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30" windowWidth="15255" windowHeight="7935"/>
  </bookViews>
  <sheets>
    <sheet name="BUDAPEST"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155" i="1" a="1"/>
  <c r="IP155" s="1"/>
  <c r="IO155" a="1"/>
  <c r="IO155" s="1"/>
  <c r="IN155" a="1"/>
  <c r="IN155" s="1"/>
  <c r="IM155"/>
  <c r="IM155" a="1"/>
  <c r="IL155" a="1"/>
  <c r="IL155" s="1"/>
  <c r="IK155"/>
  <c r="IK155" a="1"/>
  <c r="IJ155" a="1"/>
  <c r="IJ155" s="1"/>
  <c r="II155" a="1"/>
  <c r="II155" s="1"/>
  <c r="IH155" a="1"/>
  <c r="IH155" s="1"/>
  <c r="IG155" a="1"/>
  <c r="IG155" s="1"/>
  <c r="IF155" a="1"/>
  <c r="IF155" s="1"/>
  <c r="IE155"/>
  <c r="IE155" a="1"/>
  <c r="ID155" a="1"/>
  <c r="ID155" s="1"/>
  <c r="IC155"/>
  <c r="IC155" a="1"/>
  <c r="IB155" a="1"/>
  <c r="IB155" s="1"/>
  <c r="HZ155" a="1"/>
  <c r="HZ155" s="1"/>
  <c r="HY155" a="1"/>
  <c r="HY155" s="1"/>
  <c r="HX155" a="1"/>
  <c r="HX155" s="1"/>
  <c r="HW155" a="1"/>
  <c r="HW155" s="1"/>
  <c r="HV155"/>
  <c r="HV155" a="1"/>
  <c r="HU155" a="1"/>
  <c r="HU155" s="1"/>
  <c r="HT155"/>
  <c r="HT155" a="1"/>
  <c r="HS155" a="1"/>
  <c r="HS155" s="1"/>
  <c r="HR155" a="1"/>
  <c r="HR155" s="1"/>
  <c r="HQ155" a="1"/>
  <c r="HQ155" s="1"/>
  <c r="HP155" a="1"/>
  <c r="HP155" s="1"/>
  <c r="HO155" a="1"/>
  <c r="HO155" s="1"/>
  <c r="HN155"/>
  <c r="HN155" a="1"/>
  <c r="HM155" a="1"/>
  <c r="HM155" s="1"/>
  <c r="HL155"/>
  <c r="HL155" a="1"/>
  <c r="HK155" a="1"/>
  <c r="HK155" s="1"/>
  <c r="HJ155" a="1"/>
  <c r="HJ155" s="1"/>
  <c r="HI155" a="1"/>
  <c r="HI155" s="1"/>
  <c r="HH155"/>
  <c r="HH155" a="1"/>
  <c r="HG155" a="1"/>
  <c r="HG155" s="1"/>
  <c r="HF155" a="1"/>
  <c r="HF155" s="1"/>
  <c r="HE155" a="1"/>
  <c r="HE155" s="1"/>
  <c r="HD155" a="1"/>
  <c r="HD155" s="1"/>
  <c r="HC155" a="1"/>
  <c r="HC155" s="1"/>
  <c r="HB155" a="1"/>
  <c r="HB155" s="1"/>
  <c r="HA155" a="1"/>
  <c r="HA155" s="1"/>
  <c r="GZ155"/>
  <c r="GZ155" a="1"/>
  <c r="GY155" a="1"/>
  <c r="GY155" s="1"/>
  <c r="GX155" a="1"/>
  <c r="GX155" s="1"/>
  <c r="GW155" a="1"/>
  <c r="GW155" s="1"/>
  <c r="GV155" a="1"/>
  <c r="GV155" s="1"/>
  <c r="GU155" a="1"/>
  <c r="GU155" s="1"/>
  <c r="GT155"/>
  <c r="GT155" a="1"/>
  <c r="GS155" a="1"/>
  <c r="GS155" s="1"/>
  <c r="GR155"/>
  <c r="GR155" a="1"/>
  <c r="GQ155" a="1"/>
  <c r="GQ155" s="1"/>
  <c r="GP155" a="1"/>
  <c r="GP155" s="1"/>
  <c r="GO155" a="1"/>
  <c r="GO155" s="1"/>
  <c r="GN155"/>
  <c r="GN155" a="1"/>
  <c r="GM155" a="1"/>
  <c r="GM155" s="1"/>
  <c r="GL155"/>
  <c r="GL155" a="1"/>
  <c r="GK155" a="1"/>
  <c r="GK155" s="1"/>
  <c r="GJ155" a="1"/>
  <c r="GJ155" s="1"/>
  <c r="GI155" a="1"/>
  <c r="GI155" s="1"/>
  <c r="GH155" a="1"/>
  <c r="GH155" s="1"/>
  <c r="GG155" a="1"/>
  <c r="GG155" s="1"/>
  <c r="GF155"/>
  <c r="GF155" a="1"/>
  <c r="GE155" a="1"/>
  <c r="GE155" s="1"/>
  <c r="GD155" a="1"/>
  <c r="GD155" s="1"/>
  <c r="GC155" a="1"/>
  <c r="GC155" s="1"/>
  <c r="GB155"/>
  <c r="GA155"/>
  <c r="FZ155" a="1"/>
  <c r="FZ155" s="1"/>
  <c r="FY155" a="1"/>
  <c r="FY155" s="1"/>
  <c r="FX155" a="1"/>
  <c r="FX155" s="1"/>
  <c r="FW155" a="1"/>
  <c r="FW155" s="1"/>
  <c r="FV155" a="1"/>
  <c r="FV155" s="1"/>
  <c r="FU155" a="1"/>
  <c r="FU155" s="1"/>
  <c r="FS155"/>
  <c r="IP154" a="1"/>
  <c r="IP154" s="1"/>
  <c r="IO154"/>
  <c r="IO154" a="1"/>
  <c r="IN154" a="1"/>
  <c r="IN154" s="1"/>
  <c r="IM154" a="1"/>
  <c r="IM154" s="1"/>
  <c r="IL154" a="1"/>
  <c r="IL154" s="1"/>
  <c r="IK154"/>
  <c r="IK154" a="1"/>
  <c r="IJ154" a="1"/>
  <c r="IJ154" s="1"/>
  <c r="II154" a="1"/>
  <c r="II154" s="1"/>
  <c r="IH154" a="1"/>
  <c r="IH154" s="1"/>
  <c r="IG154" a="1"/>
  <c r="IG154" s="1"/>
  <c r="IF154" a="1"/>
  <c r="IF154" s="1"/>
  <c r="IE154" a="1"/>
  <c r="IE154" s="1"/>
  <c r="ID154" a="1"/>
  <c r="ID154" s="1"/>
  <c r="IC154"/>
  <c r="IC154" a="1"/>
  <c r="IB154" a="1"/>
  <c r="IB154" s="1"/>
  <c r="HZ154" a="1"/>
  <c r="HZ154" s="1"/>
  <c r="HY154" a="1"/>
  <c r="HY154" s="1"/>
  <c r="HX154"/>
  <c r="HX154" a="1"/>
  <c r="HW154" a="1"/>
  <c r="HW154" s="1"/>
  <c r="HV154" a="1"/>
  <c r="HV154" s="1"/>
  <c r="HU154" a="1"/>
  <c r="HU154" s="1"/>
  <c r="HT154"/>
  <c r="HT154" a="1"/>
  <c r="HS154" a="1"/>
  <c r="HS154" s="1"/>
  <c r="HR154" a="1"/>
  <c r="HR154" s="1"/>
  <c r="HQ154" a="1"/>
  <c r="HQ154" s="1"/>
  <c r="HP154" a="1"/>
  <c r="HP154" s="1"/>
  <c r="HO154" a="1"/>
  <c r="HO154" s="1"/>
  <c r="HN154" a="1"/>
  <c r="HN154" s="1"/>
  <c r="HM154" a="1"/>
  <c r="HM154" s="1"/>
  <c r="HL154"/>
  <c r="HL154" a="1"/>
  <c r="HK154" a="1"/>
  <c r="HK154" s="1"/>
  <c r="HJ154" a="1"/>
  <c r="HJ154" s="1"/>
  <c r="HI154" a="1"/>
  <c r="HI154" s="1"/>
  <c r="HH154"/>
  <c r="HH154" a="1"/>
  <c r="HG154" a="1"/>
  <c r="HG154" s="1"/>
  <c r="HF154" a="1"/>
  <c r="HF154" s="1"/>
  <c r="HE154" a="1"/>
  <c r="HE154" s="1"/>
  <c r="HD154"/>
  <c r="HD154" a="1"/>
  <c r="HC154" a="1"/>
  <c r="HC154" s="1"/>
  <c r="HB154" a="1"/>
  <c r="HB154" s="1"/>
  <c r="HA154" a="1"/>
  <c r="HA154" s="1"/>
  <c r="GZ154" a="1"/>
  <c r="GZ154" s="1"/>
  <c r="GY154" a="1"/>
  <c r="GY154" s="1"/>
  <c r="GX154" a="1"/>
  <c r="GX154" s="1"/>
  <c r="GW154" a="1"/>
  <c r="GW154" s="1"/>
  <c r="GV154"/>
  <c r="GV154" a="1"/>
  <c r="GU154" a="1"/>
  <c r="GU154" s="1"/>
  <c r="GT154" a="1"/>
  <c r="GT154" s="1"/>
  <c r="GS154" a="1"/>
  <c r="GS154" s="1"/>
  <c r="GR154" a="1"/>
  <c r="GR154" s="1"/>
  <c r="GQ154" a="1"/>
  <c r="GQ154" s="1"/>
  <c r="GP154" a="1"/>
  <c r="GP154" s="1"/>
  <c r="GO154" a="1"/>
  <c r="GO154" s="1"/>
  <c r="GN154"/>
  <c r="GN154" a="1"/>
  <c r="GM154" a="1"/>
  <c r="GM154" s="1"/>
  <c r="GL154" a="1"/>
  <c r="GL154" s="1"/>
  <c r="GK154" a="1"/>
  <c r="GK154" s="1"/>
  <c r="GJ154" a="1"/>
  <c r="GJ154" s="1"/>
  <c r="GI154" a="1"/>
  <c r="GI154" s="1"/>
  <c r="GH154" a="1"/>
  <c r="GH154" s="1"/>
  <c r="GG154" a="1"/>
  <c r="GG154" s="1"/>
  <c r="GF154"/>
  <c r="GF154" a="1"/>
  <c r="GE154" a="1"/>
  <c r="GE154" s="1"/>
  <c r="GD154" a="1"/>
  <c r="GD154" s="1"/>
  <c r="GC154" a="1"/>
  <c r="GC154" s="1"/>
  <c r="GB154"/>
  <c r="GA154"/>
  <c r="FZ154" a="1"/>
  <c r="FZ154" s="1"/>
  <c r="FY154" a="1"/>
  <c r="FY154" s="1"/>
  <c r="FX154" a="1"/>
  <c r="FX154" s="1"/>
  <c r="FW154"/>
  <c r="FW154" a="1"/>
  <c r="FV154" a="1"/>
  <c r="FV154" s="1"/>
  <c r="FU154" a="1"/>
  <c r="FU154" s="1"/>
  <c r="FS154"/>
  <c r="IP153" a="1"/>
  <c r="IP153" s="1"/>
  <c r="IO153"/>
  <c r="IO153" a="1"/>
  <c r="IN153" a="1"/>
  <c r="IN153" s="1"/>
  <c r="IM153" a="1"/>
  <c r="IM153" s="1"/>
  <c r="IL153" a="1"/>
  <c r="IL153" s="1"/>
  <c r="IK153" a="1"/>
  <c r="IK153" s="1"/>
  <c r="IJ153" a="1"/>
  <c r="IJ153" s="1"/>
  <c r="II153" a="1"/>
  <c r="II153" s="1"/>
  <c r="IH153" a="1"/>
  <c r="IH153" s="1"/>
  <c r="IG153"/>
  <c r="IG153" a="1"/>
  <c r="IF153" a="1"/>
  <c r="IF153" s="1"/>
  <c r="IE153" a="1"/>
  <c r="IE153" s="1"/>
  <c r="ID153" a="1"/>
  <c r="ID153" s="1"/>
  <c r="IC153" a="1"/>
  <c r="IC153" s="1"/>
  <c r="IB153" a="1"/>
  <c r="IB153" s="1"/>
  <c r="HZ153" a="1"/>
  <c r="HZ153" s="1"/>
  <c r="HY153" a="1"/>
  <c r="HY153" s="1"/>
  <c r="HX153"/>
  <c r="HX153" a="1"/>
  <c r="HW153" a="1"/>
  <c r="HW153" s="1"/>
  <c r="HV153" a="1"/>
  <c r="HV153" s="1"/>
  <c r="HU153" a="1"/>
  <c r="HU153" s="1"/>
  <c r="HT153" a="1"/>
  <c r="HT153" s="1"/>
  <c r="HS153" a="1"/>
  <c r="HS153" s="1"/>
  <c r="HR153" a="1"/>
  <c r="HR153" s="1"/>
  <c r="HQ153" a="1"/>
  <c r="HQ153" s="1"/>
  <c r="HP153"/>
  <c r="HP153" a="1"/>
  <c r="HO153" a="1"/>
  <c r="HO153" s="1"/>
  <c r="HN153" a="1"/>
  <c r="HN153" s="1"/>
  <c r="HM153" a="1"/>
  <c r="HM153" s="1"/>
  <c r="HL153" a="1"/>
  <c r="HL153" s="1"/>
  <c r="HK153" a="1"/>
  <c r="HK153" s="1"/>
  <c r="HJ153" a="1"/>
  <c r="HJ153" s="1"/>
  <c r="HI153" a="1"/>
  <c r="HI153" s="1"/>
  <c r="HH153"/>
  <c r="HH153" a="1"/>
  <c r="HG153" a="1"/>
  <c r="HG153" s="1"/>
  <c r="HF153" a="1"/>
  <c r="HF153" s="1"/>
  <c r="HE153" a="1"/>
  <c r="HE153" s="1"/>
  <c r="HD153" a="1"/>
  <c r="HD153" s="1"/>
  <c r="HC153" a="1"/>
  <c r="HC153" s="1"/>
  <c r="HB153" a="1"/>
  <c r="HB153" s="1"/>
  <c r="HA153" a="1"/>
  <c r="HA153" s="1"/>
  <c r="GZ153" a="1"/>
  <c r="GZ153" s="1"/>
  <c r="GY153" a="1"/>
  <c r="GY153" s="1"/>
  <c r="GX153" a="1"/>
  <c r="GX153" s="1"/>
  <c r="GW153" a="1"/>
  <c r="GW153" s="1"/>
  <c r="GV153"/>
  <c r="GV153" a="1"/>
  <c r="GU153" a="1"/>
  <c r="GU153" s="1"/>
  <c r="GT153" a="1"/>
  <c r="GT153" s="1"/>
  <c r="GS153" a="1"/>
  <c r="GS153" s="1"/>
  <c r="GR153" a="1"/>
  <c r="GR153" s="1"/>
  <c r="GQ153" a="1"/>
  <c r="GQ153" s="1"/>
  <c r="GP153" a="1"/>
  <c r="GP153" s="1"/>
  <c r="GO153" a="1"/>
  <c r="GO153" s="1"/>
  <c r="GN153" a="1"/>
  <c r="GN153" s="1"/>
  <c r="GM153" a="1"/>
  <c r="GM153" s="1"/>
  <c r="GL153" a="1"/>
  <c r="GL153" s="1"/>
  <c r="GK153" a="1"/>
  <c r="GK153" s="1"/>
  <c r="GJ153" a="1"/>
  <c r="GJ153" s="1"/>
  <c r="GI153" a="1"/>
  <c r="GI153" s="1"/>
  <c r="GH153" a="1"/>
  <c r="GH153" s="1"/>
  <c r="GG153" a="1"/>
  <c r="GG153" s="1"/>
  <c r="GF153"/>
  <c r="GF153" a="1"/>
  <c r="GE153" a="1"/>
  <c r="GE153" s="1"/>
  <c r="GD153" a="1"/>
  <c r="GD153" s="1"/>
  <c r="GC153" a="1"/>
  <c r="GC153" s="1"/>
  <c r="GB153"/>
  <c r="GA153"/>
  <c r="FZ153" a="1"/>
  <c r="FZ153" s="1"/>
  <c r="FY153" a="1"/>
  <c r="FY153" s="1"/>
  <c r="FX153" a="1"/>
  <c r="FX153" s="1"/>
  <c r="FW153"/>
  <c r="FW153" a="1"/>
  <c r="FV153" a="1"/>
  <c r="FV153" s="1"/>
  <c r="FU153" a="1"/>
  <c r="FU153" s="1"/>
  <c r="FS153"/>
  <c r="IP152" a="1"/>
  <c r="IP152" s="1"/>
  <c r="IO152" a="1"/>
  <c r="IO152" s="1"/>
  <c r="IN152" a="1"/>
  <c r="IN152" s="1"/>
  <c r="IM152" a="1"/>
  <c r="IM152" s="1"/>
  <c r="IL152" a="1"/>
  <c r="IL152" s="1"/>
  <c r="IK152"/>
  <c r="IK152" a="1"/>
  <c r="IJ152" a="1"/>
  <c r="IJ152" s="1"/>
  <c r="II152" a="1"/>
  <c r="II152" s="1"/>
  <c r="IH152" a="1"/>
  <c r="IH152" s="1"/>
  <c r="IG152" a="1"/>
  <c r="IG152" s="1"/>
  <c r="IF152" a="1"/>
  <c r="IF152" s="1"/>
  <c r="IE152" a="1"/>
  <c r="IE152" s="1"/>
  <c r="ID152" a="1"/>
  <c r="ID152" s="1"/>
  <c r="IC152" a="1"/>
  <c r="IC152" s="1"/>
  <c r="IB152" a="1"/>
  <c r="IB152" s="1"/>
  <c r="HZ152" a="1"/>
  <c r="HZ152" s="1"/>
  <c r="HY152" a="1"/>
  <c r="HY152" s="1"/>
  <c r="HX152" a="1"/>
  <c r="HX152" s="1"/>
  <c r="HW152" a="1"/>
  <c r="HW152" s="1"/>
  <c r="HV152" a="1"/>
  <c r="HV152" s="1"/>
  <c r="HU152" a="1"/>
  <c r="HU152" s="1"/>
  <c r="HT152"/>
  <c r="HT152" a="1"/>
  <c r="HS152" a="1"/>
  <c r="HS152" s="1"/>
  <c r="HR152" a="1"/>
  <c r="HR152" s="1"/>
  <c r="HQ152" a="1"/>
  <c r="HQ152" s="1"/>
  <c r="HP152" a="1"/>
  <c r="HP152" s="1"/>
  <c r="HO152" a="1"/>
  <c r="HO152" s="1"/>
  <c r="HN152" a="1"/>
  <c r="HN152" s="1"/>
  <c r="HM152" a="1"/>
  <c r="HM152" s="1"/>
  <c r="HL152" a="1"/>
  <c r="HL152" s="1"/>
  <c r="HK152" a="1"/>
  <c r="HK152" s="1"/>
  <c r="HJ152" a="1"/>
  <c r="HJ152" s="1"/>
  <c r="HI152" a="1"/>
  <c r="HI152" s="1"/>
  <c r="HH152" a="1"/>
  <c r="HH152" s="1"/>
  <c r="HG152" a="1"/>
  <c r="HG152" s="1"/>
  <c r="HF152" a="1"/>
  <c r="HF152" s="1"/>
  <c r="HE152" a="1"/>
  <c r="HE152" s="1"/>
  <c r="HD152"/>
  <c r="HD152" a="1"/>
  <c r="HC152" a="1"/>
  <c r="HC152" s="1"/>
  <c r="HB152" a="1"/>
  <c r="HB152" s="1"/>
  <c r="HA152" a="1"/>
  <c r="HA152" s="1"/>
  <c r="GZ152" a="1"/>
  <c r="GZ152" s="1"/>
  <c r="GY152" a="1"/>
  <c r="GY152" s="1"/>
  <c r="GX152" a="1"/>
  <c r="GX152" s="1"/>
  <c r="GW152" a="1"/>
  <c r="GW152" s="1"/>
  <c r="GV152" a="1"/>
  <c r="GV152" s="1"/>
  <c r="GU152" a="1"/>
  <c r="GU152" s="1"/>
  <c r="GT152" a="1"/>
  <c r="GT152" s="1"/>
  <c r="GS152" a="1"/>
  <c r="GS152" s="1"/>
  <c r="GR152" a="1"/>
  <c r="GR152" s="1"/>
  <c r="GQ152" a="1"/>
  <c r="GQ152" s="1"/>
  <c r="GP152" a="1"/>
  <c r="GP152" s="1"/>
  <c r="GO152" a="1"/>
  <c r="GO152" s="1"/>
  <c r="GN152"/>
  <c r="GN152" a="1"/>
  <c r="GM152" a="1"/>
  <c r="GM152" s="1"/>
  <c r="GL152" a="1"/>
  <c r="GL152" s="1"/>
  <c r="GK152" a="1"/>
  <c r="GK152" s="1"/>
  <c r="GJ152" a="1"/>
  <c r="GJ152" s="1"/>
  <c r="GI152" a="1"/>
  <c r="GI152" s="1"/>
  <c r="GH152" a="1"/>
  <c r="GH152" s="1"/>
  <c r="GG152" a="1"/>
  <c r="GG152" s="1"/>
  <c r="GF152" a="1"/>
  <c r="GF152" s="1"/>
  <c r="GE152" a="1"/>
  <c r="GE152" s="1"/>
  <c r="GD152" a="1"/>
  <c r="GD152" s="1"/>
  <c r="GC152" a="1"/>
  <c r="GC152" s="1"/>
  <c r="GB152"/>
  <c r="GA152"/>
  <c r="FZ152" a="1"/>
  <c r="FZ152" s="1"/>
  <c r="FY152" a="1"/>
  <c r="FY152" s="1"/>
  <c r="FX152" a="1"/>
  <c r="FX152" s="1"/>
  <c r="FW152" a="1"/>
  <c r="FW152" s="1"/>
  <c r="FV152" a="1"/>
  <c r="FV152" s="1"/>
  <c r="FU152" a="1"/>
  <c r="FU152" s="1"/>
  <c r="FQ152" s="1" a="1"/>
  <c r="FQ152" s="1"/>
  <c r="FS152"/>
  <c r="IP151" a="1"/>
  <c r="IP151" s="1"/>
  <c r="IO151" a="1"/>
  <c r="IO151" s="1"/>
  <c r="IN151" a="1"/>
  <c r="IN151" s="1"/>
  <c r="IM151" a="1"/>
  <c r="IM151" s="1"/>
  <c r="IL151" a="1"/>
  <c r="IL151" s="1"/>
  <c r="IK151"/>
  <c r="IK151" a="1"/>
  <c r="IJ151" a="1"/>
  <c r="IJ151" s="1"/>
  <c r="II151" a="1"/>
  <c r="II151" s="1"/>
  <c r="IH151" a="1"/>
  <c r="IH151" s="1"/>
  <c r="IG151" a="1"/>
  <c r="IG151" s="1"/>
  <c r="IF151" a="1"/>
  <c r="IF151" s="1"/>
  <c r="IE151" a="1"/>
  <c r="IE151" s="1"/>
  <c r="ID151" a="1"/>
  <c r="ID151" s="1"/>
  <c r="IC151" a="1"/>
  <c r="IC151" s="1"/>
  <c r="IB151" a="1"/>
  <c r="IB151" s="1"/>
  <c r="HZ151" a="1"/>
  <c r="HZ151" s="1"/>
  <c r="HY151" a="1"/>
  <c r="HY151" s="1"/>
  <c r="HX151" a="1"/>
  <c r="HX151" s="1"/>
  <c r="HW151" a="1"/>
  <c r="HW151" s="1"/>
  <c r="HV151" a="1"/>
  <c r="HV151" s="1"/>
  <c r="HU151" a="1"/>
  <c r="HU151" s="1"/>
  <c r="HT151"/>
  <c r="HT151" a="1"/>
  <c r="HS151" a="1"/>
  <c r="HS151" s="1"/>
  <c r="HR151" a="1"/>
  <c r="HR151" s="1"/>
  <c r="HQ151" a="1"/>
  <c r="HQ151" s="1"/>
  <c r="HP151" a="1"/>
  <c r="HP151" s="1"/>
  <c r="HO151" a="1"/>
  <c r="HO151" s="1"/>
  <c r="HN151" a="1"/>
  <c r="HN151" s="1"/>
  <c r="HM151" a="1"/>
  <c r="HM151" s="1"/>
  <c r="HL151" a="1"/>
  <c r="HL151" s="1"/>
  <c r="HK151" a="1"/>
  <c r="HK151" s="1"/>
  <c r="HJ151" a="1"/>
  <c r="HJ151" s="1"/>
  <c r="HI151" a="1"/>
  <c r="HI151" s="1"/>
  <c r="HH151" a="1"/>
  <c r="HH151" s="1"/>
  <c r="HG151" a="1"/>
  <c r="HG151" s="1"/>
  <c r="HF151" a="1"/>
  <c r="HF151" s="1"/>
  <c r="HE151" a="1"/>
  <c r="HE151" s="1"/>
  <c r="HD151"/>
  <c r="HD151" a="1"/>
  <c r="HC151" a="1"/>
  <c r="HC151" s="1"/>
  <c r="HB151" a="1"/>
  <c r="HB151" s="1"/>
  <c r="HA151" a="1"/>
  <c r="HA151" s="1"/>
  <c r="GZ151" a="1"/>
  <c r="GZ151" s="1"/>
  <c r="GY151" a="1"/>
  <c r="GY151" s="1"/>
  <c r="GX151" a="1"/>
  <c r="GX151" s="1"/>
  <c r="GW151" a="1"/>
  <c r="GW151" s="1"/>
  <c r="GV151" a="1"/>
  <c r="GV151" s="1"/>
  <c r="GU151" a="1"/>
  <c r="GU151" s="1"/>
  <c r="GT151" a="1"/>
  <c r="GT151" s="1"/>
  <c r="GS151" a="1"/>
  <c r="GS151" s="1"/>
  <c r="GR151" a="1"/>
  <c r="GR151" s="1"/>
  <c r="GQ151" a="1"/>
  <c r="GQ151" s="1"/>
  <c r="GP151" a="1"/>
  <c r="GP151" s="1"/>
  <c r="GO151" a="1"/>
  <c r="GO151" s="1"/>
  <c r="GN151"/>
  <c r="GN151" a="1"/>
  <c r="GM151" a="1"/>
  <c r="GM151" s="1"/>
  <c r="GL151" a="1"/>
  <c r="GL151" s="1"/>
  <c r="GK151" a="1"/>
  <c r="GK151" s="1"/>
  <c r="GJ151" a="1"/>
  <c r="GJ151" s="1"/>
  <c r="GI151" a="1"/>
  <c r="GI151" s="1"/>
  <c r="GH151" a="1"/>
  <c r="GH151" s="1"/>
  <c r="GG151" a="1"/>
  <c r="GG151" s="1"/>
  <c r="GF151" a="1"/>
  <c r="GF151" s="1"/>
  <c r="GE151" a="1"/>
  <c r="GE151" s="1"/>
  <c r="GD151" a="1"/>
  <c r="GD151" s="1"/>
  <c r="GC151" a="1"/>
  <c r="GC151" s="1"/>
  <c r="GB151"/>
  <c r="GA151"/>
  <c r="FZ151" a="1"/>
  <c r="FZ151" s="1"/>
  <c r="FY151" a="1"/>
  <c r="FY151" s="1"/>
  <c r="FX151" a="1"/>
  <c r="FX151" s="1"/>
  <c r="FW151" a="1"/>
  <c r="FW151" s="1"/>
  <c r="FV151" a="1"/>
  <c r="FV151" s="1"/>
  <c r="FU151" a="1"/>
  <c r="FU151" s="1"/>
  <c r="FS151"/>
  <c r="IP150" a="1"/>
  <c r="IP150" s="1"/>
  <c r="IO150" a="1"/>
  <c r="IO150" s="1"/>
  <c r="IN150" a="1"/>
  <c r="IN150" s="1"/>
  <c r="IM150" a="1"/>
  <c r="IM150" s="1"/>
  <c r="IL150" a="1"/>
  <c r="IL150" s="1"/>
  <c r="IK150"/>
  <c r="IK150" a="1"/>
  <c r="IJ150" a="1"/>
  <c r="IJ150" s="1"/>
  <c r="II150" a="1"/>
  <c r="II150" s="1"/>
  <c r="IH150" a="1"/>
  <c r="IH150" s="1"/>
  <c r="IG150" a="1"/>
  <c r="IG150" s="1"/>
  <c r="IF150" a="1"/>
  <c r="IF150" s="1"/>
  <c r="IE150" a="1"/>
  <c r="IE150" s="1"/>
  <c r="ID150" a="1"/>
  <c r="ID150" s="1"/>
  <c r="IC150" a="1"/>
  <c r="IC150" s="1"/>
  <c r="IB150" a="1"/>
  <c r="IB150" s="1"/>
  <c r="HZ150" a="1"/>
  <c r="HZ150" s="1"/>
  <c r="HY150" a="1"/>
  <c r="HY150" s="1"/>
  <c r="HX150" a="1"/>
  <c r="HX150" s="1"/>
  <c r="HW150" a="1"/>
  <c r="HW150" s="1"/>
  <c r="HV150" a="1"/>
  <c r="HV150" s="1"/>
  <c r="HU150" a="1"/>
  <c r="HU150" s="1"/>
  <c r="HT150"/>
  <c r="HT150" a="1"/>
  <c r="HS150" a="1"/>
  <c r="HS150" s="1"/>
  <c r="HR150" a="1"/>
  <c r="HR150" s="1"/>
  <c r="HQ150" a="1"/>
  <c r="HQ150" s="1"/>
  <c r="HP150" a="1"/>
  <c r="HP150" s="1"/>
  <c r="HO150" a="1"/>
  <c r="HO150" s="1"/>
  <c r="HN150" a="1"/>
  <c r="HN150" s="1"/>
  <c r="HM150" a="1"/>
  <c r="HM150" s="1"/>
  <c r="HL150" a="1"/>
  <c r="HL150" s="1"/>
  <c r="HK150" a="1"/>
  <c r="HK150" s="1"/>
  <c r="HJ150" a="1"/>
  <c r="HJ150" s="1"/>
  <c r="HI150" a="1"/>
  <c r="HI150" s="1"/>
  <c r="HH150" a="1"/>
  <c r="HH150" s="1"/>
  <c r="HG150" a="1"/>
  <c r="HG150" s="1"/>
  <c r="HF150" a="1"/>
  <c r="HF150" s="1"/>
  <c r="HE150" a="1"/>
  <c r="HE150" s="1"/>
  <c r="HD150"/>
  <c r="HD150" a="1"/>
  <c r="HC150" a="1"/>
  <c r="HC150" s="1"/>
  <c r="HB150" a="1"/>
  <c r="HB150" s="1"/>
  <c r="HA150" a="1"/>
  <c r="HA150" s="1"/>
  <c r="GZ150" a="1"/>
  <c r="GZ150" s="1"/>
  <c r="GY150" a="1"/>
  <c r="GY150" s="1"/>
  <c r="GX150" a="1"/>
  <c r="GX150" s="1"/>
  <c r="GW150" a="1"/>
  <c r="GW150" s="1"/>
  <c r="GV150" a="1"/>
  <c r="GV150" s="1"/>
  <c r="GU150" a="1"/>
  <c r="GU150" s="1"/>
  <c r="GT150" a="1"/>
  <c r="GT150" s="1"/>
  <c r="GS150" a="1"/>
  <c r="GS150" s="1"/>
  <c r="GR150" a="1"/>
  <c r="GR150" s="1"/>
  <c r="GQ150" a="1"/>
  <c r="GQ150" s="1"/>
  <c r="GP150" a="1"/>
  <c r="GP150" s="1"/>
  <c r="GO150" a="1"/>
  <c r="GO150" s="1"/>
  <c r="GN150"/>
  <c r="GN150" a="1"/>
  <c r="GM150" a="1"/>
  <c r="GM150" s="1"/>
  <c r="GL150" a="1"/>
  <c r="GL150" s="1"/>
  <c r="GK150" a="1"/>
  <c r="GK150" s="1"/>
  <c r="GJ150" a="1"/>
  <c r="GJ150" s="1"/>
  <c r="GI150" a="1"/>
  <c r="GI150" s="1"/>
  <c r="GH150" a="1"/>
  <c r="GH150" s="1"/>
  <c r="GG150" a="1"/>
  <c r="GG150" s="1"/>
  <c r="GF150" a="1"/>
  <c r="GF150" s="1"/>
  <c r="GE150" a="1"/>
  <c r="GE150" s="1"/>
  <c r="GD150"/>
  <c r="GD150" a="1"/>
  <c r="GC150" a="1"/>
  <c r="GC150" s="1"/>
  <c r="GB150"/>
  <c r="GA150"/>
  <c r="FZ150" a="1"/>
  <c r="FZ150" s="1"/>
  <c r="FY150" a="1"/>
  <c r="FY150" s="1"/>
  <c r="FX150" a="1"/>
  <c r="FX150" s="1"/>
  <c r="FW150"/>
  <c r="FW150" a="1"/>
  <c r="FV150" a="1"/>
  <c r="FV150" s="1"/>
  <c r="FU150" a="1"/>
  <c r="FU150" s="1"/>
  <c r="FS150"/>
  <c r="IP149" a="1"/>
  <c r="IP149" s="1"/>
  <c r="IO149"/>
  <c r="IO149" a="1"/>
  <c r="IN149" a="1"/>
  <c r="IN149" s="1"/>
  <c r="IM149" a="1"/>
  <c r="IM149" s="1"/>
  <c r="IL149" a="1"/>
  <c r="IL149" s="1"/>
  <c r="IK149" a="1"/>
  <c r="IK149" s="1"/>
  <c r="IJ149" a="1"/>
  <c r="IJ149" s="1"/>
  <c r="II149"/>
  <c r="II149" a="1"/>
  <c r="IH149" a="1"/>
  <c r="IH149" s="1"/>
  <c r="IG149" a="1"/>
  <c r="IG149" s="1"/>
  <c r="IF149" a="1"/>
  <c r="IF149" s="1"/>
  <c r="IE149" a="1"/>
  <c r="IE149" s="1"/>
  <c r="ID149" a="1"/>
  <c r="ID149" s="1"/>
  <c r="IC149" a="1"/>
  <c r="IC149" s="1"/>
  <c r="IB149" a="1"/>
  <c r="IB149" s="1"/>
  <c r="HZ149" a="1"/>
  <c r="HZ149" s="1"/>
  <c r="HY149" a="1"/>
  <c r="HY149" s="1"/>
  <c r="HX149"/>
  <c r="HX149" a="1"/>
  <c r="HW149" a="1"/>
  <c r="HW149" s="1"/>
  <c r="HV149" a="1"/>
  <c r="HV149" s="1"/>
  <c r="HU149" a="1"/>
  <c r="HU149" s="1"/>
  <c r="HT149" a="1"/>
  <c r="HT149" s="1"/>
  <c r="HS149" a="1"/>
  <c r="HS149" s="1"/>
  <c r="HR149"/>
  <c r="HR149" a="1"/>
  <c r="HQ149" a="1"/>
  <c r="HQ149" s="1"/>
  <c r="HP149" a="1"/>
  <c r="HP149" s="1"/>
  <c r="HO149" a="1"/>
  <c r="HO149" s="1"/>
  <c r="HN149" a="1"/>
  <c r="HN149" s="1"/>
  <c r="HM149" a="1"/>
  <c r="HM149" s="1"/>
  <c r="HL149" a="1"/>
  <c r="HL149" s="1"/>
  <c r="HK149" a="1"/>
  <c r="HK149" s="1"/>
  <c r="HJ149" a="1"/>
  <c r="HJ149" s="1"/>
  <c r="HI149" a="1"/>
  <c r="HI149" s="1"/>
  <c r="HH149"/>
  <c r="HH149" a="1"/>
  <c r="HG149" a="1"/>
  <c r="HG149" s="1"/>
  <c r="HF149" a="1"/>
  <c r="HF149" s="1"/>
  <c r="HE149" a="1"/>
  <c r="HE149" s="1"/>
  <c r="HD149" a="1"/>
  <c r="HD149" s="1"/>
  <c r="HC149" a="1"/>
  <c r="HC149" s="1"/>
  <c r="HB149"/>
  <c r="HB149" a="1"/>
  <c r="HA149" a="1"/>
  <c r="HA149" s="1"/>
  <c r="GZ149" a="1"/>
  <c r="GZ149" s="1"/>
  <c r="GY149" a="1"/>
  <c r="GY149" s="1"/>
  <c r="GX149" a="1"/>
  <c r="GX149" s="1"/>
  <c r="GW149" a="1"/>
  <c r="GW149" s="1"/>
  <c r="GV149" a="1"/>
  <c r="GV149" s="1"/>
  <c r="GU149" a="1"/>
  <c r="GU149" s="1"/>
  <c r="GT149" a="1"/>
  <c r="GT149" s="1"/>
  <c r="GS149" a="1"/>
  <c r="GS149" s="1"/>
  <c r="GR149"/>
  <c r="GR149" a="1"/>
  <c r="GQ149" a="1"/>
  <c r="GQ149" s="1"/>
  <c r="GP149" a="1"/>
  <c r="GP149" s="1"/>
  <c r="GO149" a="1"/>
  <c r="GO149" s="1"/>
  <c r="GN149" a="1"/>
  <c r="GN149" s="1"/>
  <c r="GM149" a="1"/>
  <c r="GM149" s="1"/>
  <c r="GL149"/>
  <c r="GL149" a="1"/>
  <c r="GK149" a="1"/>
  <c r="GK149" s="1"/>
  <c r="GJ149" a="1"/>
  <c r="GJ149" s="1"/>
  <c r="GI149" a="1"/>
  <c r="GI149" s="1"/>
  <c r="GH149" a="1"/>
  <c r="GH149" s="1"/>
  <c r="GG149" a="1"/>
  <c r="GG149" s="1"/>
  <c r="GF149" a="1"/>
  <c r="GF149" s="1"/>
  <c r="GE149" a="1"/>
  <c r="GE149" s="1"/>
  <c r="GD149" a="1"/>
  <c r="GD149" s="1"/>
  <c r="GC149" a="1"/>
  <c r="GC149" s="1"/>
  <c r="GB149"/>
  <c r="GA149"/>
  <c r="FZ149" a="1"/>
  <c r="FZ149" s="1"/>
  <c r="FY149" a="1"/>
  <c r="FY149" s="1"/>
  <c r="FX149" a="1"/>
  <c r="FX149" s="1"/>
  <c r="FW149" a="1"/>
  <c r="FW149" s="1"/>
  <c r="FV149" a="1"/>
  <c r="FV149" s="1"/>
  <c r="FU149"/>
  <c r="FU149" a="1"/>
  <c r="FS149"/>
  <c r="IP148" a="1"/>
  <c r="IP148" s="1"/>
  <c r="IO148" a="1"/>
  <c r="IO148" s="1"/>
  <c r="IN148" a="1"/>
  <c r="IN148" s="1"/>
  <c r="IM148" a="1"/>
  <c r="IM148" s="1"/>
  <c r="IL148" a="1"/>
  <c r="IL148" s="1"/>
  <c r="IK148"/>
  <c r="IK148" a="1"/>
  <c r="IJ148" a="1"/>
  <c r="IJ148" s="1"/>
  <c r="II148" a="1"/>
  <c r="II148" s="1"/>
  <c r="IH148" a="1"/>
  <c r="IH148" s="1"/>
  <c r="IG148" a="1"/>
  <c r="IG148" s="1"/>
  <c r="IF148" a="1"/>
  <c r="IF148" s="1"/>
  <c r="IE148" a="1"/>
  <c r="IE148" s="1"/>
  <c r="ID148" a="1"/>
  <c r="ID148" s="1"/>
  <c r="IC148"/>
  <c r="IC148" a="1"/>
  <c r="IB148" a="1"/>
  <c r="IB148" s="1"/>
  <c r="HZ148" a="1"/>
  <c r="HZ148" s="1"/>
  <c r="HY148" a="1"/>
  <c r="HY148" s="1"/>
  <c r="HX148" a="1"/>
  <c r="HX148" s="1"/>
  <c r="HW148" a="1"/>
  <c r="HW148" s="1"/>
  <c r="HV148" a="1"/>
  <c r="HV148" s="1"/>
  <c r="HU148" a="1"/>
  <c r="HU148" s="1"/>
  <c r="HT148"/>
  <c r="HT148" a="1"/>
  <c r="HS148" a="1"/>
  <c r="HS148" s="1"/>
  <c r="HR148" a="1"/>
  <c r="HR148" s="1"/>
  <c r="HQ148" a="1"/>
  <c r="HQ148" s="1"/>
  <c r="HP148" a="1"/>
  <c r="HP148" s="1"/>
  <c r="HO148" a="1"/>
  <c r="HO148" s="1"/>
  <c r="HN148" a="1"/>
  <c r="HN148" s="1"/>
  <c r="HM148" a="1"/>
  <c r="HM148" s="1"/>
  <c r="HL148"/>
  <c r="HL148" a="1"/>
  <c r="HK148" a="1"/>
  <c r="HK148" s="1"/>
  <c r="HJ148" a="1"/>
  <c r="HJ148" s="1"/>
  <c r="HI148" a="1"/>
  <c r="HI148" s="1"/>
  <c r="HH148" a="1"/>
  <c r="HH148" s="1"/>
  <c r="HG148" a="1"/>
  <c r="HG148" s="1"/>
  <c r="HF148" a="1"/>
  <c r="HF148" s="1"/>
  <c r="HE148" a="1"/>
  <c r="HE148" s="1"/>
  <c r="HD148"/>
  <c r="HD148" a="1"/>
  <c r="HC148" a="1"/>
  <c r="HC148" s="1"/>
  <c r="HB148" a="1"/>
  <c r="HB148" s="1"/>
  <c r="HA148" a="1"/>
  <c r="HA148" s="1"/>
  <c r="GZ148" a="1"/>
  <c r="GZ148" s="1"/>
  <c r="GY148" a="1"/>
  <c r="GY148" s="1"/>
  <c r="GX148" a="1"/>
  <c r="GX148" s="1"/>
  <c r="GW148" a="1"/>
  <c r="GW148" s="1"/>
  <c r="GV148"/>
  <c r="GV148" a="1"/>
  <c r="GU148" a="1"/>
  <c r="GU148" s="1"/>
  <c r="GT148" a="1"/>
  <c r="GT148" s="1"/>
  <c r="GS148" a="1"/>
  <c r="GS148" s="1"/>
  <c r="GR148" a="1"/>
  <c r="GR148" s="1"/>
  <c r="GQ148" a="1"/>
  <c r="GQ148" s="1"/>
  <c r="GP148" a="1"/>
  <c r="GP148" s="1"/>
  <c r="GO148" a="1"/>
  <c r="GO148" s="1"/>
  <c r="GN148"/>
  <c r="GN148" a="1"/>
  <c r="GM148" a="1"/>
  <c r="GM148" s="1"/>
  <c r="GL148" a="1"/>
  <c r="GL148" s="1"/>
  <c r="GK148" a="1"/>
  <c r="GK148" s="1"/>
  <c r="GJ148" a="1"/>
  <c r="GJ148" s="1"/>
  <c r="GI148" a="1"/>
  <c r="GI148" s="1"/>
  <c r="GH148" a="1"/>
  <c r="GH148" s="1"/>
  <c r="GG148" a="1"/>
  <c r="GG148" s="1"/>
  <c r="GF148"/>
  <c r="GF148" a="1"/>
  <c r="GE148" a="1"/>
  <c r="GE148" s="1"/>
  <c r="GD148" a="1"/>
  <c r="GD148" s="1"/>
  <c r="GC148" a="1"/>
  <c r="GC148" s="1"/>
  <c r="GB148"/>
  <c r="GA148"/>
  <c r="FZ148" a="1"/>
  <c r="FZ148" s="1"/>
  <c r="FY148" a="1"/>
  <c r="FY148" s="1"/>
  <c r="FX148" a="1"/>
  <c r="FX148" s="1"/>
  <c r="FW148"/>
  <c r="FW148" a="1"/>
  <c r="FV148" a="1"/>
  <c r="FV148" s="1"/>
  <c r="FU148" a="1"/>
  <c r="FU148" s="1"/>
  <c r="FS148"/>
  <c r="IP147" a="1"/>
  <c r="IP147" s="1"/>
  <c r="IO147"/>
  <c r="IO147" a="1"/>
  <c r="IN147" a="1"/>
  <c r="IN147" s="1"/>
  <c r="IM147" a="1"/>
  <c r="IM147" s="1"/>
  <c r="IL147" a="1"/>
  <c r="IL147" s="1"/>
  <c r="IK147" a="1"/>
  <c r="IK147" s="1"/>
  <c r="IJ147" a="1"/>
  <c r="IJ147" s="1"/>
  <c r="II147" a="1"/>
  <c r="II147" s="1"/>
  <c r="IH147" a="1"/>
  <c r="IH147" s="1"/>
  <c r="IG147"/>
  <c r="IG147" a="1"/>
  <c r="IF147" a="1"/>
  <c r="IF147" s="1"/>
  <c r="IE147" a="1"/>
  <c r="IE147" s="1"/>
  <c r="ID147" a="1"/>
  <c r="ID147" s="1"/>
  <c r="IC147" a="1"/>
  <c r="IC147" s="1"/>
  <c r="IB147" a="1"/>
  <c r="IB147" s="1"/>
  <c r="HZ147" a="1"/>
  <c r="HZ147" s="1"/>
  <c r="HY147" a="1"/>
  <c r="HY147" s="1"/>
  <c r="HX147"/>
  <c r="HX147" a="1"/>
  <c r="HW147" a="1"/>
  <c r="HW147" s="1"/>
  <c r="HV147" a="1"/>
  <c r="HV147" s="1"/>
  <c r="HU147" a="1"/>
  <c r="HU147" s="1"/>
  <c r="HT147" a="1"/>
  <c r="HT147" s="1"/>
  <c r="HS147" a="1"/>
  <c r="HS147" s="1"/>
  <c r="HR147" a="1"/>
  <c r="HR147" s="1"/>
  <c r="HQ147" a="1"/>
  <c r="HQ147" s="1"/>
  <c r="HP147"/>
  <c r="HP147" a="1"/>
  <c r="HO147" a="1"/>
  <c r="HO147" s="1"/>
  <c r="HN147" a="1"/>
  <c r="HN147" s="1"/>
  <c r="HM147" a="1"/>
  <c r="HM147" s="1"/>
  <c r="HL147" a="1"/>
  <c r="HL147" s="1"/>
  <c r="HK147" a="1"/>
  <c r="HK147" s="1"/>
  <c r="HJ147" a="1"/>
  <c r="HJ147" s="1"/>
  <c r="HI147" a="1"/>
  <c r="HI147" s="1"/>
  <c r="HH147"/>
  <c r="HH147" a="1"/>
  <c r="HG147" a="1"/>
  <c r="HG147" s="1"/>
  <c r="HF147" a="1"/>
  <c r="HF147" s="1"/>
  <c r="HE147" a="1"/>
  <c r="HE147" s="1"/>
  <c r="HD147" a="1"/>
  <c r="HD147" s="1"/>
  <c r="HC147" a="1"/>
  <c r="HC147" s="1"/>
  <c r="HB147" a="1"/>
  <c r="HB147" s="1"/>
  <c r="HA147" a="1"/>
  <c r="HA147" s="1"/>
  <c r="GZ147"/>
  <c r="GZ147" a="1"/>
  <c r="GY147" a="1"/>
  <c r="GY147" s="1"/>
  <c r="GX147" a="1"/>
  <c r="GX147" s="1"/>
  <c r="GW147" a="1"/>
  <c r="GW147" s="1"/>
  <c r="GV147" a="1"/>
  <c r="GV147" s="1"/>
  <c r="GU147" a="1"/>
  <c r="GU147" s="1"/>
  <c r="GT147" a="1"/>
  <c r="GT147" s="1"/>
  <c r="GS147" a="1"/>
  <c r="GS147" s="1"/>
  <c r="GR147"/>
  <c r="GR147" a="1"/>
  <c r="GQ147" a="1"/>
  <c r="GQ147" s="1"/>
  <c r="GP147" a="1"/>
  <c r="GP147" s="1"/>
  <c r="GO147" a="1"/>
  <c r="GO147" s="1"/>
  <c r="GN147" a="1"/>
  <c r="GN147" s="1"/>
  <c r="GM147" a="1"/>
  <c r="GM147" s="1"/>
  <c r="GL147" a="1"/>
  <c r="GL147" s="1"/>
  <c r="GK147" a="1"/>
  <c r="GK147" s="1"/>
  <c r="GJ147"/>
  <c r="GJ147" a="1"/>
  <c r="GI147" a="1"/>
  <c r="GI147" s="1"/>
  <c r="GH147" a="1"/>
  <c r="GH147" s="1"/>
  <c r="GG147" a="1"/>
  <c r="GG147" s="1"/>
  <c r="GF147" a="1"/>
  <c r="GF147" s="1"/>
  <c r="GE147" a="1"/>
  <c r="GE147" s="1"/>
  <c r="GD147" a="1"/>
  <c r="GD147" s="1"/>
  <c r="GC147" a="1"/>
  <c r="GC147" s="1"/>
  <c r="GB147"/>
  <c r="GA147"/>
  <c r="FZ147" a="1"/>
  <c r="FZ147" s="1"/>
  <c r="FY147" a="1"/>
  <c r="FY147" s="1"/>
  <c r="FX147" a="1"/>
  <c r="FX147" s="1"/>
  <c r="FW147" a="1"/>
  <c r="FW147" s="1"/>
  <c r="FV147" a="1"/>
  <c r="FV147" s="1"/>
  <c r="FU147" a="1"/>
  <c r="FU147" s="1"/>
  <c r="FS147"/>
  <c r="IP146" a="1"/>
  <c r="IP146" s="1"/>
  <c r="IO146" a="1"/>
  <c r="IO146" s="1"/>
  <c r="IN146" a="1"/>
  <c r="IN146" s="1"/>
  <c r="IM146" a="1"/>
  <c r="IM146" s="1"/>
  <c r="IL146" a="1"/>
  <c r="IL146" s="1"/>
  <c r="IK146"/>
  <c r="IK146" a="1"/>
  <c r="IJ146" a="1"/>
  <c r="IJ146" s="1"/>
  <c r="II146" a="1"/>
  <c r="II146" s="1"/>
  <c r="IH146" a="1"/>
  <c r="IH146" s="1"/>
  <c r="IG146" a="1"/>
  <c r="IG146" s="1"/>
  <c r="IF146" a="1"/>
  <c r="IF146" s="1"/>
  <c r="IE146" a="1"/>
  <c r="IE146" s="1"/>
  <c r="ID146" a="1"/>
  <c r="ID146" s="1"/>
  <c r="IC146"/>
  <c r="IC146" a="1"/>
  <c r="IB146" a="1"/>
  <c r="IB146" s="1"/>
  <c r="HZ146" a="1"/>
  <c r="HZ146" s="1"/>
  <c r="HY146" a="1"/>
  <c r="HY146" s="1"/>
  <c r="HX146" a="1"/>
  <c r="HX146" s="1"/>
  <c r="HW146" a="1"/>
  <c r="HW146" s="1"/>
  <c r="HV146" a="1"/>
  <c r="HV146" s="1"/>
  <c r="HU146" a="1"/>
  <c r="HU146" s="1"/>
  <c r="HT146"/>
  <c r="HT146" a="1"/>
  <c r="HS146" a="1"/>
  <c r="HS146" s="1"/>
  <c r="HR146" a="1"/>
  <c r="HR146" s="1"/>
  <c r="HQ146" a="1"/>
  <c r="HQ146" s="1"/>
  <c r="HP146" a="1"/>
  <c r="HP146" s="1"/>
  <c r="HO146" a="1"/>
  <c r="HO146" s="1"/>
  <c r="HN146" a="1"/>
  <c r="HN146" s="1"/>
  <c r="HM146" a="1"/>
  <c r="HM146" s="1"/>
  <c r="HL146"/>
  <c r="HL146" a="1"/>
  <c r="HK146" a="1"/>
  <c r="HK146" s="1"/>
  <c r="HJ146" a="1"/>
  <c r="HJ146" s="1"/>
  <c r="HI146" a="1"/>
  <c r="HI146" s="1"/>
  <c r="HH146" a="1"/>
  <c r="HH146" s="1"/>
  <c r="HG146" a="1"/>
  <c r="HG146" s="1"/>
  <c r="HF146" a="1"/>
  <c r="HF146" s="1"/>
  <c r="HE146" a="1"/>
  <c r="HE146" s="1"/>
  <c r="HD146"/>
  <c r="HD146" a="1"/>
  <c r="HC146" a="1"/>
  <c r="HC146" s="1"/>
  <c r="HB146" a="1"/>
  <c r="HB146" s="1"/>
  <c r="HA146" a="1"/>
  <c r="HA146" s="1"/>
  <c r="GZ146" a="1"/>
  <c r="GZ146" s="1"/>
  <c r="GY146" a="1"/>
  <c r="GY146" s="1"/>
  <c r="GX146" a="1"/>
  <c r="GX146" s="1"/>
  <c r="GW146" a="1"/>
  <c r="GW146" s="1"/>
  <c r="GV146" a="1"/>
  <c r="GV146" s="1"/>
  <c r="GU146" a="1"/>
  <c r="GU146" s="1"/>
  <c r="GT146" a="1"/>
  <c r="GT146" s="1"/>
  <c r="GS146" a="1"/>
  <c r="GS146" s="1"/>
  <c r="GR146" a="1"/>
  <c r="GR146" s="1"/>
  <c r="GQ146" a="1"/>
  <c r="GQ146" s="1"/>
  <c r="GP146" a="1"/>
  <c r="GP146" s="1"/>
  <c r="GO146" a="1"/>
  <c r="GO146" s="1"/>
  <c r="GN146"/>
  <c r="GN146" a="1"/>
  <c r="GM146" a="1"/>
  <c r="GM146" s="1"/>
  <c r="GL146" a="1"/>
  <c r="GL146" s="1"/>
  <c r="GK146" a="1"/>
  <c r="GK146" s="1"/>
  <c r="GJ146" a="1"/>
  <c r="GJ146" s="1"/>
  <c r="GI146" a="1"/>
  <c r="GI146" s="1"/>
  <c r="GH146" a="1"/>
  <c r="GH146" s="1"/>
  <c r="GG146" a="1"/>
  <c r="GG146" s="1"/>
  <c r="GF146" a="1"/>
  <c r="GF146" s="1"/>
  <c r="GE146" a="1"/>
  <c r="GE146" s="1"/>
  <c r="GD146" a="1"/>
  <c r="GD146" s="1"/>
  <c r="GC146" a="1"/>
  <c r="GC146" s="1"/>
  <c r="GB146"/>
  <c r="GA146"/>
  <c r="FZ146" a="1"/>
  <c r="FZ146" s="1"/>
  <c r="FY146" a="1"/>
  <c r="FY146" s="1"/>
  <c r="FX146" a="1"/>
  <c r="FX146" s="1"/>
  <c r="FW146" a="1"/>
  <c r="FW146" s="1"/>
  <c r="FV146" a="1"/>
  <c r="FV146" s="1"/>
  <c r="FU146" a="1"/>
  <c r="FU146" s="1"/>
  <c r="FS146"/>
  <c r="IP145" a="1"/>
  <c r="IP145" s="1"/>
  <c r="IO145" a="1"/>
  <c r="IO145" s="1"/>
  <c r="IN145" a="1"/>
  <c r="IN145" s="1"/>
  <c r="IM145" a="1"/>
  <c r="IM145" s="1"/>
  <c r="IL145" a="1"/>
  <c r="IL145" s="1"/>
  <c r="IK145" a="1"/>
  <c r="IK145" s="1"/>
  <c r="IJ145" a="1"/>
  <c r="IJ145" s="1"/>
  <c r="II145" a="1"/>
  <c r="II145" s="1"/>
  <c r="IH145" a="1"/>
  <c r="IH145" s="1"/>
  <c r="IG145" a="1"/>
  <c r="IG145" s="1"/>
  <c r="IF145" a="1"/>
  <c r="IF145" s="1"/>
  <c r="IE145" a="1"/>
  <c r="IE145" s="1"/>
  <c r="ID145" a="1"/>
  <c r="ID145" s="1"/>
  <c r="IC145"/>
  <c r="IC145" a="1"/>
  <c r="IB145" a="1"/>
  <c r="IB145" s="1"/>
  <c r="HZ145" a="1"/>
  <c r="HZ145" s="1"/>
  <c r="HY145" a="1"/>
  <c r="HY145" s="1"/>
  <c r="HX145" a="1"/>
  <c r="HX145" s="1"/>
  <c r="HW145" a="1"/>
  <c r="HW145" s="1"/>
  <c r="HV145" a="1"/>
  <c r="HV145" s="1"/>
  <c r="HU145" a="1"/>
  <c r="HU145" s="1"/>
  <c r="HT145" a="1"/>
  <c r="HT145" s="1"/>
  <c r="HS145" a="1"/>
  <c r="HS145" s="1"/>
  <c r="HR145" a="1"/>
  <c r="HR145" s="1"/>
  <c r="HQ145" a="1"/>
  <c r="HQ145" s="1"/>
  <c r="HP145" a="1"/>
  <c r="HP145" s="1"/>
  <c r="HO145" a="1"/>
  <c r="HO145" s="1"/>
  <c r="HN145" a="1"/>
  <c r="HN145" s="1"/>
  <c r="HM145" a="1"/>
  <c r="HM145" s="1"/>
  <c r="HL145"/>
  <c r="HL145" a="1"/>
  <c r="HK145" a="1"/>
  <c r="HK145" s="1"/>
  <c r="HJ145" a="1"/>
  <c r="HJ145" s="1"/>
  <c r="HI145" a="1"/>
  <c r="HI145" s="1"/>
  <c r="HH145" a="1"/>
  <c r="HH145" s="1"/>
  <c r="HG145" a="1"/>
  <c r="HG145" s="1"/>
  <c r="HF145" a="1"/>
  <c r="HF145" s="1"/>
  <c r="HE145" a="1"/>
  <c r="HE145" s="1"/>
  <c r="HD145" a="1"/>
  <c r="HD145" s="1"/>
  <c r="HC145" a="1"/>
  <c r="HC145" s="1"/>
  <c r="HB145" a="1"/>
  <c r="HB145" s="1"/>
  <c r="HA145" a="1"/>
  <c r="HA145" s="1"/>
  <c r="GZ145" a="1"/>
  <c r="GZ145" s="1"/>
  <c r="GY145" a="1"/>
  <c r="GY145" s="1"/>
  <c r="GX145" a="1"/>
  <c r="GX145" s="1"/>
  <c r="GW145" a="1"/>
  <c r="GW145" s="1"/>
  <c r="GV145"/>
  <c r="GV145" a="1"/>
  <c r="GU145" a="1"/>
  <c r="GU145" s="1"/>
  <c r="GT145" a="1"/>
  <c r="GT145" s="1"/>
  <c r="GS145" a="1"/>
  <c r="GS145" s="1"/>
  <c r="GR145" a="1"/>
  <c r="GR145" s="1"/>
  <c r="GQ145" a="1"/>
  <c r="GQ145" s="1"/>
  <c r="GP145" a="1"/>
  <c r="GP145" s="1"/>
  <c r="GO145" a="1"/>
  <c r="GO145" s="1"/>
  <c r="GN145" a="1"/>
  <c r="GN145" s="1"/>
  <c r="GM145" a="1"/>
  <c r="GM145" s="1"/>
  <c r="GL145" a="1"/>
  <c r="GL145" s="1"/>
  <c r="GK145" a="1"/>
  <c r="GK145" s="1"/>
  <c r="GJ145" a="1"/>
  <c r="GJ145" s="1"/>
  <c r="GI145" a="1"/>
  <c r="GI145" s="1"/>
  <c r="GH145" a="1"/>
  <c r="GH145" s="1"/>
  <c r="GG145" a="1"/>
  <c r="GG145" s="1"/>
  <c r="GF145"/>
  <c r="GF145" a="1"/>
  <c r="GE145" a="1"/>
  <c r="GE145" s="1"/>
  <c r="GD145" a="1"/>
  <c r="GD145" s="1"/>
  <c r="GC145" a="1"/>
  <c r="GC145" s="1"/>
  <c r="GB145"/>
  <c r="GA145"/>
  <c r="FZ145" a="1"/>
  <c r="FZ145" s="1"/>
  <c r="FY145" a="1"/>
  <c r="FY145" s="1"/>
  <c r="FX145" a="1"/>
  <c r="FX145" s="1"/>
  <c r="FW145"/>
  <c r="FW145" a="1"/>
  <c r="FV145" a="1"/>
  <c r="FV145" s="1"/>
  <c r="FU145" a="1"/>
  <c r="FU145" s="1"/>
  <c r="FS145"/>
  <c r="IP144" a="1"/>
  <c r="IP144" s="1"/>
  <c r="IO144" a="1"/>
  <c r="IO144" s="1"/>
  <c r="IN144" a="1"/>
  <c r="IN144" s="1"/>
  <c r="IM144" a="1"/>
  <c r="IM144" s="1"/>
  <c r="IL144" a="1"/>
  <c r="IL144" s="1"/>
  <c r="IK144"/>
  <c r="IK144" a="1"/>
  <c r="IJ144" a="1"/>
  <c r="IJ144" s="1"/>
  <c r="II144" a="1"/>
  <c r="II144" s="1"/>
  <c r="IH144" a="1"/>
  <c r="IH144" s="1"/>
  <c r="IG144" a="1"/>
  <c r="IG144" s="1"/>
  <c r="IF144" a="1"/>
  <c r="IF144" s="1"/>
  <c r="IE144" a="1"/>
  <c r="IE144" s="1"/>
  <c r="ID144" a="1"/>
  <c r="ID144" s="1"/>
  <c r="IC144" a="1"/>
  <c r="IC144" s="1"/>
  <c r="IB144" a="1"/>
  <c r="IB144" s="1"/>
  <c r="HZ144" a="1"/>
  <c r="HZ144" s="1"/>
  <c r="HY144" a="1"/>
  <c r="HY144" s="1"/>
  <c r="HX144" a="1"/>
  <c r="HX144" s="1"/>
  <c r="HW144" a="1"/>
  <c r="HW144" s="1"/>
  <c r="HV144" a="1"/>
  <c r="HV144" s="1"/>
  <c r="HU144" a="1"/>
  <c r="HU144" s="1"/>
  <c r="HT144"/>
  <c r="HT144" a="1"/>
  <c r="HS144" a="1"/>
  <c r="HS144" s="1"/>
  <c r="HR144" a="1"/>
  <c r="HR144" s="1"/>
  <c r="HQ144" a="1"/>
  <c r="HQ144" s="1"/>
  <c r="HP144" a="1"/>
  <c r="HP144" s="1"/>
  <c r="HO144" a="1"/>
  <c r="HO144" s="1"/>
  <c r="HN144" a="1"/>
  <c r="HN144" s="1"/>
  <c r="HM144" a="1"/>
  <c r="HM144" s="1"/>
  <c r="HL144" a="1"/>
  <c r="HL144" s="1"/>
  <c r="HK144" a="1"/>
  <c r="HK144" s="1"/>
  <c r="HJ144" a="1"/>
  <c r="HJ144" s="1"/>
  <c r="HI144" a="1"/>
  <c r="HI144" s="1"/>
  <c r="HH144" a="1"/>
  <c r="HH144" s="1"/>
  <c r="HG144" a="1"/>
  <c r="HG144" s="1"/>
  <c r="HF144" a="1"/>
  <c r="HF144" s="1"/>
  <c r="HE144" a="1"/>
  <c r="HE144" s="1"/>
  <c r="HD144"/>
  <c r="HD144" a="1"/>
  <c r="HC144" a="1"/>
  <c r="HC144" s="1"/>
  <c r="HB144" a="1"/>
  <c r="HB144" s="1"/>
  <c r="HA144" a="1"/>
  <c r="HA144" s="1"/>
  <c r="GZ144" a="1"/>
  <c r="GZ144" s="1"/>
  <c r="GY144" a="1"/>
  <c r="GY144" s="1"/>
  <c r="GX144" a="1"/>
  <c r="GX144" s="1"/>
  <c r="GW144" a="1"/>
  <c r="GW144" s="1"/>
  <c r="GV144"/>
  <c r="GV144" a="1"/>
  <c r="GU144" a="1"/>
  <c r="GU144" s="1"/>
  <c r="GT144" a="1"/>
  <c r="GT144" s="1"/>
  <c r="GS144" a="1"/>
  <c r="GS144" s="1"/>
  <c r="GR144" a="1"/>
  <c r="GR144" s="1"/>
  <c r="GQ144" a="1"/>
  <c r="GQ144" s="1"/>
  <c r="GP144" a="1"/>
  <c r="GP144" s="1"/>
  <c r="GO144" a="1"/>
  <c r="GO144" s="1"/>
  <c r="GN144" a="1"/>
  <c r="GN144" s="1"/>
  <c r="GM144" a="1"/>
  <c r="GM144" s="1"/>
  <c r="GL144" a="1"/>
  <c r="GL144" s="1"/>
  <c r="GK144" a="1"/>
  <c r="GK144" s="1"/>
  <c r="GJ144" a="1"/>
  <c r="GJ144" s="1"/>
  <c r="GI144" a="1"/>
  <c r="GI144" s="1"/>
  <c r="GH144" a="1"/>
  <c r="GH144" s="1"/>
  <c r="GG144" a="1"/>
  <c r="GG144" s="1"/>
  <c r="GF144"/>
  <c r="GF144" a="1"/>
  <c r="GE144" a="1"/>
  <c r="GE144" s="1"/>
  <c r="GD144" a="1"/>
  <c r="GD144" s="1"/>
  <c r="GC144" a="1"/>
  <c r="GC144" s="1"/>
  <c r="GB144"/>
  <c r="GA144"/>
  <c r="FZ144" a="1"/>
  <c r="FZ144" s="1"/>
  <c r="FY144" a="1"/>
  <c r="FY144" s="1"/>
  <c r="FX144" a="1"/>
  <c r="FX144" s="1"/>
  <c r="FW144"/>
  <c r="FW144" a="1"/>
  <c r="FV144" a="1"/>
  <c r="FV144" s="1"/>
  <c r="FU144" a="1"/>
  <c r="FU144" s="1"/>
  <c r="FS144"/>
  <c r="IP143" a="1"/>
  <c r="IP143" s="1"/>
  <c r="IO143" a="1"/>
  <c r="IO143" s="1"/>
  <c r="IN143" a="1"/>
  <c r="IN143" s="1"/>
  <c r="IM143"/>
  <c r="IM143" a="1"/>
  <c r="IL143" a="1"/>
  <c r="IL143" s="1"/>
  <c r="IK143"/>
  <c r="IK143" a="1"/>
  <c r="IJ143" a="1"/>
  <c r="IJ143" s="1"/>
  <c r="II143" a="1"/>
  <c r="II143" s="1"/>
  <c r="IH143" a="1"/>
  <c r="IH143" s="1"/>
  <c r="IG143" a="1"/>
  <c r="IG143" s="1"/>
  <c r="IF143" a="1"/>
  <c r="IF143" s="1"/>
  <c r="IE143"/>
  <c r="IE143" a="1"/>
  <c r="ID143" a="1"/>
  <c r="ID143" s="1"/>
  <c r="IC143" a="1"/>
  <c r="IC143" s="1"/>
  <c r="IB143" a="1"/>
  <c r="IB143" s="1"/>
  <c r="HZ143" a="1"/>
  <c r="HZ143" s="1"/>
  <c r="HY143" a="1"/>
  <c r="HY143" s="1"/>
  <c r="HX143" a="1"/>
  <c r="HX143" s="1"/>
  <c r="HW143" a="1"/>
  <c r="HW143" s="1"/>
  <c r="HV143"/>
  <c r="HV143" a="1"/>
  <c r="HU143" a="1"/>
  <c r="HU143" s="1"/>
  <c r="HT143"/>
  <c r="HT143" a="1"/>
  <c r="HS143" a="1"/>
  <c r="HS143" s="1"/>
  <c r="HR143" a="1"/>
  <c r="HR143" s="1"/>
  <c r="HQ143" a="1"/>
  <c r="HQ143" s="1"/>
  <c r="HP143" a="1"/>
  <c r="HP143" s="1"/>
  <c r="HO143" a="1"/>
  <c r="HO143" s="1"/>
  <c r="HN143"/>
  <c r="HN143" a="1"/>
  <c r="HM143" a="1"/>
  <c r="HM143" s="1"/>
  <c r="HL143" a="1"/>
  <c r="HL143" s="1"/>
  <c r="HK143" a="1"/>
  <c r="HK143" s="1"/>
  <c r="HJ143" a="1"/>
  <c r="HJ143" s="1"/>
  <c r="HI143" a="1"/>
  <c r="HI143" s="1"/>
  <c r="HH143" a="1"/>
  <c r="HH143" s="1"/>
  <c r="HG143" a="1"/>
  <c r="HG143" s="1"/>
  <c r="HF143"/>
  <c r="HF143" a="1"/>
  <c r="HE143" a="1"/>
  <c r="HE143" s="1"/>
  <c r="HD143" a="1"/>
  <c r="HD143" s="1"/>
  <c r="HC143" a="1"/>
  <c r="HC143" s="1"/>
  <c r="HB143" a="1"/>
  <c r="HB143" s="1"/>
  <c r="HA143" a="1"/>
  <c r="HA143" s="1"/>
  <c r="GZ143" a="1"/>
  <c r="GZ143" s="1"/>
  <c r="GY143" a="1"/>
  <c r="GY143" s="1"/>
  <c r="GX143"/>
  <c r="GX143" a="1"/>
  <c r="GW143" a="1"/>
  <c r="GW143" s="1"/>
  <c r="GV143" a="1"/>
  <c r="GV143" s="1"/>
  <c r="GU143" a="1"/>
  <c r="GU143" s="1"/>
  <c r="GT143" a="1"/>
  <c r="GT143" s="1"/>
  <c r="GS143" a="1"/>
  <c r="GS143" s="1"/>
  <c r="GR143" a="1"/>
  <c r="GR143" s="1"/>
  <c r="GQ143" a="1"/>
  <c r="GQ143" s="1"/>
  <c r="GP143"/>
  <c r="GP143" a="1"/>
  <c r="GO143" a="1"/>
  <c r="GO143" s="1"/>
  <c r="GN143" a="1"/>
  <c r="GN143" s="1"/>
  <c r="GM143" a="1"/>
  <c r="GM143" s="1"/>
  <c r="GL143" a="1"/>
  <c r="GL143" s="1"/>
  <c r="GK143" a="1"/>
  <c r="GK143" s="1"/>
  <c r="GJ143" a="1"/>
  <c r="GJ143" s="1"/>
  <c r="GI143" a="1"/>
  <c r="GI143" s="1"/>
  <c r="GH143"/>
  <c r="GH143" a="1"/>
  <c r="GG143" a="1"/>
  <c r="GG143" s="1"/>
  <c r="GF143" a="1"/>
  <c r="GF143" s="1"/>
  <c r="GE143" a="1"/>
  <c r="GE143" s="1"/>
  <c r="GD143" a="1"/>
  <c r="GD143" s="1"/>
  <c r="GC143" a="1"/>
  <c r="GC143" s="1"/>
  <c r="GB143"/>
  <c r="GA143"/>
  <c r="FZ143" a="1"/>
  <c r="FZ143" s="1"/>
  <c r="FY143" a="1"/>
  <c r="FY143" s="1"/>
  <c r="FX143" a="1"/>
  <c r="FX143" s="1"/>
  <c r="FW143"/>
  <c r="FW143" a="1"/>
  <c r="FV143" a="1"/>
  <c r="FV143" s="1"/>
  <c r="FU143" a="1"/>
  <c r="FU143" s="1"/>
  <c r="FS143"/>
  <c r="IP142" a="1"/>
  <c r="IP142" s="1"/>
  <c r="IO142" a="1"/>
  <c r="IO142" s="1"/>
  <c r="IN142" a="1"/>
  <c r="IN142" s="1"/>
  <c r="IM142"/>
  <c r="IM142" a="1"/>
  <c r="IL142" a="1"/>
  <c r="IL142" s="1"/>
  <c r="IK142" a="1"/>
  <c r="IK142" s="1"/>
  <c r="IJ142" a="1"/>
  <c r="IJ142" s="1"/>
  <c r="II142" a="1"/>
  <c r="II142" s="1"/>
  <c r="IH142" a="1"/>
  <c r="IH142" s="1"/>
  <c r="IG142" a="1"/>
  <c r="IG142" s="1"/>
  <c r="IF142" a="1"/>
  <c r="IF142" s="1"/>
  <c r="IE142"/>
  <c r="IE142" a="1"/>
  <c r="ID142" a="1"/>
  <c r="ID142" s="1"/>
  <c r="IC142" a="1"/>
  <c r="IC142" s="1"/>
  <c r="IB142" a="1"/>
  <c r="IB142" s="1"/>
  <c r="HZ142" a="1"/>
  <c r="HZ142" s="1"/>
  <c r="HY142" a="1"/>
  <c r="HY142" s="1"/>
  <c r="HX142" a="1"/>
  <c r="HX142" s="1"/>
  <c r="HW142" a="1"/>
  <c r="HW142" s="1"/>
  <c r="HV142"/>
  <c r="HV142" a="1"/>
  <c r="HU142" a="1"/>
  <c r="HU142" s="1"/>
  <c r="HT142" a="1"/>
  <c r="HT142" s="1"/>
  <c r="HS142" a="1"/>
  <c r="HS142" s="1"/>
  <c r="HR142" a="1"/>
  <c r="HR142" s="1"/>
  <c r="HQ142" a="1"/>
  <c r="HQ142" s="1"/>
  <c r="HP142" a="1"/>
  <c r="HP142" s="1"/>
  <c r="HO142" a="1"/>
  <c r="HO142" s="1"/>
  <c r="HN142"/>
  <c r="HN142" a="1"/>
  <c r="HM142" a="1"/>
  <c r="HM142" s="1"/>
  <c r="HL142" a="1"/>
  <c r="HL142" s="1"/>
  <c r="HK142" a="1"/>
  <c r="HK142" s="1"/>
  <c r="HJ142" a="1"/>
  <c r="HJ142" s="1"/>
  <c r="HI142" a="1"/>
  <c r="HI142" s="1"/>
  <c r="HH142" a="1"/>
  <c r="HH142" s="1"/>
  <c r="HG142" a="1"/>
  <c r="HG142" s="1"/>
  <c r="HF142"/>
  <c r="HF142" a="1"/>
  <c r="HE142" a="1"/>
  <c r="HE142" s="1"/>
  <c r="HD142" a="1"/>
  <c r="HD142" s="1"/>
  <c r="HC142" a="1"/>
  <c r="HC142" s="1"/>
  <c r="HB142" a="1"/>
  <c r="HB142" s="1"/>
  <c r="HA142" a="1"/>
  <c r="HA142" s="1"/>
  <c r="GZ142" a="1"/>
  <c r="GZ142" s="1"/>
  <c r="GY142" a="1"/>
  <c r="GY142" s="1"/>
  <c r="GX142"/>
  <c r="GX142" a="1"/>
  <c r="GW142" a="1"/>
  <c r="GW142" s="1"/>
  <c r="GV142" a="1"/>
  <c r="GV142" s="1"/>
  <c r="GU142" a="1"/>
  <c r="GU142" s="1"/>
  <c r="GT142" a="1"/>
  <c r="GT142" s="1"/>
  <c r="GS142" a="1"/>
  <c r="GS142" s="1"/>
  <c r="GR142" a="1"/>
  <c r="GR142" s="1"/>
  <c r="GQ142" a="1"/>
  <c r="GQ142" s="1"/>
  <c r="GP142"/>
  <c r="GP142" a="1"/>
  <c r="GO142" a="1"/>
  <c r="GO142" s="1"/>
  <c r="GN142" a="1"/>
  <c r="GN142" s="1"/>
  <c r="GM142" a="1"/>
  <c r="GM142" s="1"/>
  <c r="GL142" a="1"/>
  <c r="GL142" s="1"/>
  <c r="GK142" a="1"/>
  <c r="GK142" s="1"/>
  <c r="GJ142" a="1"/>
  <c r="GJ142" s="1"/>
  <c r="GI142" a="1"/>
  <c r="GI142" s="1"/>
  <c r="GH142"/>
  <c r="GH142" a="1"/>
  <c r="GG142" a="1"/>
  <c r="GG142" s="1"/>
  <c r="GF142" a="1"/>
  <c r="GF142" s="1"/>
  <c r="GE142" a="1"/>
  <c r="GE142" s="1"/>
  <c r="GD142" a="1"/>
  <c r="GD142" s="1"/>
  <c r="GC142" a="1"/>
  <c r="GC142" s="1"/>
  <c r="GB142"/>
  <c r="GA142"/>
  <c r="FZ142" a="1"/>
  <c r="FZ142" s="1"/>
  <c r="FY142" a="1"/>
  <c r="FY142" s="1"/>
  <c r="FX142" a="1"/>
  <c r="FX142" s="1"/>
  <c r="FW142"/>
  <c r="FW142" a="1"/>
  <c r="FV142" a="1"/>
  <c r="FV142" s="1"/>
  <c r="FU142" a="1"/>
  <c r="FU142" s="1"/>
  <c r="FS142"/>
  <c r="IP141" a="1"/>
  <c r="IP141" s="1"/>
  <c r="IO141" a="1"/>
  <c r="IO141" s="1"/>
  <c r="IN141" a="1"/>
  <c r="IN141" s="1"/>
  <c r="IM141"/>
  <c r="IM141" a="1"/>
  <c r="IL141" a="1"/>
  <c r="IL141" s="1"/>
  <c r="IK141" a="1"/>
  <c r="IK141" s="1"/>
  <c r="IJ141" a="1"/>
  <c r="IJ141" s="1"/>
  <c r="II141" a="1"/>
  <c r="II141" s="1"/>
  <c r="IH141" a="1"/>
  <c r="IH141" s="1"/>
  <c r="IG141" a="1"/>
  <c r="IG141" s="1"/>
  <c r="IF141" a="1"/>
  <c r="IF141" s="1"/>
  <c r="IE141" a="1"/>
  <c r="IE141" s="1"/>
  <c r="ID141" a="1"/>
  <c r="ID141" s="1"/>
  <c r="IC141" a="1"/>
  <c r="IC141" s="1"/>
  <c r="IB141" a="1"/>
  <c r="IB141" s="1"/>
  <c r="HZ141" a="1"/>
  <c r="HZ141" s="1"/>
  <c r="HY141" a="1"/>
  <c r="HY141" s="1"/>
  <c r="HX141" a="1"/>
  <c r="HX141" s="1"/>
  <c r="HW141" a="1"/>
  <c r="HW141" s="1"/>
  <c r="HV141"/>
  <c r="HV141" a="1"/>
  <c r="HU141" a="1"/>
  <c r="HU141" s="1"/>
  <c r="HT141" a="1"/>
  <c r="HT141" s="1"/>
  <c r="HS141" a="1"/>
  <c r="HS141" s="1"/>
  <c r="HR141" a="1"/>
  <c r="HR141" s="1"/>
  <c r="HQ141" a="1"/>
  <c r="HQ141" s="1"/>
  <c r="HP141" a="1"/>
  <c r="HP141" s="1"/>
  <c r="HO141" a="1"/>
  <c r="HO141" s="1"/>
  <c r="HN141" a="1"/>
  <c r="HN141" s="1"/>
  <c r="HM141" a="1"/>
  <c r="HM141" s="1"/>
  <c r="HL141" a="1"/>
  <c r="HL141" s="1"/>
  <c r="HK141" a="1"/>
  <c r="HK141" s="1"/>
  <c r="HJ141" a="1"/>
  <c r="HJ141" s="1"/>
  <c r="HI141" a="1"/>
  <c r="HI141" s="1"/>
  <c r="HH141" a="1"/>
  <c r="HH141" s="1"/>
  <c r="HG141" a="1"/>
  <c r="HG141" s="1"/>
  <c r="HF141"/>
  <c r="HF141" a="1"/>
  <c r="HE141" a="1"/>
  <c r="HE141" s="1"/>
  <c r="HD141" a="1"/>
  <c r="HD141" s="1"/>
  <c r="HC141" a="1"/>
  <c r="HC141" s="1"/>
  <c r="HB141" a="1"/>
  <c r="HB141" s="1"/>
  <c r="HA141" a="1"/>
  <c r="HA141" s="1"/>
  <c r="GZ141" a="1"/>
  <c r="GZ141" s="1"/>
  <c r="GY141" a="1"/>
  <c r="GY141" s="1"/>
  <c r="GX141" a="1"/>
  <c r="GX141" s="1"/>
  <c r="GW141" a="1"/>
  <c r="GW141" s="1"/>
  <c r="GV141" a="1"/>
  <c r="GV141" s="1"/>
  <c r="GU141" a="1"/>
  <c r="GU141" s="1"/>
  <c r="GT141" a="1"/>
  <c r="GT141" s="1"/>
  <c r="GS141" a="1"/>
  <c r="GS141" s="1"/>
  <c r="GR141" a="1"/>
  <c r="GR141" s="1"/>
  <c r="GQ141" a="1"/>
  <c r="GQ141" s="1"/>
  <c r="GP141"/>
  <c r="GP141" a="1"/>
  <c r="GO141" a="1"/>
  <c r="GO141" s="1"/>
  <c r="GN141" a="1"/>
  <c r="GN141" s="1"/>
  <c r="GM141" a="1"/>
  <c r="GM141" s="1"/>
  <c r="GL141" a="1"/>
  <c r="GL141" s="1"/>
  <c r="GK141" a="1"/>
  <c r="GK141" s="1"/>
  <c r="GJ141" a="1"/>
  <c r="GJ141" s="1"/>
  <c r="GI141" a="1"/>
  <c r="GI141" s="1"/>
  <c r="GH141" a="1"/>
  <c r="GH141" s="1"/>
  <c r="GG141" a="1"/>
  <c r="GG141" s="1"/>
  <c r="GF141" a="1"/>
  <c r="GF141" s="1"/>
  <c r="GE141" a="1"/>
  <c r="GE141" s="1"/>
  <c r="GD141" a="1"/>
  <c r="GD141" s="1"/>
  <c r="GC141" a="1"/>
  <c r="GC141" s="1"/>
  <c r="GB141"/>
  <c r="GA141"/>
  <c r="FZ141" a="1"/>
  <c r="FZ141" s="1"/>
  <c r="FY141" a="1"/>
  <c r="FY141" s="1"/>
  <c r="FX141" a="1"/>
  <c r="FX141" s="1"/>
  <c r="FW141"/>
  <c r="FW141" a="1"/>
  <c r="FV141" a="1"/>
  <c r="FV141" s="1"/>
  <c r="FU141" a="1"/>
  <c r="FU141" s="1"/>
  <c r="FS141"/>
  <c r="IP140" a="1"/>
  <c r="IP140" s="1"/>
  <c r="IO140" a="1"/>
  <c r="IO140" s="1"/>
  <c r="IN140" a="1"/>
  <c r="IN140" s="1"/>
  <c r="IM140"/>
  <c r="IM140" a="1"/>
  <c r="IL140" a="1"/>
  <c r="IL140" s="1"/>
  <c r="IK140" a="1"/>
  <c r="IK140" s="1"/>
  <c r="IJ140" a="1"/>
  <c r="IJ140" s="1"/>
  <c r="II140" a="1"/>
  <c r="II140" s="1"/>
  <c r="IH140" a="1"/>
  <c r="IH140" s="1"/>
  <c r="IG140" a="1"/>
  <c r="IG140" s="1"/>
  <c r="IF140" a="1"/>
  <c r="IF140" s="1"/>
  <c r="IE140" a="1"/>
  <c r="IE140" s="1"/>
  <c r="ID140" a="1"/>
  <c r="ID140" s="1"/>
  <c r="IC140" a="1"/>
  <c r="IC140" s="1"/>
  <c r="IB140" a="1"/>
  <c r="IB140" s="1"/>
  <c r="HZ140" a="1"/>
  <c r="HZ140" s="1"/>
  <c r="HY140" a="1"/>
  <c r="HY140" s="1"/>
  <c r="HX140" a="1"/>
  <c r="HX140" s="1"/>
  <c r="HW140" a="1"/>
  <c r="HW140" s="1"/>
  <c r="HV140"/>
  <c r="HV140" a="1"/>
  <c r="HU140" a="1"/>
  <c r="HU140" s="1"/>
  <c r="HT140" a="1"/>
  <c r="HT140" s="1"/>
  <c r="HS140" a="1"/>
  <c r="HS140" s="1"/>
  <c r="HR140" a="1"/>
  <c r="HR140" s="1"/>
  <c r="HQ140" a="1"/>
  <c r="HQ140" s="1"/>
  <c r="HP140" a="1"/>
  <c r="HP140" s="1"/>
  <c r="HO140" a="1"/>
  <c r="HO140" s="1"/>
  <c r="HN140" a="1"/>
  <c r="HN140" s="1"/>
  <c r="HM140" a="1"/>
  <c r="HM140" s="1"/>
  <c r="HL140" a="1"/>
  <c r="HL140" s="1"/>
  <c r="HK140" a="1"/>
  <c r="HK140" s="1"/>
  <c r="HJ140" a="1"/>
  <c r="HJ140" s="1"/>
  <c r="HI140" a="1"/>
  <c r="HI140" s="1"/>
  <c r="HH140" a="1"/>
  <c r="HH140" s="1"/>
  <c r="HG140" a="1"/>
  <c r="HG140" s="1"/>
  <c r="HF140"/>
  <c r="HF140" a="1"/>
  <c r="HE140" a="1"/>
  <c r="HE140" s="1"/>
  <c r="HD140" a="1"/>
  <c r="HD140" s="1"/>
  <c r="HC140" a="1"/>
  <c r="HC140" s="1"/>
  <c r="HB140" a="1"/>
  <c r="HB140" s="1"/>
  <c r="HA140" a="1"/>
  <c r="HA140" s="1"/>
  <c r="GZ140" a="1"/>
  <c r="GZ140" s="1"/>
  <c r="GY140" a="1"/>
  <c r="GY140" s="1"/>
  <c r="GX140" a="1"/>
  <c r="GX140" s="1"/>
  <c r="GW140" a="1"/>
  <c r="GW140" s="1"/>
  <c r="GV140" a="1"/>
  <c r="GV140" s="1"/>
  <c r="GU140" a="1"/>
  <c r="GU140" s="1"/>
  <c r="GT140" a="1"/>
  <c r="GT140" s="1"/>
  <c r="GS140" a="1"/>
  <c r="GS140" s="1"/>
  <c r="GR140" a="1"/>
  <c r="GR140" s="1"/>
  <c r="GQ140" a="1"/>
  <c r="GQ140" s="1"/>
  <c r="GP140"/>
  <c r="GP140" a="1"/>
  <c r="GO140" a="1"/>
  <c r="GO140" s="1"/>
  <c r="GN140" a="1"/>
  <c r="GN140" s="1"/>
  <c r="GM140" a="1"/>
  <c r="GM140" s="1"/>
  <c r="GL140" a="1"/>
  <c r="GL140" s="1"/>
  <c r="GK140" a="1"/>
  <c r="GK140" s="1"/>
  <c r="GJ140" a="1"/>
  <c r="GJ140" s="1"/>
  <c r="GI140" a="1"/>
  <c r="GI140" s="1"/>
  <c r="GH140" a="1"/>
  <c r="GH140" s="1"/>
  <c r="GG140" a="1"/>
  <c r="GG140" s="1"/>
  <c r="GF140" a="1"/>
  <c r="GF140" s="1"/>
  <c r="GE140" a="1"/>
  <c r="GE140" s="1"/>
  <c r="GD140" a="1"/>
  <c r="GD140" s="1"/>
  <c r="GC140" a="1"/>
  <c r="GC140" s="1"/>
  <c r="GB140"/>
  <c r="GA140"/>
  <c r="FZ140" a="1"/>
  <c r="FZ140" s="1"/>
  <c r="FY140" a="1"/>
  <c r="FY140" s="1"/>
  <c r="FX140" a="1"/>
  <c r="FX140" s="1"/>
  <c r="FW140"/>
  <c r="FW140" a="1"/>
  <c r="FV140" a="1"/>
  <c r="FV140" s="1"/>
  <c r="FU140" a="1"/>
  <c r="FU140" s="1"/>
  <c r="FS140"/>
  <c r="IP139" a="1"/>
  <c r="IP139" s="1"/>
  <c r="IO139" a="1"/>
  <c r="IO139" s="1"/>
  <c r="IN139" a="1"/>
  <c r="IN139" s="1"/>
  <c r="IM139"/>
  <c r="IM139" a="1"/>
  <c r="IL139" a="1"/>
  <c r="IL139" s="1"/>
  <c r="IK139"/>
  <c r="IK139" a="1"/>
  <c r="IJ139" a="1"/>
  <c r="IJ139" s="1"/>
  <c r="II139" a="1"/>
  <c r="II139" s="1"/>
  <c r="IH139" a="1"/>
  <c r="IH139" s="1"/>
  <c r="IG139" a="1"/>
  <c r="IG139" s="1"/>
  <c r="IF139" a="1"/>
  <c r="IF139" s="1"/>
  <c r="IE139" a="1"/>
  <c r="IE139" s="1"/>
  <c r="ID139" a="1"/>
  <c r="ID139" s="1"/>
  <c r="IC139" a="1"/>
  <c r="IC139" s="1"/>
  <c r="IB139" a="1"/>
  <c r="IB139" s="1"/>
  <c r="HZ139" a="1"/>
  <c r="HZ139" s="1"/>
  <c r="HY139" a="1"/>
  <c r="HY139" s="1"/>
  <c r="HX139" a="1"/>
  <c r="HX139" s="1"/>
  <c r="HW139" a="1"/>
  <c r="HW139" s="1"/>
  <c r="HV139"/>
  <c r="HV139" a="1"/>
  <c r="HU139" a="1"/>
  <c r="HU139" s="1"/>
  <c r="HT139"/>
  <c r="HT139" a="1"/>
  <c r="HS139" a="1"/>
  <c r="HS139" s="1"/>
  <c r="HR139" a="1"/>
  <c r="HR139" s="1"/>
  <c r="HQ139" a="1"/>
  <c r="HQ139" s="1"/>
  <c r="HP139" a="1"/>
  <c r="HP139" s="1"/>
  <c r="HO139" a="1"/>
  <c r="HO139" s="1"/>
  <c r="HN139" a="1"/>
  <c r="HN139" s="1"/>
  <c r="HM139" a="1"/>
  <c r="HM139" s="1"/>
  <c r="HL139" a="1"/>
  <c r="HL139" s="1"/>
  <c r="HK139" a="1"/>
  <c r="HK139" s="1"/>
  <c r="HJ139" a="1"/>
  <c r="HJ139" s="1"/>
  <c r="HI139" a="1"/>
  <c r="HI139" s="1"/>
  <c r="HH139" a="1"/>
  <c r="HH139" s="1"/>
  <c r="HG139" a="1"/>
  <c r="HG139" s="1"/>
  <c r="HF139"/>
  <c r="HF139" a="1"/>
  <c r="HE139" a="1"/>
  <c r="HE139" s="1"/>
  <c r="HD139" a="1"/>
  <c r="HD139" s="1"/>
  <c r="HC139" a="1"/>
  <c r="HC139" s="1"/>
  <c r="HB139" a="1"/>
  <c r="HB139" s="1"/>
  <c r="HA139" a="1"/>
  <c r="HA139" s="1"/>
  <c r="GZ139" a="1"/>
  <c r="GZ139" s="1"/>
  <c r="GY139" a="1"/>
  <c r="GY139" s="1"/>
  <c r="GX139" a="1"/>
  <c r="GX139" s="1"/>
  <c r="GW139" a="1"/>
  <c r="GW139" s="1"/>
  <c r="GV139" a="1"/>
  <c r="GV139" s="1"/>
  <c r="GU139" a="1"/>
  <c r="GU139" s="1"/>
  <c r="GT139" a="1"/>
  <c r="GT139" s="1"/>
  <c r="GS139" a="1"/>
  <c r="GS139" s="1"/>
  <c r="GR139" a="1"/>
  <c r="GR139" s="1"/>
  <c r="GQ139" a="1"/>
  <c r="GQ139" s="1"/>
  <c r="GP139"/>
  <c r="GP139" a="1"/>
  <c r="GO139" a="1"/>
  <c r="GO139" s="1"/>
  <c r="GN139" a="1"/>
  <c r="GN139" s="1"/>
  <c r="GM139" a="1"/>
  <c r="GM139" s="1"/>
  <c r="GL139" a="1"/>
  <c r="GL139" s="1"/>
  <c r="GK139" a="1"/>
  <c r="GK139" s="1"/>
  <c r="GJ139" a="1"/>
  <c r="GJ139" s="1"/>
  <c r="GI139" a="1"/>
  <c r="GI139" s="1"/>
  <c r="GH139" a="1"/>
  <c r="GH139" s="1"/>
  <c r="GG139" a="1"/>
  <c r="GG139" s="1"/>
  <c r="GF139" a="1"/>
  <c r="GF139" s="1"/>
  <c r="GE139" a="1"/>
  <c r="GE139" s="1"/>
  <c r="GD139" a="1"/>
  <c r="GD139" s="1"/>
  <c r="GC139" a="1"/>
  <c r="GC139" s="1"/>
  <c r="GB139"/>
  <c r="GA139"/>
  <c r="FZ139" a="1"/>
  <c r="FZ139" s="1"/>
  <c r="FY139" a="1"/>
  <c r="FY139" s="1"/>
  <c r="FX139" a="1"/>
  <c r="FX139" s="1"/>
  <c r="FW139"/>
  <c r="FW139" a="1"/>
  <c r="FV139" a="1"/>
  <c r="FV139" s="1"/>
  <c r="FU139" a="1"/>
  <c r="FU139" s="1"/>
  <c r="FS139"/>
  <c r="IP138" a="1"/>
  <c r="IP138" s="1"/>
  <c r="IO138" a="1"/>
  <c r="IO138" s="1"/>
  <c r="IN138" a="1"/>
  <c r="IN138" s="1"/>
  <c r="IM138"/>
  <c r="IM138" a="1"/>
  <c r="IL138" a="1"/>
  <c r="IL138" s="1"/>
  <c r="IK138"/>
  <c r="IK138" a="1"/>
  <c r="IJ138" a="1"/>
  <c r="IJ138" s="1"/>
  <c r="II138" a="1"/>
  <c r="II138" s="1"/>
  <c r="IH138" a="1"/>
  <c r="IH138" s="1"/>
  <c r="IG138" a="1"/>
  <c r="IG138" s="1"/>
  <c r="IF138" a="1"/>
  <c r="IF138" s="1"/>
  <c r="IE138"/>
  <c r="IE138" a="1"/>
  <c r="ID138" a="1"/>
  <c r="ID138" s="1"/>
  <c r="IC138" a="1"/>
  <c r="IC138" s="1"/>
  <c r="IB138" a="1"/>
  <c r="IB138" s="1"/>
  <c r="HZ138" a="1"/>
  <c r="HZ138" s="1"/>
  <c r="HY138" a="1"/>
  <c r="HY138" s="1"/>
  <c r="HX138" a="1"/>
  <c r="HX138" s="1"/>
  <c r="HW138" a="1"/>
  <c r="HW138" s="1"/>
  <c r="HV138" a="1"/>
  <c r="HV138" s="1"/>
  <c r="HU138" a="1"/>
  <c r="HU138" s="1"/>
  <c r="HT138" a="1"/>
  <c r="HT138" s="1"/>
  <c r="HS138" a="1"/>
  <c r="HS138" s="1"/>
  <c r="HR138" a="1"/>
  <c r="HR138" s="1"/>
  <c r="HQ138" a="1"/>
  <c r="HQ138" s="1"/>
  <c r="HP138" a="1"/>
  <c r="HP138" s="1"/>
  <c r="HO138" a="1"/>
  <c r="HO138" s="1"/>
  <c r="HN138"/>
  <c r="HN138" a="1"/>
  <c r="HM138" a="1"/>
  <c r="HM138" s="1"/>
  <c r="HL138" a="1"/>
  <c r="HL138" s="1"/>
  <c r="HK138" a="1"/>
  <c r="HK138" s="1"/>
  <c r="HJ138" a="1"/>
  <c r="HJ138" s="1"/>
  <c r="HI138" a="1"/>
  <c r="HI138" s="1"/>
  <c r="HH138" a="1"/>
  <c r="HH138" s="1"/>
  <c r="HG138" a="1"/>
  <c r="HG138" s="1"/>
  <c r="HF138" a="1"/>
  <c r="HF138" s="1"/>
  <c r="HE138" a="1"/>
  <c r="HE138" s="1"/>
  <c r="HD138" a="1"/>
  <c r="HD138" s="1"/>
  <c r="HC138" a="1"/>
  <c r="HC138" s="1"/>
  <c r="HB138" a="1"/>
  <c r="HB138" s="1"/>
  <c r="HA138" a="1"/>
  <c r="HA138" s="1"/>
  <c r="GZ138" a="1"/>
  <c r="GZ138" s="1"/>
  <c r="GY138" a="1"/>
  <c r="GY138" s="1"/>
  <c r="GX138"/>
  <c r="GX138" a="1"/>
  <c r="GW138" a="1"/>
  <c r="GW138" s="1"/>
  <c r="GV138" a="1"/>
  <c r="GV138" s="1"/>
  <c r="GU138" a="1"/>
  <c r="GU138" s="1"/>
  <c r="GT138" a="1"/>
  <c r="GT138" s="1"/>
  <c r="GS138" a="1"/>
  <c r="GS138" s="1"/>
  <c r="GR138" a="1"/>
  <c r="GR138" s="1"/>
  <c r="GQ138" a="1"/>
  <c r="GQ138" s="1"/>
  <c r="GP138" a="1"/>
  <c r="GP138" s="1"/>
  <c r="GO138" a="1"/>
  <c r="GO138" s="1"/>
  <c r="GN138" a="1"/>
  <c r="GN138" s="1"/>
  <c r="GM138" a="1"/>
  <c r="GM138" s="1"/>
  <c r="GL138" a="1"/>
  <c r="GL138" s="1"/>
  <c r="GK138" a="1"/>
  <c r="GK138" s="1"/>
  <c r="GJ138" a="1"/>
  <c r="GJ138" s="1"/>
  <c r="GI138" a="1"/>
  <c r="GI138" s="1"/>
  <c r="GH138"/>
  <c r="GH138" a="1"/>
  <c r="GG138" a="1"/>
  <c r="GG138" s="1"/>
  <c r="GF138" a="1"/>
  <c r="GF138" s="1"/>
  <c r="GE138" a="1"/>
  <c r="GE138" s="1"/>
  <c r="GD138" a="1"/>
  <c r="GD138" s="1"/>
  <c r="GC138" a="1"/>
  <c r="GC138" s="1"/>
  <c r="GB138"/>
  <c r="GA138"/>
  <c r="FZ138" a="1"/>
  <c r="FZ138" s="1"/>
  <c r="FY138" a="1"/>
  <c r="FY138" s="1"/>
  <c r="FX138" a="1"/>
  <c r="FX138" s="1"/>
  <c r="FW138" a="1"/>
  <c r="FW138" s="1"/>
  <c r="FV138" a="1"/>
  <c r="FV138" s="1"/>
  <c r="FU138" a="1"/>
  <c r="FU138" s="1"/>
  <c r="FS138"/>
  <c r="IP137" a="1"/>
  <c r="IP137" s="1"/>
  <c r="IO137" a="1"/>
  <c r="IO137" s="1"/>
  <c r="IN137" a="1"/>
  <c r="IN137" s="1"/>
  <c r="IM137"/>
  <c r="IM137" a="1"/>
  <c r="IL137" a="1"/>
  <c r="IL137" s="1"/>
  <c r="IK137" a="1"/>
  <c r="IK137" s="1"/>
  <c r="IJ137" a="1"/>
  <c r="IJ137" s="1"/>
  <c r="II137" a="1"/>
  <c r="II137" s="1"/>
  <c r="IH137" a="1"/>
  <c r="IH137" s="1"/>
  <c r="IG137" a="1"/>
  <c r="IG137" s="1"/>
  <c r="IF137" a="1"/>
  <c r="IF137" s="1"/>
  <c r="IE137" a="1"/>
  <c r="IE137" s="1"/>
  <c r="ID137" a="1"/>
  <c r="ID137" s="1"/>
  <c r="IC137" a="1"/>
  <c r="IC137" s="1"/>
  <c r="IB137" a="1"/>
  <c r="IB137" s="1"/>
  <c r="HZ137" a="1"/>
  <c r="HZ137" s="1"/>
  <c r="HY137" a="1"/>
  <c r="HY137" s="1"/>
  <c r="HX137" a="1"/>
  <c r="HX137" s="1"/>
  <c r="HW137" a="1"/>
  <c r="HW137" s="1"/>
  <c r="HV137"/>
  <c r="HV137" a="1"/>
  <c r="HU137" a="1"/>
  <c r="HU137" s="1"/>
  <c r="HT137" a="1"/>
  <c r="HT137" s="1"/>
  <c r="HS137" a="1"/>
  <c r="HS137" s="1"/>
  <c r="HR137" a="1"/>
  <c r="HR137" s="1"/>
  <c r="HQ137" a="1"/>
  <c r="HQ137" s="1"/>
  <c r="HP137" a="1"/>
  <c r="HP137" s="1"/>
  <c r="HO137" a="1"/>
  <c r="HO137" s="1"/>
  <c r="HN137" a="1"/>
  <c r="HN137" s="1"/>
  <c r="HM137" a="1"/>
  <c r="HM137" s="1"/>
  <c r="HL137" a="1"/>
  <c r="HL137" s="1"/>
  <c r="HK137" a="1"/>
  <c r="HK137" s="1"/>
  <c r="HJ137" a="1"/>
  <c r="HJ137" s="1"/>
  <c r="HI137" a="1"/>
  <c r="HI137" s="1"/>
  <c r="HH137" a="1"/>
  <c r="HH137" s="1"/>
  <c r="HG137" a="1"/>
  <c r="HG137" s="1"/>
  <c r="HF137" a="1"/>
  <c r="HF137" s="1"/>
  <c r="HE137" a="1"/>
  <c r="HE137" s="1"/>
  <c r="HD137" a="1"/>
  <c r="HD137" s="1"/>
  <c r="HC137" a="1"/>
  <c r="HC137" s="1"/>
  <c r="HB137" a="1"/>
  <c r="HB137" s="1"/>
  <c r="HA137" a="1"/>
  <c r="HA137" s="1"/>
  <c r="GZ137" a="1"/>
  <c r="GZ137" s="1"/>
  <c r="GY137" a="1"/>
  <c r="GY137" s="1"/>
  <c r="GX137"/>
  <c r="GX137" a="1"/>
  <c r="GW137" a="1"/>
  <c r="GW137" s="1"/>
  <c r="GV137" a="1"/>
  <c r="GV137" s="1"/>
  <c r="GU137" a="1"/>
  <c r="GU137" s="1"/>
  <c r="GT137" a="1"/>
  <c r="GT137" s="1"/>
  <c r="GS137" a="1"/>
  <c r="GS137" s="1"/>
  <c r="GR137" a="1"/>
  <c r="GR137" s="1"/>
  <c r="GQ137" a="1"/>
  <c r="GQ137" s="1"/>
  <c r="GP137" a="1"/>
  <c r="GP137" s="1"/>
  <c r="GO137" a="1"/>
  <c r="GO137" s="1"/>
  <c r="GN137" a="1"/>
  <c r="GN137" s="1"/>
  <c r="GM137" a="1"/>
  <c r="GM137" s="1"/>
  <c r="GL137" a="1"/>
  <c r="GL137" s="1"/>
  <c r="GK137" a="1"/>
  <c r="GK137" s="1"/>
  <c r="GJ137" a="1"/>
  <c r="GJ137" s="1"/>
  <c r="GI137" a="1"/>
  <c r="GI137" s="1"/>
  <c r="GH137"/>
  <c r="GH137" a="1"/>
  <c r="GG137" a="1"/>
  <c r="GG137" s="1"/>
  <c r="GF137" a="1"/>
  <c r="GF137" s="1"/>
  <c r="GE137" a="1"/>
  <c r="GE137" s="1"/>
  <c r="GD137" a="1"/>
  <c r="GD137" s="1"/>
  <c r="GC137" a="1"/>
  <c r="GC137" s="1"/>
  <c r="GB137"/>
  <c r="GA137"/>
  <c r="FZ137" a="1"/>
  <c r="FZ137" s="1"/>
  <c r="FY137" a="1"/>
  <c r="FY137" s="1"/>
  <c r="FX137" a="1"/>
  <c r="FX137" s="1"/>
  <c r="FW137" a="1"/>
  <c r="FW137" s="1"/>
  <c r="FV137" a="1"/>
  <c r="FV137" s="1"/>
  <c r="FU137" a="1"/>
  <c r="FU137" s="1"/>
  <c r="FS137"/>
  <c r="IP136" a="1"/>
  <c r="IP136" s="1"/>
  <c r="IO136" a="1"/>
  <c r="IO136" s="1"/>
  <c r="IN136" a="1"/>
  <c r="IN136" s="1"/>
  <c r="IM136" a="1"/>
  <c r="IM136" s="1"/>
  <c r="IL136" a="1"/>
  <c r="IL136" s="1"/>
  <c r="IK136" a="1"/>
  <c r="IK136" s="1"/>
  <c r="IJ136" a="1"/>
  <c r="IJ136" s="1"/>
  <c r="II136"/>
  <c r="II136" a="1"/>
  <c r="IH136" a="1"/>
  <c r="IH136" s="1"/>
  <c r="IG136" a="1"/>
  <c r="IG136" s="1"/>
  <c r="IF136" a="1"/>
  <c r="IF136" s="1"/>
  <c r="IE136" a="1"/>
  <c r="IE136" s="1"/>
  <c r="ID136" a="1"/>
  <c r="ID136" s="1"/>
  <c r="IC136"/>
  <c r="IC136" a="1"/>
  <c r="IB136" a="1"/>
  <c r="IB136" s="1"/>
  <c r="HZ136" a="1"/>
  <c r="HZ136" s="1"/>
  <c r="HY136" a="1"/>
  <c r="HY136" s="1"/>
  <c r="HX136" a="1"/>
  <c r="HX136" s="1"/>
  <c r="HW136" a="1"/>
  <c r="HW136" s="1"/>
  <c r="HV136"/>
  <c r="HV136" a="1"/>
  <c r="HU136" a="1"/>
  <c r="HU136" s="1"/>
  <c r="HT136" a="1"/>
  <c r="HT136" s="1"/>
  <c r="HS136" a="1"/>
  <c r="HS136" s="1"/>
  <c r="HR136" a="1"/>
  <c r="HR136" s="1"/>
  <c r="HQ136" a="1"/>
  <c r="HQ136" s="1"/>
  <c r="HP136" a="1"/>
  <c r="HP136" s="1"/>
  <c r="HO136" a="1"/>
  <c r="HO136" s="1"/>
  <c r="HN136" a="1"/>
  <c r="HN136" s="1"/>
  <c r="HM136" a="1"/>
  <c r="HM136" s="1"/>
  <c r="HL136" a="1"/>
  <c r="HL136" s="1"/>
  <c r="HK136" a="1"/>
  <c r="HK136" s="1"/>
  <c r="HJ136" a="1"/>
  <c r="HJ136" s="1"/>
  <c r="HI136" a="1"/>
  <c r="HI136" s="1"/>
  <c r="HH136" a="1"/>
  <c r="HH136" s="1"/>
  <c r="HG136" a="1"/>
  <c r="HG136" s="1"/>
  <c r="HF136"/>
  <c r="HF136" a="1"/>
  <c r="HE136" a="1"/>
  <c r="HE136" s="1"/>
  <c r="HD136" a="1"/>
  <c r="HD136" s="1"/>
  <c r="HC136" a="1"/>
  <c r="HC136" s="1"/>
  <c r="HB136" a="1"/>
  <c r="HB136" s="1"/>
  <c r="HA136" a="1"/>
  <c r="HA136" s="1"/>
  <c r="GZ136" a="1"/>
  <c r="GZ136" s="1"/>
  <c r="GY136" a="1"/>
  <c r="GY136" s="1"/>
  <c r="GX136" a="1"/>
  <c r="GX136" s="1"/>
  <c r="GW136" a="1"/>
  <c r="GW136" s="1"/>
  <c r="GV136" a="1"/>
  <c r="GV136" s="1"/>
  <c r="GU136" a="1"/>
  <c r="GU136" s="1"/>
  <c r="GT136"/>
  <c r="GT136" a="1"/>
  <c r="GS136" a="1"/>
  <c r="GS136" s="1"/>
  <c r="GR136" a="1"/>
  <c r="GR136" s="1"/>
  <c r="GQ136"/>
  <c r="GQ136" a="1"/>
  <c r="GP136" a="1"/>
  <c r="GP136" s="1"/>
  <c r="GO136" a="1"/>
  <c r="GO136" s="1"/>
  <c r="GN136" a="1"/>
  <c r="GN136" s="1"/>
  <c r="GM136" a="1"/>
  <c r="GM136" s="1"/>
  <c r="GL136" a="1"/>
  <c r="GL136" s="1"/>
  <c r="GK136" a="1"/>
  <c r="GK136" s="1"/>
  <c r="GJ136" a="1"/>
  <c r="GJ136" s="1"/>
  <c r="GI136" a="1"/>
  <c r="GI136" s="1"/>
  <c r="GH136" a="1"/>
  <c r="GH136" s="1"/>
  <c r="GG136" a="1"/>
  <c r="GG136" s="1"/>
  <c r="GF136" a="1"/>
  <c r="GF136" s="1"/>
  <c r="GE136" a="1"/>
  <c r="GE136" s="1"/>
  <c r="GD136" a="1"/>
  <c r="GD136" s="1"/>
  <c r="GC136" a="1"/>
  <c r="GC136" s="1"/>
  <c r="GB136"/>
  <c r="GA136"/>
  <c r="FZ136" a="1"/>
  <c r="FZ136" s="1"/>
  <c r="FY136" a="1"/>
  <c r="FY136" s="1"/>
  <c r="FX136" a="1"/>
  <c r="FX136" s="1"/>
  <c r="FW136" a="1"/>
  <c r="FW136" s="1"/>
  <c r="FV136" a="1"/>
  <c r="FV136" s="1"/>
  <c r="FU136" a="1"/>
  <c r="FU136" s="1"/>
  <c r="FS136"/>
  <c r="IP135"/>
  <c r="IP135" a="1"/>
  <c r="IO135" a="1"/>
  <c r="IO135" s="1"/>
  <c r="IN135" a="1"/>
  <c r="IN135" s="1"/>
  <c r="IM135" a="1"/>
  <c r="IM135" s="1"/>
  <c r="IL135" a="1"/>
  <c r="IL135" s="1"/>
  <c r="IK135" a="1"/>
  <c r="IK135" s="1"/>
  <c r="IJ135"/>
  <c r="IJ135" a="1"/>
  <c r="II135" a="1"/>
  <c r="II135" s="1"/>
  <c r="IH135" a="1"/>
  <c r="IH135" s="1"/>
  <c r="IG135" a="1"/>
  <c r="IG135" s="1"/>
  <c r="IF135" a="1"/>
  <c r="IF135" s="1"/>
  <c r="IE135" a="1"/>
  <c r="IE135" s="1"/>
  <c r="ID135" a="1"/>
  <c r="ID135" s="1"/>
  <c r="IC135" a="1"/>
  <c r="IC135" s="1"/>
  <c r="IB135" a="1"/>
  <c r="IB135" s="1"/>
  <c r="HZ135" a="1"/>
  <c r="HZ135" s="1"/>
  <c r="HY135" a="1"/>
  <c r="HY135" s="1"/>
  <c r="HX135" a="1"/>
  <c r="HX135" s="1"/>
  <c r="HW135" a="1"/>
  <c r="HW135" s="1"/>
  <c r="HV135" a="1"/>
  <c r="HV135" s="1"/>
  <c r="HU135" a="1"/>
  <c r="HU135" s="1"/>
  <c r="HT135" a="1"/>
  <c r="HT135" s="1"/>
  <c r="HS135" a="1"/>
  <c r="HS135" s="1"/>
  <c r="HR135" a="1"/>
  <c r="HR135" s="1"/>
  <c r="HQ135" a="1"/>
  <c r="HQ135" s="1"/>
  <c r="HP135" a="1"/>
  <c r="HP135" s="1"/>
  <c r="HO135"/>
  <c r="HO135" a="1"/>
  <c r="HN135" a="1"/>
  <c r="HN135" s="1"/>
  <c r="HM135" a="1"/>
  <c r="HM135" s="1"/>
  <c r="HL135" a="1"/>
  <c r="HL135" s="1"/>
  <c r="HK135" a="1"/>
  <c r="HK135" s="1"/>
  <c r="HJ135" a="1"/>
  <c r="HJ135" s="1"/>
  <c r="HI135"/>
  <c r="HI135" a="1"/>
  <c r="HH135" a="1"/>
  <c r="HH135" s="1"/>
  <c r="HG135" a="1"/>
  <c r="HG135" s="1"/>
  <c r="HF135" a="1"/>
  <c r="HF135" s="1"/>
  <c r="HE135" a="1"/>
  <c r="HE135" s="1"/>
  <c r="HD135" a="1"/>
  <c r="HD135" s="1"/>
  <c r="HC135"/>
  <c r="HC135" a="1"/>
  <c r="HB135" a="1"/>
  <c r="HB135" s="1"/>
  <c r="HA135" a="1"/>
  <c r="HA135" s="1"/>
  <c r="GZ135" a="1"/>
  <c r="GZ135" s="1"/>
  <c r="GY135" a="1"/>
  <c r="GY135" s="1"/>
  <c r="GX135" a="1"/>
  <c r="GX135" s="1"/>
  <c r="GW135" a="1"/>
  <c r="GW135" s="1"/>
  <c r="GV135" a="1"/>
  <c r="GV135" s="1"/>
  <c r="GU135" a="1"/>
  <c r="GU135" s="1"/>
  <c r="GT135" a="1"/>
  <c r="GT135" s="1"/>
  <c r="GS135" a="1"/>
  <c r="GS135" s="1"/>
  <c r="GR135" a="1"/>
  <c r="GR135" s="1"/>
  <c r="GQ135" a="1"/>
  <c r="GQ135" s="1"/>
  <c r="GP135" a="1"/>
  <c r="GP135" s="1"/>
  <c r="GO135" a="1"/>
  <c r="GO135" s="1"/>
  <c r="GN135" a="1"/>
  <c r="GN135" s="1"/>
  <c r="GM135"/>
  <c r="GM135" a="1"/>
  <c r="GL135" a="1"/>
  <c r="GL135" s="1"/>
  <c r="GK135" a="1"/>
  <c r="GK135" s="1"/>
  <c r="GJ135" a="1"/>
  <c r="GJ135" s="1"/>
  <c r="GI135" a="1"/>
  <c r="GI135" s="1"/>
  <c r="GH135" a="1"/>
  <c r="GH135" s="1"/>
  <c r="GG135" a="1"/>
  <c r="GG135" s="1"/>
  <c r="GF135" a="1"/>
  <c r="GF135" s="1"/>
  <c r="GE135" a="1"/>
  <c r="GE135" s="1"/>
  <c r="GD135" a="1"/>
  <c r="GD135" s="1"/>
  <c r="GC135" a="1"/>
  <c r="GC135" s="1"/>
  <c r="GB135"/>
  <c r="GA135"/>
  <c r="FZ135" a="1"/>
  <c r="FZ135" s="1"/>
  <c r="FY135" a="1"/>
  <c r="FY135" s="1"/>
  <c r="FX135" a="1"/>
  <c r="FX135" s="1"/>
  <c r="FW135" a="1"/>
  <c r="FW135" s="1"/>
  <c r="FV135" a="1"/>
  <c r="FV135" s="1"/>
  <c r="FU135" a="1"/>
  <c r="FU135" s="1"/>
  <c r="FS135"/>
  <c r="IP134" a="1"/>
  <c r="IP134" s="1"/>
  <c r="IO134" a="1"/>
  <c r="IO134" s="1"/>
  <c r="IN134" a="1"/>
  <c r="IN134" s="1"/>
  <c r="IM134" a="1"/>
  <c r="IM134" s="1"/>
  <c r="IL134" a="1"/>
  <c r="IL134" s="1"/>
  <c r="IK134" a="1"/>
  <c r="IK134" s="1"/>
  <c r="IJ134" a="1"/>
  <c r="IJ134" s="1"/>
  <c r="II134" a="1"/>
  <c r="II134" s="1"/>
  <c r="IH134" a="1"/>
  <c r="IH134" s="1"/>
  <c r="IG134" a="1"/>
  <c r="IG134" s="1"/>
  <c r="IF134"/>
  <c r="IF134" a="1"/>
  <c r="IE134" a="1"/>
  <c r="IE134" s="1"/>
  <c r="ID134" a="1"/>
  <c r="ID134" s="1"/>
  <c r="IC134" a="1"/>
  <c r="IC134" s="1"/>
  <c r="IB134" a="1"/>
  <c r="IB134" s="1"/>
  <c r="HZ134" a="1"/>
  <c r="HZ134" s="1"/>
  <c r="HY134" a="1"/>
  <c r="HY134" s="1"/>
  <c r="HX134" a="1"/>
  <c r="HX134" s="1"/>
  <c r="HW134" a="1"/>
  <c r="HW134" s="1"/>
  <c r="HV134" a="1"/>
  <c r="HV134" s="1"/>
  <c r="HU134" a="1"/>
  <c r="HU134" s="1"/>
  <c r="HT134" a="1"/>
  <c r="HT134" s="1"/>
  <c r="HS134" a="1"/>
  <c r="HS134" s="1"/>
  <c r="HR134" a="1"/>
  <c r="HR134" s="1"/>
  <c r="HQ134" a="1"/>
  <c r="HQ134" s="1"/>
  <c r="HP134" a="1"/>
  <c r="HP134" s="1"/>
  <c r="HO134"/>
  <c r="HO134" a="1"/>
  <c r="HN134" a="1"/>
  <c r="HN134" s="1"/>
  <c r="HM134" a="1"/>
  <c r="HM134" s="1"/>
  <c r="HL134" a="1"/>
  <c r="HL134" s="1"/>
  <c r="HK134" a="1"/>
  <c r="HK134" s="1"/>
  <c r="HJ134" a="1"/>
  <c r="HJ134" s="1"/>
  <c r="HI134" a="1"/>
  <c r="HI134" s="1"/>
  <c r="HH134" a="1"/>
  <c r="HH134" s="1"/>
  <c r="HG134" a="1"/>
  <c r="HG134" s="1"/>
  <c r="HF134" a="1"/>
  <c r="HF134" s="1"/>
  <c r="HE134" a="1"/>
  <c r="HE134" s="1"/>
  <c r="HD134" a="1"/>
  <c r="HD134" s="1"/>
  <c r="HC134" a="1"/>
  <c r="HC134" s="1"/>
  <c r="HB134" a="1"/>
  <c r="HB134" s="1"/>
  <c r="HA134" a="1"/>
  <c r="HA134" s="1"/>
  <c r="GZ134" a="1"/>
  <c r="GZ134" s="1"/>
  <c r="GY134"/>
  <c r="GY134" a="1"/>
  <c r="GX134" a="1"/>
  <c r="GX134" s="1"/>
  <c r="GW134" a="1"/>
  <c r="GW134" s="1"/>
  <c r="GV134" a="1"/>
  <c r="GV134" s="1"/>
  <c r="GU134" a="1"/>
  <c r="GU134" s="1"/>
  <c r="GT134" a="1"/>
  <c r="GT134" s="1"/>
  <c r="GS134" a="1"/>
  <c r="GS134" s="1"/>
  <c r="GR134" a="1"/>
  <c r="GR134" s="1"/>
  <c r="GQ134" a="1"/>
  <c r="GQ134" s="1"/>
  <c r="GP134" a="1"/>
  <c r="GP134" s="1"/>
  <c r="GO134" a="1"/>
  <c r="GO134" s="1"/>
  <c r="GN134" a="1"/>
  <c r="GN134" s="1"/>
  <c r="GM134" a="1"/>
  <c r="GM134" s="1"/>
  <c r="GL134" a="1"/>
  <c r="GL134" s="1"/>
  <c r="GK134" a="1"/>
  <c r="GK134" s="1"/>
  <c r="GJ134" a="1"/>
  <c r="GJ134" s="1"/>
  <c r="GI134"/>
  <c r="GI134" a="1"/>
  <c r="GH134" a="1"/>
  <c r="GH134" s="1"/>
  <c r="GG134" a="1"/>
  <c r="GG134" s="1"/>
  <c r="GF134" a="1"/>
  <c r="GF134" s="1"/>
  <c r="GE134" a="1"/>
  <c r="GE134" s="1"/>
  <c r="GD134" a="1"/>
  <c r="GD134" s="1"/>
  <c r="GC134" a="1"/>
  <c r="GC134" s="1"/>
  <c r="GB134"/>
  <c r="GA134"/>
  <c r="FZ134" a="1"/>
  <c r="FZ134" s="1"/>
  <c r="FY134" a="1"/>
  <c r="FY134" s="1"/>
  <c r="FX134" a="1"/>
  <c r="FX134" s="1"/>
  <c r="FW134" a="1"/>
  <c r="FW134" s="1"/>
  <c r="FV134" a="1"/>
  <c r="FV134" s="1"/>
  <c r="FU134" a="1"/>
  <c r="FU134" s="1"/>
  <c r="FS134"/>
  <c r="IP133" a="1"/>
  <c r="IP133" s="1"/>
  <c r="IO133" a="1"/>
  <c r="IO133" s="1"/>
  <c r="IN133" a="1"/>
  <c r="IN133" s="1"/>
  <c r="IM133" a="1"/>
  <c r="IM133" s="1"/>
  <c r="IL133" a="1"/>
  <c r="IL133" s="1"/>
  <c r="IK133" a="1"/>
  <c r="IK133" s="1"/>
  <c r="IJ133" a="1"/>
  <c r="IJ133" s="1"/>
  <c r="II133" a="1"/>
  <c r="II133" s="1"/>
  <c r="IH133" a="1"/>
  <c r="IH133" s="1"/>
  <c r="IG133" a="1"/>
  <c r="IG133" s="1"/>
  <c r="IF133"/>
  <c r="IF133" a="1"/>
  <c r="IE133" a="1"/>
  <c r="IE133" s="1"/>
  <c r="ID133" a="1"/>
  <c r="ID133" s="1"/>
  <c r="IC133" a="1"/>
  <c r="IC133" s="1"/>
  <c r="IB133"/>
  <c r="IB133" a="1"/>
  <c r="HZ133" a="1"/>
  <c r="HZ133" s="1"/>
  <c r="HY133" a="1"/>
  <c r="HY133" s="1"/>
  <c r="HX133" a="1"/>
  <c r="HX133" s="1"/>
  <c r="HW133" a="1"/>
  <c r="HW133" s="1"/>
  <c r="HV133" a="1"/>
  <c r="HV133" s="1"/>
  <c r="HU133" a="1"/>
  <c r="HU133" s="1"/>
  <c r="HT133" a="1"/>
  <c r="HT133" s="1"/>
  <c r="HS133" a="1"/>
  <c r="HS133" s="1"/>
  <c r="HR133" a="1"/>
  <c r="HR133" s="1"/>
  <c r="HQ133" a="1"/>
  <c r="HQ133" s="1"/>
  <c r="HP133" a="1"/>
  <c r="HP133" s="1"/>
  <c r="HO133"/>
  <c r="HO133" a="1"/>
  <c r="HN133" a="1"/>
  <c r="HN133" s="1"/>
  <c r="HM133" a="1"/>
  <c r="HM133" s="1"/>
  <c r="HL133" a="1"/>
  <c r="HL133" s="1"/>
  <c r="HK133"/>
  <c r="HK133" a="1"/>
  <c r="HJ133" a="1"/>
  <c r="HJ133" s="1"/>
  <c r="HI133" a="1"/>
  <c r="HI133" s="1"/>
  <c r="HH133" a="1"/>
  <c r="HH133" s="1"/>
  <c r="HG133" a="1"/>
  <c r="HG133" s="1"/>
  <c r="HF133" a="1"/>
  <c r="HF133" s="1"/>
  <c r="HE133" a="1"/>
  <c r="HE133" s="1"/>
  <c r="HD133" a="1"/>
  <c r="HD133" s="1"/>
  <c r="HC133" a="1"/>
  <c r="HC133" s="1"/>
  <c r="HB133" a="1"/>
  <c r="HB133" s="1"/>
  <c r="HA133" a="1"/>
  <c r="HA133" s="1"/>
  <c r="GZ133" a="1"/>
  <c r="GZ133" s="1"/>
  <c r="GY133"/>
  <c r="GY133" a="1"/>
  <c r="GX133" a="1"/>
  <c r="GX133" s="1"/>
  <c r="GW133" a="1"/>
  <c r="GW133" s="1"/>
  <c r="GV133" a="1"/>
  <c r="GV133" s="1"/>
  <c r="GU133"/>
  <c r="GU133" a="1"/>
  <c r="GT133" a="1"/>
  <c r="GT133" s="1"/>
  <c r="GS133" a="1"/>
  <c r="GS133" s="1"/>
  <c r="GR133" a="1"/>
  <c r="GR133" s="1"/>
  <c r="GQ133" a="1"/>
  <c r="GQ133" s="1"/>
  <c r="GP133" a="1"/>
  <c r="GP133" s="1"/>
  <c r="GO133" a="1"/>
  <c r="GO133" s="1"/>
  <c r="GN133" a="1"/>
  <c r="GN133" s="1"/>
  <c r="GM133" a="1"/>
  <c r="GM133" s="1"/>
  <c r="GL133" a="1"/>
  <c r="GL133" s="1"/>
  <c r="GK133" a="1"/>
  <c r="GK133" s="1"/>
  <c r="GJ133" a="1"/>
  <c r="GJ133" s="1"/>
  <c r="GI133" a="1"/>
  <c r="GI133" s="1"/>
  <c r="GH133" a="1"/>
  <c r="GH133" s="1"/>
  <c r="GG133" a="1"/>
  <c r="GG133" s="1"/>
  <c r="GF133" a="1"/>
  <c r="GF133" s="1"/>
  <c r="GE133" a="1"/>
  <c r="GE133" s="1"/>
  <c r="GD133" a="1"/>
  <c r="GD133" s="1"/>
  <c r="GC133" a="1"/>
  <c r="GC133" s="1"/>
  <c r="GB133"/>
  <c r="GA133"/>
  <c r="FZ133" a="1"/>
  <c r="FZ133" s="1"/>
  <c r="FY133" a="1"/>
  <c r="FY133" s="1"/>
  <c r="FX133" a="1"/>
  <c r="FX133" s="1"/>
  <c r="FW133" a="1"/>
  <c r="FW133" s="1"/>
  <c r="FV133" a="1"/>
  <c r="FV133" s="1"/>
  <c r="FU133" a="1"/>
  <c r="FU133" s="1"/>
  <c r="FS133"/>
  <c r="IP132" a="1"/>
  <c r="IP132" s="1"/>
  <c r="IO132" a="1"/>
  <c r="IO132" s="1"/>
  <c r="IN132" a="1"/>
  <c r="IN132" s="1"/>
  <c r="IM132" a="1"/>
  <c r="IM132" s="1"/>
  <c r="IL132" a="1"/>
  <c r="IL132" s="1"/>
  <c r="IK132" a="1"/>
  <c r="IK132" s="1"/>
  <c r="IJ132" a="1"/>
  <c r="IJ132" s="1"/>
  <c r="II132" a="1"/>
  <c r="II132" s="1"/>
  <c r="IH132" a="1"/>
  <c r="IH132" s="1"/>
  <c r="IG132" a="1"/>
  <c r="IG132" s="1"/>
  <c r="IF132"/>
  <c r="IF132" a="1"/>
  <c r="IE132" a="1"/>
  <c r="IE132" s="1"/>
  <c r="ID132" a="1"/>
  <c r="ID132" s="1"/>
  <c r="IC132" a="1"/>
  <c r="IC132" s="1"/>
  <c r="IB132" a="1"/>
  <c r="IB132" s="1"/>
  <c r="HZ132" a="1"/>
  <c r="HZ132" s="1"/>
  <c r="HY132" a="1"/>
  <c r="HY132" s="1"/>
  <c r="HX132" a="1"/>
  <c r="HX132" s="1"/>
  <c r="HW132" a="1"/>
  <c r="HW132" s="1"/>
  <c r="HV132" a="1"/>
  <c r="HV132" s="1"/>
  <c r="HU132" a="1"/>
  <c r="HU132" s="1"/>
  <c r="HT132" a="1"/>
  <c r="HT132" s="1"/>
  <c r="HS132" a="1"/>
  <c r="HS132" s="1"/>
  <c r="HR132" a="1"/>
  <c r="HR132" s="1"/>
  <c r="HQ132" a="1"/>
  <c r="HQ132" s="1"/>
  <c r="HP132" a="1"/>
  <c r="HP132" s="1"/>
  <c r="HO132"/>
  <c r="HO132" a="1"/>
  <c r="HN132" a="1"/>
  <c r="HN132" s="1"/>
  <c r="HM132" a="1"/>
  <c r="HM132" s="1"/>
  <c r="HL132" a="1"/>
  <c r="HL132" s="1"/>
  <c r="HK132" a="1"/>
  <c r="HK132" s="1"/>
  <c r="HJ132" a="1"/>
  <c r="HJ132" s="1"/>
  <c r="HI132" a="1"/>
  <c r="HI132" s="1"/>
  <c r="HH132" a="1"/>
  <c r="HH132" s="1"/>
  <c r="HG132" a="1"/>
  <c r="HG132" s="1"/>
  <c r="HF132" a="1"/>
  <c r="HF132" s="1"/>
  <c r="HE132" a="1"/>
  <c r="HE132" s="1"/>
  <c r="HD132" a="1"/>
  <c r="HD132" s="1"/>
  <c r="HC132" a="1"/>
  <c r="HC132" s="1"/>
  <c r="HB132" a="1"/>
  <c r="HB132" s="1"/>
  <c r="HA132" a="1"/>
  <c r="HA132" s="1"/>
  <c r="GZ132" a="1"/>
  <c r="GZ132" s="1"/>
  <c r="GY132"/>
  <c r="GY132" a="1"/>
  <c r="GX132" a="1"/>
  <c r="GX132" s="1"/>
  <c r="GW132" a="1"/>
  <c r="GW132" s="1"/>
  <c r="GV132" a="1"/>
  <c r="GV132" s="1"/>
  <c r="GU132" a="1"/>
  <c r="GU132" s="1"/>
  <c r="GT132" a="1"/>
  <c r="GT132" s="1"/>
  <c r="GS132" a="1"/>
  <c r="GS132" s="1"/>
  <c r="GR132" a="1"/>
  <c r="GR132" s="1"/>
  <c r="GQ132" a="1"/>
  <c r="GQ132" s="1"/>
  <c r="GP132" a="1"/>
  <c r="GP132" s="1"/>
  <c r="GO132" a="1"/>
  <c r="GO132" s="1"/>
  <c r="GN132" a="1"/>
  <c r="GN132" s="1"/>
  <c r="GM132" a="1"/>
  <c r="GM132" s="1"/>
  <c r="GL132" a="1"/>
  <c r="GL132" s="1"/>
  <c r="GK132" a="1"/>
  <c r="GK132" s="1"/>
  <c r="GJ132" a="1"/>
  <c r="GJ132" s="1"/>
  <c r="GI132" a="1"/>
  <c r="GI132" s="1"/>
  <c r="GH132" a="1"/>
  <c r="GH132" s="1"/>
  <c r="GG132" a="1"/>
  <c r="GG132" s="1"/>
  <c r="GF132" a="1"/>
  <c r="GF132" s="1"/>
  <c r="GE132" a="1"/>
  <c r="GE132" s="1"/>
  <c r="GD132" a="1"/>
  <c r="GD132" s="1"/>
  <c r="GC132" a="1"/>
  <c r="GC132" s="1"/>
  <c r="GB132"/>
  <c r="GA132"/>
  <c r="FZ132" a="1"/>
  <c r="FZ132" s="1"/>
  <c r="FY132" a="1"/>
  <c r="FY132" s="1"/>
  <c r="FX132" a="1"/>
  <c r="FX132" s="1"/>
  <c r="FW132" a="1"/>
  <c r="FW132" s="1"/>
  <c r="FV132" a="1"/>
  <c r="FV132" s="1"/>
  <c r="FU132" a="1"/>
  <c r="FU132" s="1"/>
  <c r="FQ132" s="1" a="1"/>
  <c r="FQ132" s="1"/>
  <c r="FS132"/>
  <c r="IP131" a="1"/>
  <c r="IP131" s="1"/>
  <c r="IO131" a="1"/>
  <c r="IO131" s="1"/>
  <c r="IN131"/>
  <c r="IN131" a="1"/>
  <c r="IM131" a="1"/>
  <c r="IM131" s="1"/>
  <c r="IL131" a="1"/>
  <c r="IL131" s="1"/>
  <c r="IK131" a="1"/>
  <c r="IK131" s="1"/>
  <c r="IJ131" a="1"/>
  <c r="IJ131" s="1"/>
  <c r="II131" a="1"/>
  <c r="II131" s="1"/>
  <c r="IH131" a="1"/>
  <c r="IH131" s="1"/>
  <c r="IG131" a="1"/>
  <c r="IG131" s="1"/>
  <c r="IF131" a="1"/>
  <c r="IF131" s="1"/>
  <c r="IE131" a="1"/>
  <c r="IE131" s="1"/>
  <c r="ID131" a="1"/>
  <c r="ID131" s="1"/>
  <c r="IC131" a="1"/>
  <c r="IC131" s="1"/>
  <c r="IB131" a="1"/>
  <c r="IB131" s="1"/>
  <c r="HZ131" a="1"/>
  <c r="HZ131" s="1"/>
  <c r="HY131" a="1"/>
  <c r="HY131" s="1"/>
  <c r="HX131" a="1"/>
  <c r="HX131" s="1"/>
  <c r="HW131" a="1"/>
  <c r="HW131" s="1"/>
  <c r="HV131" a="1"/>
  <c r="HV131" s="1"/>
  <c r="HU131" a="1"/>
  <c r="HU131" s="1"/>
  <c r="HT131" a="1"/>
  <c r="HT131" s="1"/>
  <c r="HS131" a="1"/>
  <c r="HS131" s="1"/>
  <c r="HR131" a="1"/>
  <c r="HR131" s="1"/>
  <c r="HQ131" a="1"/>
  <c r="HQ131" s="1"/>
  <c r="HP131" a="1"/>
  <c r="HP131" s="1"/>
  <c r="HO131" a="1"/>
  <c r="HO131" s="1"/>
  <c r="HN131" a="1"/>
  <c r="HN131" s="1"/>
  <c r="HM131" a="1"/>
  <c r="HM131" s="1"/>
  <c r="HL131" a="1"/>
  <c r="HL131" s="1"/>
  <c r="HK131" a="1"/>
  <c r="HK131" s="1"/>
  <c r="HJ131" a="1"/>
  <c r="HJ131" s="1"/>
  <c r="HI131" a="1"/>
  <c r="HI131" s="1"/>
  <c r="HH131" a="1"/>
  <c r="HH131" s="1"/>
  <c r="HG131" a="1"/>
  <c r="HG131" s="1"/>
  <c r="HF131" a="1"/>
  <c r="HF131" s="1"/>
  <c r="HE131" a="1"/>
  <c r="HE131" s="1"/>
  <c r="HD131" a="1"/>
  <c r="HD131" s="1"/>
  <c r="HC131" a="1"/>
  <c r="HC131" s="1"/>
  <c r="HB131" a="1"/>
  <c r="HB131" s="1"/>
  <c r="HA131" a="1"/>
  <c r="HA131" s="1"/>
  <c r="GZ131" a="1"/>
  <c r="GZ131" s="1"/>
  <c r="GY131" a="1"/>
  <c r="GY131" s="1"/>
  <c r="GX131" a="1"/>
  <c r="GX131" s="1"/>
  <c r="GW131" a="1"/>
  <c r="GW131" s="1"/>
  <c r="GV131" a="1"/>
  <c r="GV131" s="1"/>
  <c r="GU131" a="1"/>
  <c r="GU131" s="1"/>
  <c r="GT131" a="1"/>
  <c r="GT131" s="1"/>
  <c r="GS131" a="1"/>
  <c r="GS131" s="1"/>
  <c r="GR131" a="1"/>
  <c r="GR131" s="1"/>
  <c r="GQ131" a="1"/>
  <c r="GQ131" s="1"/>
  <c r="GP131" a="1"/>
  <c r="GP131" s="1"/>
  <c r="GO131" a="1"/>
  <c r="GO131" s="1"/>
  <c r="GN131" a="1"/>
  <c r="GN131" s="1"/>
  <c r="GM131" a="1"/>
  <c r="GM131" s="1"/>
  <c r="GL131" a="1"/>
  <c r="GL131" s="1"/>
  <c r="GK131" a="1"/>
  <c r="GK131" s="1"/>
  <c r="GJ131" a="1"/>
  <c r="GJ131" s="1"/>
  <c r="GI131" a="1"/>
  <c r="GI131" s="1"/>
  <c r="GH131" a="1"/>
  <c r="GH131" s="1"/>
  <c r="GG131" a="1"/>
  <c r="GG131" s="1"/>
  <c r="GF131" a="1"/>
  <c r="GF131" s="1"/>
  <c r="GE131" a="1"/>
  <c r="GE131" s="1"/>
  <c r="GD131" a="1"/>
  <c r="GD131" s="1"/>
  <c r="GC131" a="1"/>
  <c r="GC131" s="1"/>
  <c r="GB131"/>
  <c r="GA131"/>
  <c r="FZ131" a="1"/>
  <c r="FZ131" s="1"/>
  <c r="FY131" a="1"/>
  <c r="FY131" s="1"/>
  <c r="FX131" a="1"/>
  <c r="FX131" s="1"/>
  <c r="FW131" a="1"/>
  <c r="FW131" s="1"/>
  <c r="FV131" a="1"/>
  <c r="FV131" s="1"/>
  <c r="FU131" a="1"/>
  <c r="FU131" s="1"/>
  <c r="FS131"/>
  <c r="IP130" a="1"/>
  <c r="IP130" s="1"/>
  <c r="IO130" a="1"/>
  <c r="IO130" s="1"/>
  <c r="IN130" a="1"/>
  <c r="IN130" s="1"/>
  <c r="IM130" a="1"/>
  <c r="IM130" s="1"/>
  <c r="IL130" a="1"/>
  <c r="IL130" s="1"/>
  <c r="IK130" a="1"/>
  <c r="IK130" s="1"/>
  <c r="IJ130" a="1"/>
  <c r="IJ130" s="1"/>
  <c r="II130" a="1"/>
  <c r="II130" s="1"/>
  <c r="IH130" a="1"/>
  <c r="IH130" s="1"/>
  <c r="IG130" a="1"/>
  <c r="IG130" s="1"/>
  <c r="IF130" a="1"/>
  <c r="IF130" s="1"/>
  <c r="IE130" a="1"/>
  <c r="IE130" s="1"/>
  <c r="ID130" a="1"/>
  <c r="ID130" s="1"/>
  <c r="IC130" a="1"/>
  <c r="IC130" s="1"/>
  <c r="IB130" a="1"/>
  <c r="IB130" s="1"/>
  <c r="HZ130" a="1"/>
  <c r="HZ130" s="1"/>
  <c r="HY130" a="1"/>
  <c r="HY130" s="1"/>
  <c r="HX130" a="1"/>
  <c r="HX130" s="1"/>
  <c r="HW130" a="1"/>
  <c r="HW130" s="1"/>
  <c r="HV130" a="1"/>
  <c r="HV130" s="1"/>
  <c r="HU130" a="1"/>
  <c r="HU130" s="1"/>
  <c r="HT130" a="1"/>
  <c r="HT130" s="1"/>
  <c r="HS130" a="1"/>
  <c r="HS130" s="1"/>
  <c r="HR130" a="1"/>
  <c r="HR130" s="1"/>
  <c r="HQ130" a="1"/>
  <c r="HQ130" s="1"/>
  <c r="HP130" a="1"/>
  <c r="HP130" s="1"/>
  <c r="HO130" a="1"/>
  <c r="HO130" s="1"/>
  <c r="HN130" a="1"/>
  <c r="HN130" s="1"/>
  <c r="HM130" a="1"/>
  <c r="HM130" s="1"/>
  <c r="HL130" a="1"/>
  <c r="HL130" s="1"/>
  <c r="HK130" a="1"/>
  <c r="HK130" s="1"/>
  <c r="HJ130" a="1"/>
  <c r="HJ130" s="1"/>
  <c r="HI130" a="1"/>
  <c r="HI130" s="1"/>
  <c r="HH130" a="1"/>
  <c r="HH130" s="1"/>
  <c r="HG130" a="1"/>
  <c r="HG130" s="1"/>
  <c r="HF130" a="1"/>
  <c r="HF130" s="1"/>
  <c r="HE130" a="1"/>
  <c r="HE130" s="1"/>
  <c r="HD130" a="1"/>
  <c r="HD130" s="1"/>
  <c r="HC130" a="1"/>
  <c r="HC130" s="1"/>
  <c r="HB130" a="1"/>
  <c r="HB130" s="1"/>
  <c r="HA130" a="1"/>
  <c r="HA130" s="1"/>
  <c r="GZ130" a="1"/>
  <c r="GZ130" s="1"/>
  <c r="GY130" a="1"/>
  <c r="GY130" s="1"/>
  <c r="GX130" a="1"/>
  <c r="GX130" s="1"/>
  <c r="GW130" a="1"/>
  <c r="GW130" s="1"/>
  <c r="GV130" a="1"/>
  <c r="GV130" s="1"/>
  <c r="GU130" a="1"/>
  <c r="GU130" s="1"/>
  <c r="GT130" a="1"/>
  <c r="GT130" s="1"/>
  <c r="GS130" a="1"/>
  <c r="GS130" s="1"/>
  <c r="GR130" a="1"/>
  <c r="GR130" s="1"/>
  <c r="GQ130" a="1"/>
  <c r="GQ130" s="1"/>
  <c r="GP130" a="1"/>
  <c r="GP130" s="1"/>
  <c r="GO130" a="1"/>
  <c r="GO130" s="1"/>
  <c r="GN130" a="1"/>
  <c r="GN130" s="1"/>
  <c r="GM130" a="1"/>
  <c r="GM130" s="1"/>
  <c r="GL130" a="1"/>
  <c r="GL130" s="1"/>
  <c r="GK130" a="1"/>
  <c r="GK130" s="1"/>
  <c r="GJ130" a="1"/>
  <c r="GJ130" s="1"/>
  <c r="GI130" a="1"/>
  <c r="GI130" s="1"/>
  <c r="GH130" a="1"/>
  <c r="GH130" s="1"/>
  <c r="GG130" a="1"/>
  <c r="GG130" s="1"/>
  <c r="GF130" a="1"/>
  <c r="GF130" s="1"/>
  <c r="GE130" a="1"/>
  <c r="GE130" s="1"/>
  <c r="GD130" a="1"/>
  <c r="GD130" s="1"/>
  <c r="GC130" a="1"/>
  <c r="GC130" s="1"/>
  <c r="GB130"/>
  <c r="GA130"/>
  <c r="FZ130" a="1"/>
  <c r="FZ130" s="1"/>
  <c r="FY130" a="1"/>
  <c r="FY130" s="1"/>
  <c r="FX130" a="1"/>
  <c r="FX130" s="1"/>
  <c r="FQ130" s="1" a="1"/>
  <c r="FQ130" s="1"/>
  <c r="FW130" a="1"/>
  <c r="FW130" s="1"/>
  <c r="FV130" a="1"/>
  <c r="FV130" s="1"/>
  <c r="FU130" a="1"/>
  <c r="FU130" s="1"/>
  <c r="FS130"/>
  <c r="IP129" a="1"/>
  <c r="IP129" s="1"/>
  <c r="IO129" a="1"/>
  <c r="IO129" s="1"/>
  <c r="IN129" a="1"/>
  <c r="IN129" s="1"/>
  <c r="IM129" a="1"/>
  <c r="IM129" s="1"/>
  <c r="IL129" a="1"/>
  <c r="IL129" s="1"/>
  <c r="IK129" a="1"/>
  <c r="IK129" s="1"/>
  <c r="IJ129" a="1"/>
  <c r="IJ129" s="1"/>
  <c r="II129" a="1"/>
  <c r="II129" s="1"/>
  <c r="IH129" a="1"/>
  <c r="IH129" s="1"/>
  <c r="IG129" a="1"/>
  <c r="IG129" s="1"/>
  <c r="IF129" a="1"/>
  <c r="IF129" s="1"/>
  <c r="IE129" a="1"/>
  <c r="IE129" s="1"/>
  <c r="ID129" a="1"/>
  <c r="ID129" s="1"/>
  <c r="IC129" a="1"/>
  <c r="IC129" s="1"/>
  <c r="IB129" a="1"/>
  <c r="IB129" s="1"/>
  <c r="HZ129" a="1"/>
  <c r="HZ129" s="1"/>
  <c r="HY129" a="1"/>
  <c r="HY129" s="1"/>
  <c r="HX129" a="1"/>
  <c r="HX129" s="1"/>
  <c r="HW129" a="1"/>
  <c r="HW129" s="1"/>
  <c r="HV129" a="1"/>
  <c r="HV129" s="1"/>
  <c r="HU129" a="1"/>
  <c r="HU129" s="1"/>
  <c r="HT129" a="1"/>
  <c r="HT129" s="1"/>
  <c r="HS129" a="1"/>
  <c r="HS129" s="1"/>
  <c r="HR129" a="1"/>
  <c r="HR129" s="1"/>
  <c r="HQ129" a="1"/>
  <c r="HQ129" s="1"/>
  <c r="HP129" a="1"/>
  <c r="HP129" s="1"/>
  <c r="HO129" a="1"/>
  <c r="HO129" s="1"/>
  <c r="HN129" a="1"/>
  <c r="HN129" s="1"/>
  <c r="HM129" a="1"/>
  <c r="HM129" s="1"/>
  <c r="HL129" a="1"/>
  <c r="HL129" s="1"/>
  <c r="HK129" a="1"/>
  <c r="HK129" s="1"/>
  <c r="HJ129" a="1"/>
  <c r="HJ129" s="1"/>
  <c r="HI129" a="1"/>
  <c r="HI129" s="1"/>
  <c r="HH129" a="1"/>
  <c r="HH129" s="1"/>
  <c r="HG129" a="1"/>
  <c r="HG129" s="1"/>
  <c r="HF129" a="1"/>
  <c r="HF129" s="1"/>
  <c r="HE129" a="1"/>
  <c r="HE129" s="1"/>
  <c r="HD129" a="1"/>
  <c r="HD129" s="1"/>
  <c r="HC129" a="1"/>
  <c r="HC129" s="1"/>
  <c r="HB129" a="1"/>
  <c r="HB129" s="1"/>
  <c r="HA129" a="1"/>
  <c r="HA129" s="1"/>
  <c r="GZ129" a="1"/>
  <c r="GZ129" s="1"/>
  <c r="GY129" a="1"/>
  <c r="GY129" s="1"/>
  <c r="GX129" a="1"/>
  <c r="GX129" s="1"/>
  <c r="GW129" a="1"/>
  <c r="GW129" s="1"/>
  <c r="GV129" a="1"/>
  <c r="GV129" s="1"/>
  <c r="GU129" a="1"/>
  <c r="GU129" s="1"/>
  <c r="GT129" a="1"/>
  <c r="GT129" s="1"/>
  <c r="GS129" a="1"/>
  <c r="GS129" s="1"/>
  <c r="GR129" a="1"/>
  <c r="GR129" s="1"/>
  <c r="GQ129" a="1"/>
  <c r="GQ129" s="1"/>
  <c r="GP129" a="1"/>
  <c r="GP129" s="1"/>
  <c r="GO129" a="1"/>
  <c r="GO129" s="1"/>
  <c r="GN129" a="1"/>
  <c r="GN129" s="1"/>
  <c r="GM129" a="1"/>
  <c r="GM129" s="1"/>
  <c r="GL129" a="1"/>
  <c r="GL129" s="1"/>
  <c r="GK129" a="1"/>
  <c r="GK129" s="1"/>
  <c r="GJ129" a="1"/>
  <c r="GJ129" s="1"/>
  <c r="GI129" a="1"/>
  <c r="GI129" s="1"/>
  <c r="GH129" a="1"/>
  <c r="GH129" s="1"/>
  <c r="GG129" a="1"/>
  <c r="GG129" s="1"/>
  <c r="GF129" a="1"/>
  <c r="GF129" s="1"/>
  <c r="GE129" a="1"/>
  <c r="GE129" s="1"/>
  <c r="GD129" a="1"/>
  <c r="GD129" s="1"/>
  <c r="GC129" a="1"/>
  <c r="GC129" s="1"/>
  <c r="GB129"/>
  <c r="GA129"/>
  <c r="FZ129" a="1"/>
  <c r="FZ129" s="1"/>
  <c r="FY129" a="1"/>
  <c r="FY129" s="1"/>
  <c r="FX129" a="1"/>
  <c r="FX129" s="1"/>
  <c r="FW129" a="1"/>
  <c r="FW129" s="1"/>
  <c r="FV129" a="1"/>
  <c r="FV129" s="1"/>
  <c r="FU129" a="1"/>
  <c r="FU129" s="1"/>
  <c r="FS129"/>
  <c r="IP128" a="1"/>
  <c r="IP128" s="1"/>
  <c r="IO128" a="1"/>
  <c r="IO128" s="1"/>
  <c r="IN128" a="1"/>
  <c r="IN128" s="1"/>
  <c r="IM128" a="1"/>
  <c r="IM128" s="1"/>
  <c r="IL128" a="1"/>
  <c r="IL128" s="1"/>
  <c r="IK128" a="1"/>
  <c r="IK128" s="1"/>
  <c r="IJ128" a="1"/>
  <c r="IJ128" s="1"/>
  <c r="II128" a="1"/>
  <c r="II128" s="1"/>
  <c r="IH128" a="1"/>
  <c r="IH128" s="1"/>
  <c r="IG128" a="1"/>
  <c r="IG128" s="1"/>
  <c r="IF128" a="1"/>
  <c r="IF128" s="1"/>
  <c r="IE128" a="1"/>
  <c r="IE128" s="1"/>
  <c r="ID128" a="1"/>
  <c r="ID128" s="1"/>
  <c r="IC128" a="1"/>
  <c r="IC128" s="1"/>
  <c r="IB128" a="1"/>
  <c r="IB128" s="1"/>
  <c r="HZ128" a="1"/>
  <c r="HZ128" s="1"/>
  <c r="HY128" a="1"/>
  <c r="HY128" s="1"/>
  <c r="HX128" a="1"/>
  <c r="HX128" s="1"/>
  <c r="HW128" a="1"/>
  <c r="HW128" s="1"/>
  <c r="HV128" a="1"/>
  <c r="HV128" s="1"/>
  <c r="HU128" a="1"/>
  <c r="HU128" s="1"/>
  <c r="HT128" a="1"/>
  <c r="HT128" s="1"/>
  <c r="HS128" a="1"/>
  <c r="HS128" s="1"/>
  <c r="HR128" a="1"/>
  <c r="HR128" s="1"/>
  <c r="HQ128" a="1"/>
  <c r="HQ128" s="1"/>
  <c r="HP128" a="1"/>
  <c r="HP128" s="1"/>
  <c r="HO128" a="1"/>
  <c r="HO128" s="1"/>
  <c r="HN128" a="1"/>
  <c r="HN128" s="1"/>
  <c r="HM128" a="1"/>
  <c r="HM128" s="1"/>
  <c r="HL128" a="1"/>
  <c r="HL128" s="1"/>
  <c r="HK128" a="1"/>
  <c r="HK128" s="1"/>
  <c r="HJ128" a="1"/>
  <c r="HJ128" s="1"/>
  <c r="HI128" a="1"/>
  <c r="HI128" s="1"/>
  <c r="HH128" a="1"/>
  <c r="HH128" s="1"/>
  <c r="HG128" a="1"/>
  <c r="HG128" s="1"/>
  <c r="HF128" a="1"/>
  <c r="HF128" s="1"/>
  <c r="HE128" a="1"/>
  <c r="HE128" s="1"/>
  <c r="HD128" a="1"/>
  <c r="HD128" s="1"/>
  <c r="HC128" a="1"/>
  <c r="HC128" s="1"/>
  <c r="HB128" a="1"/>
  <c r="HB128" s="1"/>
  <c r="HA128" a="1"/>
  <c r="HA128" s="1"/>
  <c r="GZ128" a="1"/>
  <c r="GZ128" s="1"/>
  <c r="GY128" a="1"/>
  <c r="GY128" s="1"/>
  <c r="GX128" a="1"/>
  <c r="GX128" s="1"/>
  <c r="GW128" a="1"/>
  <c r="GW128" s="1"/>
  <c r="GV128" a="1"/>
  <c r="GV128" s="1"/>
  <c r="GU128" a="1"/>
  <c r="GU128" s="1"/>
  <c r="GT128" a="1"/>
  <c r="GT128" s="1"/>
  <c r="GS128" a="1"/>
  <c r="GS128" s="1"/>
  <c r="GR128" a="1"/>
  <c r="GR128" s="1"/>
  <c r="GQ128" a="1"/>
  <c r="GQ128" s="1"/>
  <c r="GP128" a="1"/>
  <c r="GP128" s="1"/>
  <c r="GO128" a="1"/>
  <c r="GO128" s="1"/>
  <c r="GN128" a="1"/>
  <c r="GN128" s="1"/>
  <c r="GM128" a="1"/>
  <c r="GM128" s="1"/>
  <c r="GL128" a="1"/>
  <c r="GL128" s="1"/>
  <c r="GK128" a="1"/>
  <c r="GK128" s="1"/>
  <c r="GJ128" a="1"/>
  <c r="GJ128" s="1"/>
  <c r="GI128" a="1"/>
  <c r="GI128" s="1"/>
  <c r="GH128" a="1"/>
  <c r="GH128" s="1"/>
  <c r="GG128" a="1"/>
  <c r="GG128" s="1"/>
  <c r="GF128" a="1"/>
  <c r="GF128" s="1"/>
  <c r="GE128" a="1"/>
  <c r="GE128" s="1"/>
  <c r="GD128" a="1"/>
  <c r="GD128" s="1"/>
  <c r="GC128" a="1"/>
  <c r="GC128" s="1"/>
  <c r="GB128"/>
  <c r="GA128"/>
  <c r="FZ128" a="1"/>
  <c r="FZ128" s="1"/>
  <c r="FY128" a="1"/>
  <c r="FY128" s="1"/>
  <c r="FX128" a="1"/>
  <c r="FX128" s="1"/>
  <c r="FW128" a="1"/>
  <c r="FW128" s="1"/>
  <c r="FV128" a="1"/>
  <c r="FV128" s="1"/>
  <c r="FU128" a="1"/>
  <c r="FU128" s="1"/>
  <c r="FS128"/>
  <c r="IP127" a="1"/>
  <c r="IP127" s="1"/>
  <c r="IO127" a="1"/>
  <c r="IO127" s="1"/>
  <c r="IN127" a="1"/>
  <c r="IN127" s="1"/>
  <c r="IM127" a="1"/>
  <c r="IM127" s="1"/>
  <c r="IL127" a="1"/>
  <c r="IL127" s="1"/>
  <c r="IK127" a="1"/>
  <c r="IK127" s="1"/>
  <c r="IJ127" a="1"/>
  <c r="IJ127" s="1"/>
  <c r="II127" a="1"/>
  <c r="II127" s="1"/>
  <c r="IH127" a="1"/>
  <c r="IH127" s="1"/>
  <c r="IG127" a="1"/>
  <c r="IG127" s="1"/>
  <c r="IF127" a="1"/>
  <c r="IF127" s="1"/>
  <c r="IE127" a="1"/>
  <c r="IE127" s="1"/>
  <c r="ID127" a="1"/>
  <c r="ID127" s="1"/>
  <c r="IC127" a="1"/>
  <c r="IC127" s="1"/>
  <c r="IB127" a="1"/>
  <c r="IB127" s="1"/>
  <c r="HZ127" a="1"/>
  <c r="HZ127" s="1"/>
  <c r="HY127" a="1"/>
  <c r="HY127" s="1"/>
  <c r="HX127" a="1"/>
  <c r="HX127" s="1"/>
  <c r="HW127" a="1"/>
  <c r="HW127" s="1"/>
  <c r="HV127" a="1"/>
  <c r="HV127" s="1"/>
  <c r="HU127" a="1"/>
  <c r="HU127" s="1"/>
  <c r="HT127" a="1"/>
  <c r="HT127" s="1"/>
  <c r="HS127" a="1"/>
  <c r="HS127" s="1"/>
  <c r="HR127" a="1"/>
  <c r="HR127" s="1"/>
  <c r="HQ127" a="1"/>
  <c r="HQ127" s="1"/>
  <c r="HP127" a="1"/>
  <c r="HP127" s="1"/>
  <c r="HO127" a="1"/>
  <c r="HO127" s="1"/>
  <c r="HN127" a="1"/>
  <c r="HN127" s="1"/>
  <c r="HM127" a="1"/>
  <c r="HM127" s="1"/>
  <c r="HL127" a="1"/>
  <c r="HL127" s="1"/>
  <c r="HK127" a="1"/>
  <c r="HK127" s="1"/>
  <c r="HJ127" a="1"/>
  <c r="HJ127" s="1"/>
  <c r="HI127" a="1"/>
  <c r="HI127" s="1"/>
  <c r="HH127" a="1"/>
  <c r="HH127" s="1"/>
  <c r="HG127" a="1"/>
  <c r="HG127" s="1"/>
  <c r="HF127" a="1"/>
  <c r="HF127" s="1"/>
  <c r="HE127" a="1"/>
  <c r="HE127" s="1"/>
  <c r="HD127" a="1"/>
  <c r="HD127" s="1"/>
  <c r="HC127" a="1"/>
  <c r="HC127" s="1"/>
  <c r="HB127" a="1"/>
  <c r="HB127" s="1"/>
  <c r="HA127" a="1"/>
  <c r="HA127" s="1"/>
  <c r="GZ127" a="1"/>
  <c r="GZ127" s="1"/>
  <c r="GY127" a="1"/>
  <c r="GY127" s="1"/>
  <c r="GX127" a="1"/>
  <c r="GX127" s="1"/>
  <c r="GW127" a="1"/>
  <c r="GW127" s="1"/>
  <c r="GV127" a="1"/>
  <c r="GV127" s="1"/>
  <c r="GU127" a="1"/>
  <c r="GU127" s="1"/>
  <c r="GT127" a="1"/>
  <c r="GT127" s="1"/>
  <c r="GS127" a="1"/>
  <c r="GS127" s="1"/>
  <c r="GR127" a="1"/>
  <c r="GR127" s="1"/>
  <c r="GQ127" a="1"/>
  <c r="GQ127" s="1"/>
  <c r="GP127" a="1"/>
  <c r="GP127" s="1"/>
  <c r="GO127" a="1"/>
  <c r="GO127" s="1"/>
  <c r="GN127" a="1"/>
  <c r="GN127" s="1"/>
  <c r="GM127" a="1"/>
  <c r="GM127" s="1"/>
  <c r="GL127" a="1"/>
  <c r="GL127" s="1"/>
  <c r="GK127" a="1"/>
  <c r="GK127" s="1"/>
  <c r="GJ127" a="1"/>
  <c r="GJ127" s="1"/>
  <c r="GI127" a="1"/>
  <c r="GI127" s="1"/>
  <c r="GH127" a="1"/>
  <c r="GH127" s="1"/>
  <c r="GG127" a="1"/>
  <c r="GG127" s="1"/>
  <c r="GF127" a="1"/>
  <c r="GF127" s="1"/>
  <c r="GE127" a="1"/>
  <c r="GE127" s="1"/>
  <c r="GD127" a="1"/>
  <c r="GD127" s="1"/>
  <c r="GC127" a="1"/>
  <c r="GC127" s="1"/>
  <c r="GB127"/>
  <c r="GA127"/>
  <c r="FZ127" a="1"/>
  <c r="FZ127" s="1"/>
  <c r="FY127" a="1"/>
  <c r="FY127" s="1"/>
  <c r="FX127" a="1"/>
  <c r="FX127" s="1"/>
  <c r="FW127" a="1"/>
  <c r="FW127" s="1"/>
  <c r="FV127" a="1"/>
  <c r="FV127" s="1"/>
  <c r="FU127" a="1"/>
  <c r="FU127" s="1"/>
  <c r="FS127"/>
  <c r="IP126" a="1"/>
  <c r="IP126" s="1"/>
  <c r="IO126" a="1"/>
  <c r="IO126" s="1"/>
  <c r="IN126" a="1"/>
  <c r="IN126" s="1"/>
  <c r="IM126" a="1"/>
  <c r="IM126" s="1"/>
  <c r="IL126" a="1"/>
  <c r="IL126" s="1"/>
  <c r="IK126" a="1"/>
  <c r="IK126" s="1"/>
  <c r="IJ126" a="1"/>
  <c r="IJ126" s="1"/>
  <c r="II126" a="1"/>
  <c r="II126" s="1"/>
  <c r="IH126" a="1"/>
  <c r="IH126" s="1"/>
  <c r="IG126" a="1"/>
  <c r="IG126" s="1"/>
  <c r="IF126" a="1"/>
  <c r="IF126" s="1"/>
  <c r="IE126" a="1"/>
  <c r="IE126" s="1"/>
  <c r="ID126" a="1"/>
  <c r="ID126" s="1"/>
  <c r="IC126" a="1"/>
  <c r="IC126" s="1"/>
  <c r="IB126" a="1"/>
  <c r="IB126" s="1"/>
  <c r="HZ126" a="1"/>
  <c r="HZ126" s="1"/>
  <c r="HY126" a="1"/>
  <c r="HY126" s="1"/>
  <c r="HX126" a="1"/>
  <c r="HX126" s="1"/>
  <c r="HW126" a="1"/>
  <c r="HW126" s="1"/>
  <c r="HV126" a="1"/>
  <c r="HV126" s="1"/>
  <c r="HU126" a="1"/>
  <c r="HU126" s="1"/>
  <c r="HT126" a="1"/>
  <c r="HT126" s="1"/>
  <c r="HS126" a="1"/>
  <c r="HS126" s="1"/>
  <c r="HR126" a="1"/>
  <c r="HR126" s="1"/>
  <c r="HQ126" a="1"/>
  <c r="HQ126" s="1"/>
  <c r="HP126" a="1"/>
  <c r="HP126" s="1"/>
  <c r="HO126" a="1"/>
  <c r="HO126" s="1"/>
  <c r="HN126" a="1"/>
  <c r="HN126" s="1"/>
  <c r="HM126" a="1"/>
  <c r="HM126" s="1"/>
  <c r="HL126" a="1"/>
  <c r="HL126" s="1"/>
  <c r="HK126" a="1"/>
  <c r="HK126" s="1"/>
  <c r="HJ126" a="1"/>
  <c r="HJ126" s="1"/>
  <c r="HI126" a="1"/>
  <c r="HI126" s="1"/>
  <c r="HH126" a="1"/>
  <c r="HH126" s="1"/>
  <c r="HG126" a="1"/>
  <c r="HG126" s="1"/>
  <c r="HF126" a="1"/>
  <c r="HF126" s="1"/>
  <c r="HE126" a="1"/>
  <c r="HE126" s="1"/>
  <c r="HD126" a="1"/>
  <c r="HD126" s="1"/>
  <c r="HC126" a="1"/>
  <c r="HC126" s="1"/>
  <c r="HB126" a="1"/>
  <c r="HB126" s="1"/>
  <c r="HA126" a="1"/>
  <c r="HA126" s="1"/>
  <c r="GZ126" a="1"/>
  <c r="GZ126" s="1"/>
  <c r="GY126" a="1"/>
  <c r="GY126" s="1"/>
  <c r="GX126" a="1"/>
  <c r="GX126" s="1"/>
  <c r="GW126" a="1"/>
  <c r="GW126" s="1"/>
  <c r="GV126" a="1"/>
  <c r="GV126" s="1"/>
  <c r="GU126" a="1"/>
  <c r="GU126" s="1"/>
  <c r="GT126" a="1"/>
  <c r="GT126" s="1"/>
  <c r="GS126" a="1"/>
  <c r="GS126" s="1"/>
  <c r="GR126" a="1"/>
  <c r="GR126" s="1"/>
  <c r="GQ126" a="1"/>
  <c r="GQ126" s="1"/>
  <c r="GP126" a="1"/>
  <c r="GP126" s="1"/>
  <c r="GO126" a="1"/>
  <c r="GO126" s="1"/>
  <c r="GN126" a="1"/>
  <c r="GN126" s="1"/>
  <c r="GM126" a="1"/>
  <c r="GM126" s="1"/>
  <c r="GL126" a="1"/>
  <c r="GL126" s="1"/>
  <c r="GK126" a="1"/>
  <c r="GK126" s="1"/>
  <c r="GJ126" a="1"/>
  <c r="GJ126" s="1"/>
  <c r="GI126" a="1"/>
  <c r="GI126" s="1"/>
  <c r="GH126" a="1"/>
  <c r="GH126" s="1"/>
  <c r="GG126" a="1"/>
  <c r="GG126" s="1"/>
  <c r="GF126" a="1"/>
  <c r="GF126" s="1"/>
  <c r="GE126" a="1"/>
  <c r="GE126" s="1"/>
  <c r="GD126" a="1"/>
  <c r="GD126" s="1"/>
  <c r="GC126" a="1"/>
  <c r="GC126" s="1"/>
  <c r="GB126"/>
  <c r="GA126"/>
  <c r="FZ126" a="1"/>
  <c r="FZ126" s="1"/>
  <c r="FY126"/>
  <c r="FY126" a="1"/>
  <c r="FX126" a="1"/>
  <c r="FX126" s="1"/>
  <c r="FW126" a="1"/>
  <c r="FW126" s="1"/>
  <c r="FV126" a="1"/>
  <c r="FV126" s="1"/>
  <c r="FU126" a="1"/>
  <c r="FU126" s="1"/>
  <c r="FS126"/>
  <c r="IP125" a="1"/>
  <c r="IP125" s="1"/>
  <c r="IO125" a="1"/>
  <c r="IO125" s="1"/>
  <c r="IN125" a="1"/>
  <c r="IN125" s="1"/>
  <c r="IM125" a="1"/>
  <c r="IM125" s="1"/>
  <c r="IL125" a="1"/>
  <c r="IL125" s="1"/>
  <c r="IK125" a="1"/>
  <c r="IK125" s="1"/>
  <c r="IJ125" a="1"/>
  <c r="IJ125" s="1"/>
  <c r="II125"/>
  <c r="II125" a="1"/>
  <c r="IH125" a="1"/>
  <c r="IH125" s="1"/>
  <c r="IG125" a="1"/>
  <c r="IG125" s="1"/>
  <c r="IF125" a="1"/>
  <c r="IF125" s="1"/>
  <c r="IE125" a="1"/>
  <c r="IE125" s="1"/>
  <c r="ID125" a="1"/>
  <c r="ID125" s="1"/>
  <c r="IC125"/>
  <c r="IC125" a="1"/>
  <c r="IB125" a="1"/>
  <c r="IB125" s="1"/>
  <c r="HZ125" a="1"/>
  <c r="HZ125" s="1"/>
  <c r="HY125" a="1"/>
  <c r="HY125" s="1"/>
  <c r="HX125" a="1"/>
  <c r="HX125" s="1"/>
  <c r="HW125" a="1"/>
  <c r="HW125" s="1"/>
  <c r="HV125"/>
  <c r="HV125" a="1"/>
  <c r="HU125" a="1"/>
  <c r="HU125" s="1"/>
  <c r="HT125" a="1"/>
  <c r="HT125" s="1"/>
  <c r="HS125" a="1"/>
  <c r="HS125" s="1"/>
  <c r="HR125" a="1"/>
  <c r="HR125" s="1"/>
  <c r="HQ125" a="1"/>
  <c r="HQ125" s="1"/>
  <c r="HP125" a="1"/>
  <c r="HP125" s="1"/>
  <c r="HO125" a="1"/>
  <c r="HO125" s="1"/>
  <c r="HN125"/>
  <c r="HN125" a="1"/>
  <c r="HM125" a="1"/>
  <c r="HM125" s="1"/>
  <c r="HL125" a="1"/>
  <c r="HL125" s="1"/>
  <c r="HK125" a="1"/>
  <c r="HK125" s="1"/>
  <c r="HJ125" a="1"/>
  <c r="HJ125" s="1"/>
  <c r="HI125" a="1"/>
  <c r="HI125" s="1"/>
  <c r="HH125" a="1"/>
  <c r="HH125" s="1"/>
  <c r="HG125" a="1"/>
  <c r="HG125" s="1"/>
  <c r="HF125" a="1"/>
  <c r="HF125" s="1"/>
  <c r="HE125" a="1"/>
  <c r="HE125" s="1"/>
  <c r="HD125" a="1"/>
  <c r="HD125" s="1"/>
  <c r="HC125" a="1"/>
  <c r="HC125" s="1"/>
  <c r="HB125" a="1"/>
  <c r="HB125" s="1"/>
  <c r="HA125" a="1"/>
  <c r="HA125" s="1"/>
  <c r="GZ125" a="1"/>
  <c r="GZ125" s="1"/>
  <c r="GY125" a="1"/>
  <c r="GY125" s="1"/>
  <c r="GX125"/>
  <c r="GX125" a="1"/>
  <c r="GW125" a="1"/>
  <c r="GW125" s="1"/>
  <c r="GV125" a="1"/>
  <c r="GV125" s="1"/>
  <c r="GU125" a="1"/>
  <c r="GU125" s="1"/>
  <c r="GT125" a="1"/>
  <c r="GT125" s="1"/>
  <c r="GS125" a="1"/>
  <c r="GS125" s="1"/>
  <c r="GR125" a="1"/>
  <c r="GR125" s="1"/>
  <c r="GQ125" a="1"/>
  <c r="GQ125" s="1"/>
  <c r="GP125"/>
  <c r="GP125" a="1"/>
  <c r="GO125" a="1"/>
  <c r="GO125" s="1"/>
  <c r="GN125" a="1"/>
  <c r="GN125" s="1"/>
  <c r="GM125" a="1"/>
  <c r="GM125" s="1"/>
  <c r="GL125" a="1"/>
  <c r="GL125" s="1"/>
  <c r="GK125" a="1"/>
  <c r="GK125" s="1"/>
  <c r="GJ125" a="1"/>
  <c r="GJ125" s="1"/>
  <c r="GI125" a="1"/>
  <c r="GI125" s="1"/>
  <c r="GH125"/>
  <c r="GH125" a="1"/>
  <c r="GG125" a="1"/>
  <c r="GG125" s="1"/>
  <c r="GF125" a="1"/>
  <c r="GF125" s="1"/>
  <c r="GE125" a="1"/>
  <c r="GE125" s="1"/>
  <c r="GD125" a="1"/>
  <c r="GD125" s="1"/>
  <c r="GC125" a="1"/>
  <c r="GC125" s="1"/>
  <c r="GB125"/>
  <c r="GA125"/>
  <c r="FZ125" a="1"/>
  <c r="FZ125" s="1"/>
  <c r="FY125"/>
  <c r="FY125" a="1"/>
  <c r="FX125" a="1"/>
  <c r="FX125" s="1"/>
  <c r="FW125" a="1"/>
  <c r="FW125" s="1"/>
  <c r="FV125" a="1"/>
  <c r="FV125" s="1"/>
  <c r="FU125" a="1"/>
  <c r="FU125" s="1"/>
  <c r="FS125"/>
  <c r="IP124" a="1"/>
  <c r="IP124" s="1"/>
  <c r="IO124" a="1"/>
  <c r="IO124" s="1"/>
  <c r="IN124" a="1"/>
  <c r="IN124" s="1"/>
  <c r="IM124"/>
  <c r="IM124" a="1"/>
  <c r="IL124" a="1"/>
  <c r="IL124" s="1"/>
  <c r="IK124" a="1"/>
  <c r="IK124" s="1"/>
  <c r="IJ124" a="1"/>
  <c r="IJ124" s="1"/>
  <c r="II124" a="1"/>
  <c r="II124" s="1"/>
  <c r="IH124" a="1"/>
  <c r="IH124" s="1"/>
  <c r="IG124" a="1"/>
  <c r="IG124" s="1"/>
  <c r="IF124" a="1"/>
  <c r="IF124" s="1"/>
  <c r="IE124"/>
  <c r="IE124" a="1"/>
  <c r="ID124" a="1"/>
  <c r="ID124" s="1"/>
  <c r="IC124" a="1"/>
  <c r="IC124" s="1"/>
  <c r="IB124" a="1"/>
  <c r="IB124" s="1"/>
  <c r="HZ124"/>
  <c r="HZ124" a="1"/>
  <c r="HY124" a="1"/>
  <c r="HY124" s="1"/>
  <c r="HX124" a="1"/>
  <c r="HX124" s="1"/>
  <c r="HW124" a="1"/>
  <c r="HW124" s="1"/>
  <c r="HV124" a="1"/>
  <c r="HV124" s="1"/>
  <c r="HU124" a="1"/>
  <c r="HU124" s="1"/>
  <c r="HT124"/>
  <c r="HT124" a="1"/>
  <c r="HS124" a="1"/>
  <c r="HS124" s="1"/>
  <c r="HR124" a="1"/>
  <c r="HR124" s="1"/>
  <c r="HQ124" a="1"/>
  <c r="HQ124" s="1"/>
  <c r="HP124" a="1"/>
  <c r="HP124" s="1"/>
  <c r="HO124" a="1"/>
  <c r="HO124" s="1"/>
  <c r="HN124" a="1"/>
  <c r="HN124" s="1"/>
  <c r="HM124" a="1"/>
  <c r="HM124" s="1"/>
  <c r="HL124" a="1"/>
  <c r="HL124" s="1"/>
  <c r="HK124" a="1"/>
  <c r="HK124" s="1"/>
  <c r="HJ124" a="1"/>
  <c r="HJ124" s="1"/>
  <c r="HI124" a="1"/>
  <c r="HI124" s="1"/>
  <c r="HH124" a="1"/>
  <c r="HH124" s="1"/>
  <c r="HG124" a="1"/>
  <c r="HG124" s="1"/>
  <c r="HF124"/>
  <c r="HF124" a="1"/>
  <c r="HE124" a="1"/>
  <c r="HE124" s="1"/>
  <c r="HD124" a="1"/>
  <c r="HD124" s="1"/>
  <c r="HC124" a="1"/>
  <c r="HC124" s="1"/>
  <c r="HB124" a="1"/>
  <c r="HB124" s="1"/>
  <c r="HA124" a="1"/>
  <c r="HA124" s="1"/>
  <c r="GZ124" a="1"/>
  <c r="GZ124" s="1"/>
  <c r="GY124" a="1"/>
  <c r="GY124" s="1"/>
  <c r="GX124"/>
  <c r="GX124" a="1"/>
  <c r="GW124" a="1"/>
  <c r="GW124" s="1"/>
  <c r="GV124" a="1"/>
  <c r="GV124" s="1"/>
  <c r="GU124" a="1"/>
  <c r="GU124" s="1"/>
  <c r="GT124"/>
  <c r="GT124" a="1"/>
  <c r="GS124" a="1"/>
  <c r="GS124" s="1"/>
  <c r="GR124" a="1"/>
  <c r="GR124" s="1"/>
  <c r="GQ124" a="1"/>
  <c r="GQ124" s="1"/>
  <c r="GP124" a="1"/>
  <c r="GP124" s="1"/>
  <c r="GO124" a="1"/>
  <c r="GO124" s="1"/>
  <c r="GN124"/>
  <c r="GN124" a="1"/>
  <c r="GM124" a="1"/>
  <c r="GM124" s="1"/>
  <c r="GL124" a="1"/>
  <c r="GL124" s="1"/>
  <c r="GK124" a="1"/>
  <c r="GK124" s="1"/>
  <c r="GJ124" a="1"/>
  <c r="GJ124" s="1"/>
  <c r="GI124" a="1"/>
  <c r="GI124" s="1"/>
  <c r="GH124" a="1"/>
  <c r="GH124" s="1"/>
  <c r="GG124" a="1"/>
  <c r="GG124" s="1"/>
  <c r="GF124" a="1"/>
  <c r="GF124" s="1"/>
  <c r="GE124" a="1"/>
  <c r="GE124" s="1"/>
  <c r="GD124" a="1"/>
  <c r="GD124" s="1"/>
  <c r="GC124" a="1"/>
  <c r="GC124" s="1"/>
  <c r="GB124"/>
  <c r="GA124"/>
  <c r="FZ124" a="1"/>
  <c r="FZ124" s="1"/>
  <c r="FY124" a="1"/>
  <c r="FY124" s="1"/>
  <c r="FX124" a="1"/>
  <c r="FX124" s="1"/>
  <c r="FW124" a="1"/>
  <c r="FW124" s="1"/>
  <c r="FV124" a="1"/>
  <c r="FV124" s="1"/>
  <c r="FU124" a="1"/>
  <c r="FU124" s="1"/>
  <c r="FS124"/>
  <c r="IP123" a="1"/>
  <c r="IP123" s="1"/>
  <c r="IO123" a="1"/>
  <c r="IO123" s="1"/>
  <c r="IN123" a="1"/>
  <c r="IN123" s="1"/>
  <c r="IM123" a="1"/>
  <c r="IM123" s="1"/>
  <c r="IL123" a="1"/>
  <c r="IL123" s="1"/>
  <c r="IK123"/>
  <c r="IK123" a="1"/>
  <c r="IJ123" a="1"/>
  <c r="IJ123" s="1"/>
  <c r="II123" a="1"/>
  <c r="II123" s="1"/>
  <c r="IH123" a="1"/>
  <c r="IH123" s="1"/>
  <c r="IG123" a="1"/>
  <c r="IG123" s="1"/>
  <c r="IF123" a="1"/>
  <c r="IF123" s="1"/>
  <c r="IE123"/>
  <c r="IE123" a="1"/>
  <c r="ID123" a="1"/>
  <c r="ID123" s="1"/>
  <c r="IC123" a="1"/>
  <c r="IC123" s="1"/>
  <c r="IB123" a="1"/>
  <c r="IB123" s="1"/>
  <c r="HZ123" a="1"/>
  <c r="HZ123" s="1"/>
  <c r="HY123" a="1"/>
  <c r="HY123" s="1"/>
  <c r="HX123" a="1"/>
  <c r="HX123" s="1"/>
  <c r="HW123" a="1"/>
  <c r="HW123" s="1"/>
  <c r="HV123"/>
  <c r="HV123" a="1"/>
  <c r="HU123" a="1"/>
  <c r="HU123" s="1"/>
  <c r="HT123" a="1"/>
  <c r="HT123" s="1"/>
  <c r="HS123" a="1"/>
  <c r="HS123" s="1"/>
  <c r="HR123" a="1"/>
  <c r="HR123" s="1"/>
  <c r="HQ123" a="1"/>
  <c r="HQ123" s="1"/>
  <c r="HP123" a="1"/>
  <c r="HP123" s="1"/>
  <c r="HO123" a="1"/>
  <c r="HO123" s="1"/>
  <c r="HN123" a="1"/>
  <c r="HN123" s="1"/>
  <c r="HM123" a="1"/>
  <c r="HM123" s="1"/>
  <c r="HL123" a="1"/>
  <c r="HL123" s="1"/>
  <c r="HK123" a="1"/>
  <c r="HK123" s="1"/>
  <c r="HJ123"/>
  <c r="HJ123" a="1"/>
  <c r="HI123" a="1"/>
  <c r="HI123" s="1"/>
  <c r="HH123" a="1"/>
  <c r="HH123" s="1"/>
  <c r="HG123" a="1"/>
  <c r="HG123" s="1"/>
  <c r="HF123" a="1"/>
  <c r="HF123" s="1"/>
  <c r="HE123" a="1"/>
  <c r="HE123" s="1"/>
  <c r="HD123"/>
  <c r="HD123" a="1"/>
  <c r="HC123" a="1"/>
  <c r="HC123" s="1"/>
  <c r="HB123" a="1"/>
  <c r="HB123" s="1"/>
  <c r="HA123" a="1"/>
  <c r="HA123" s="1"/>
  <c r="GZ123" a="1"/>
  <c r="GZ123" s="1"/>
  <c r="GY123" a="1"/>
  <c r="GY123" s="1"/>
  <c r="GX123"/>
  <c r="GX123" a="1"/>
  <c r="GW123" a="1"/>
  <c r="GW123" s="1"/>
  <c r="GV123" a="1"/>
  <c r="GV123" s="1"/>
  <c r="GU123" a="1"/>
  <c r="GU123" s="1"/>
  <c r="GT123" a="1"/>
  <c r="GT123" s="1"/>
  <c r="GS123" a="1"/>
  <c r="GS123" s="1"/>
  <c r="GR123" a="1"/>
  <c r="GR123" s="1"/>
  <c r="GQ123" a="1"/>
  <c r="GQ123" s="1"/>
  <c r="GP123"/>
  <c r="GP123" a="1"/>
  <c r="GO123" a="1"/>
  <c r="GO123" s="1"/>
  <c r="GN123" a="1"/>
  <c r="GN123" s="1"/>
  <c r="GM123" a="1"/>
  <c r="GM123" s="1"/>
  <c r="GL123" a="1"/>
  <c r="GL123" s="1"/>
  <c r="GK123" a="1"/>
  <c r="GK123" s="1"/>
  <c r="GJ123" a="1"/>
  <c r="GJ123" s="1"/>
  <c r="GI123" a="1"/>
  <c r="GI123" s="1"/>
  <c r="GH123" a="1"/>
  <c r="GH123" s="1"/>
  <c r="GG123" a="1"/>
  <c r="GG123" s="1"/>
  <c r="GF123" a="1"/>
  <c r="GF123" s="1"/>
  <c r="GE123" a="1"/>
  <c r="GE123" s="1"/>
  <c r="GD123" a="1"/>
  <c r="GD123" s="1"/>
  <c r="GC123" a="1"/>
  <c r="GC123" s="1"/>
  <c r="GB123"/>
  <c r="GA123"/>
  <c r="FZ123" a="1"/>
  <c r="FZ123" s="1"/>
  <c r="FY123"/>
  <c r="FY123" a="1"/>
  <c r="FX123" a="1"/>
  <c r="FX123" s="1"/>
  <c r="FW123" a="1"/>
  <c r="FW123" s="1"/>
  <c r="FV123" a="1"/>
  <c r="FV123" s="1"/>
  <c r="FU123" a="1"/>
  <c r="FU123" s="1"/>
  <c r="FS123"/>
  <c r="IP122" a="1"/>
  <c r="IP122" s="1"/>
  <c r="IO122" a="1"/>
  <c r="IO122" s="1"/>
  <c r="IN122" a="1"/>
  <c r="IN122" s="1"/>
  <c r="IM122" a="1"/>
  <c r="IM122" s="1"/>
  <c r="IL122" a="1"/>
  <c r="IL122" s="1"/>
  <c r="IK122" a="1"/>
  <c r="IK122" s="1"/>
  <c r="IJ122" a="1"/>
  <c r="IJ122" s="1"/>
  <c r="II122"/>
  <c r="II122" a="1"/>
  <c r="IH122" a="1"/>
  <c r="IH122" s="1"/>
  <c r="IG122" a="1"/>
  <c r="IG122" s="1"/>
  <c r="IF122" a="1"/>
  <c r="IF122" s="1"/>
  <c r="IE122" a="1"/>
  <c r="IE122" s="1"/>
  <c r="ID122" a="1"/>
  <c r="ID122" s="1"/>
  <c r="IC122"/>
  <c r="IC122" a="1"/>
  <c r="IB122" a="1"/>
  <c r="IB122" s="1"/>
  <c r="HZ122" a="1"/>
  <c r="HZ122" s="1"/>
  <c r="HY122" a="1"/>
  <c r="HY122" s="1"/>
  <c r="HX122" a="1"/>
  <c r="HX122" s="1"/>
  <c r="HW122" a="1"/>
  <c r="HW122" s="1"/>
  <c r="HV122" a="1"/>
  <c r="HV122" s="1"/>
  <c r="HU122" a="1"/>
  <c r="HU122" s="1"/>
  <c r="HT122" a="1"/>
  <c r="HT122" s="1"/>
  <c r="HS122" a="1"/>
  <c r="HS122" s="1"/>
  <c r="HR122"/>
  <c r="HR122" a="1"/>
  <c r="HQ122" a="1"/>
  <c r="HQ122" s="1"/>
  <c r="HP122" a="1"/>
  <c r="HP122" s="1"/>
  <c r="HO122" a="1"/>
  <c r="HO122" s="1"/>
  <c r="HN122" a="1"/>
  <c r="HN122" s="1"/>
  <c r="HM122" a="1"/>
  <c r="HM122" s="1"/>
  <c r="HL122"/>
  <c r="HL122" a="1"/>
  <c r="HK122" a="1"/>
  <c r="HK122" s="1"/>
  <c r="HJ122" a="1"/>
  <c r="HJ122" s="1"/>
  <c r="HI122" a="1"/>
  <c r="HI122" s="1"/>
  <c r="HH122" a="1"/>
  <c r="HH122" s="1"/>
  <c r="HG122" a="1"/>
  <c r="HG122" s="1"/>
  <c r="HF122" a="1"/>
  <c r="HF122" s="1"/>
  <c r="HE122" a="1"/>
  <c r="HE122" s="1"/>
  <c r="HD122" a="1"/>
  <c r="HD122" s="1"/>
  <c r="HC122" a="1"/>
  <c r="HC122" s="1"/>
  <c r="HB122"/>
  <c r="HB122" a="1"/>
  <c r="HA122" a="1"/>
  <c r="HA122" s="1"/>
  <c r="GZ122" a="1"/>
  <c r="GZ122" s="1"/>
  <c r="GY122" a="1"/>
  <c r="GY122" s="1"/>
  <c r="GX122" a="1"/>
  <c r="GX122" s="1"/>
  <c r="GW122" a="1"/>
  <c r="GW122" s="1"/>
  <c r="GV122"/>
  <c r="GV122" a="1"/>
  <c r="GU122" a="1"/>
  <c r="GU122" s="1"/>
  <c r="GT122" a="1"/>
  <c r="GT122" s="1"/>
  <c r="GS122" a="1"/>
  <c r="GS122" s="1"/>
  <c r="GR122" a="1"/>
  <c r="GR122" s="1"/>
  <c r="GQ122" a="1"/>
  <c r="GQ122" s="1"/>
  <c r="GP122" a="1"/>
  <c r="GP122" s="1"/>
  <c r="GO122" a="1"/>
  <c r="GO122" s="1"/>
  <c r="GN122" a="1"/>
  <c r="GN122" s="1"/>
  <c r="GM122" a="1"/>
  <c r="GM122" s="1"/>
  <c r="GL122"/>
  <c r="GL122" a="1"/>
  <c r="GK122" a="1"/>
  <c r="GK122" s="1"/>
  <c r="GJ122" a="1"/>
  <c r="GJ122" s="1"/>
  <c r="GI122" a="1"/>
  <c r="GI122" s="1"/>
  <c r="GH122" a="1"/>
  <c r="GH122" s="1"/>
  <c r="GG122" a="1"/>
  <c r="GG122" s="1"/>
  <c r="GF122"/>
  <c r="GF122" a="1"/>
  <c r="GE122" a="1"/>
  <c r="GE122" s="1"/>
  <c r="GD122" a="1"/>
  <c r="GD122" s="1"/>
  <c r="GC122" a="1"/>
  <c r="GC122" s="1"/>
  <c r="GB122"/>
  <c r="GA122"/>
  <c r="FZ122" a="1"/>
  <c r="FZ122" s="1"/>
  <c r="FY122"/>
  <c r="FY122" a="1"/>
  <c r="FX122" a="1"/>
  <c r="FX122" s="1"/>
  <c r="FW122"/>
  <c r="FW122" a="1"/>
  <c r="FV122" a="1"/>
  <c r="FV122" s="1"/>
  <c r="FU122" a="1"/>
  <c r="FU122" s="1"/>
  <c r="FS122"/>
  <c r="IP121" a="1"/>
  <c r="IP121" s="1"/>
  <c r="IO121" a="1"/>
  <c r="IO121" s="1"/>
  <c r="IN121" a="1"/>
  <c r="IN121" s="1"/>
  <c r="IM121"/>
  <c r="IM121" a="1"/>
  <c r="IL121" a="1"/>
  <c r="IL121" s="1"/>
  <c r="IK121" a="1"/>
  <c r="IK121" s="1"/>
  <c r="IJ121" a="1"/>
  <c r="IJ121" s="1"/>
  <c r="II121" a="1"/>
  <c r="II121" s="1"/>
  <c r="IH121" a="1"/>
  <c r="IH121" s="1"/>
  <c r="IG121" a="1"/>
  <c r="IG121" s="1"/>
  <c r="IF121" a="1"/>
  <c r="IF121" s="1"/>
  <c r="IE121"/>
  <c r="IE121" a="1"/>
  <c r="ID121" a="1"/>
  <c r="ID121" s="1"/>
  <c r="IC121" a="1"/>
  <c r="IC121" s="1"/>
  <c r="IB121" a="1"/>
  <c r="IB121" s="1"/>
  <c r="HZ121" a="1"/>
  <c r="HZ121" s="1"/>
  <c r="HY121" a="1"/>
  <c r="HY121" s="1"/>
  <c r="HX121" a="1"/>
  <c r="HX121" s="1"/>
  <c r="HW121" a="1"/>
  <c r="HW121" s="1"/>
  <c r="HV121"/>
  <c r="HV121" a="1"/>
  <c r="HU121" a="1"/>
  <c r="HU121" s="1"/>
  <c r="HT121" a="1"/>
  <c r="HT121" s="1"/>
  <c r="HS121" a="1"/>
  <c r="HS121" s="1"/>
  <c r="HR121" a="1"/>
  <c r="HR121" s="1"/>
  <c r="HQ121" a="1"/>
  <c r="HQ121" s="1"/>
  <c r="HP121" a="1"/>
  <c r="HP121" s="1"/>
  <c r="HO121" a="1"/>
  <c r="HO121" s="1"/>
  <c r="HN121"/>
  <c r="HN121" a="1"/>
  <c r="HM121" a="1"/>
  <c r="HM121" s="1"/>
  <c r="HL121" a="1"/>
  <c r="HL121" s="1"/>
  <c r="HK121" a="1"/>
  <c r="HK121" s="1"/>
  <c r="HJ121" a="1"/>
  <c r="HJ121" s="1"/>
  <c r="HI121" a="1"/>
  <c r="HI121" s="1"/>
  <c r="HH121" a="1"/>
  <c r="HH121" s="1"/>
  <c r="HG121" a="1"/>
  <c r="HG121" s="1"/>
  <c r="HF121" a="1"/>
  <c r="HF121" s="1"/>
  <c r="HE121" a="1"/>
  <c r="HE121" s="1"/>
  <c r="HD121" a="1"/>
  <c r="HD121" s="1"/>
  <c r="HC121" a="1"/>
  <c r="HC121" s="1"/>
  <c r="HB121" a="1"/>
  <c r="HB121" s="1"/>
  <c r="HA121" a="1"/>
  <c r="HA121" s="1"/>
  <c r="GZ121"/>
  <c r="GZ121" a="1"/>
  <c r="GY121" a="1"/>
  <c r="GY121" s="1"/>
  <c r="GX121" a="1"/>
  <c r="GX121" s="1"/>
  <c r="GW121" a="1"/>
  <c r="GW121" s="1"/>
  <c r="GV121" a="1"/>
  <c r="GV121" s="1"/>
  <c r="GU121" a="1"/>
  <c r="GU121" s="1"/>
  <c r="GT121" a="1"/>
  <c r="GT121" s="1"/>
  <c r="GS121" a="1"/>
  <c r="GS121" s="1"/>
  <c r="GR121" a="1"/>
  <c r="GR121" s="1"/>
  <c r="GQ121" a="1"/>
  <c r="GQ121" s="1"/>
  <c r="GP121" a="1"/>
  <c r="GP121" s="1"/>
  <c r="GO121" a="1"/>
  <c r="GO121" s="1"/>
  <c r="GN121" a="1"/>
  <c r="GN121" s="1"/>
  <c r="GM121" a="1"/>
  <c r="GM121" s="1"/>
  <c r="GL121" a="1"/>
  <c r="GL121" s="1"/>
  <c r="GK121" a="1"/>
  <c r="GK121" s="1"/>
  <c r="GJ121"/>
  <c r="GJ121" a="1"/>
  <c r="GI121" a="1"/>
  <c r="GI121" s="1"/>
  <c r="GH121" a="1"/>
  <c r="GH121" s="1"/>
  <c r="GG121" a="1"/>
  <c r="GG121" s="1"/>
  <c r="GF121" a="1"/>
  <c r="GF121" s="1"/>
  <c r="GE121" a="1"/>
  <c r="GE121" s="1"/>
  <c r="GD121" a="1"/>
  <c r="GD121" s="1"/>
  <c r="GC121" a="1"/>
  <c r="GC121" s="1"/>
  <c r="GB121"/>
  <c r="GA121"/>
  <c r="FZ121" a="1"/>
  <c r="FZ121" s="1"/>
  <c r="FY121" a="1"/>
  <c r="FY121" s="1"/>
  <c r="FX121" a="1"/>
  <c r="FX121" s="1"/>
  <c r="FW121"/>
  <c r="FW121" a="1"/>
  <c r="FV121" a="1"/>
  <c r="FV121" s="1"/>
  <c r="FU121" a="1"/>
  <c r="FU121" s="1"/>
  <c r="FS121"/>
  <c r="IP120" a="1"/>
  <c r="IP120" s="1"/>
  <c r="IO120"/>
  <c r="IO120" a="1"/>
  <c r="IN120" a="1"/>
  <c r="IN120" s="1"/>
  <c r="IM120" a="1"/>
  <c r="IM120" s="1"/>
  <c r="IL120" a="1"/>
  <c r="IL120" s="1"/>
  <c r="IK120"/>
  <c r="IK120" a="1"/>
  <c r="IJ120" a="1"/>
  <c r="IJ120" s="1"/>
  <c r="II120" a="1"/>
  <c r="II120" s="1"/>
  <c r="IH120" a="1"/>
  <c r="IH120" s="1"/>
  <c r="IG120"/>
  <c r="IG120" a="1"/>
  <c r="IF120" a="1"/>
  <c r="IF120" s="1"/>
  <c r="IE120" a="1"/>
  <c r="IE120" s="1"/>
  <c r="ID120" a="1"/>
  <c r="ID120" s="1"/>
  <c r="IC120" a="1"/>
  <c r="IC120" s="1"/>
  <c r="IB120" a="1"/>
  <c r="IB120" s="1"/>
  <c r="HZ120" a="1"/>
  <c r="HZ120" s="1"/>
  <c r="HY120" a="1"/>
  <c r="HY120" s="1"/>
  <c r="HX120"/>
  <c r="HX120" a="1"/>
  <c r="HW120" a="1"/>
  <c r="HW120" s="1"/>
  <c r="HV120" a="1"/>
  <c r="HV120" s="1"/>
  <c r="HU120" a="1"/>
  <c r="HU120" s="1"/>
  <c r="HT120"/>
  <c r="HT120" a="1"/>
  <c r="HS120" a="1"/>
  <c r="HS120" s="1"/>
  <c r="HR120" a="1"/>
  <c r="HR120" s="1"/>
  <c r="HQ120" a="1"/>
  <c r="HQ120" s="1"/>
  <c r="HP120"/>
  <c r="HP120" a="1"/>
  <c r="HO120" a="1"/>
  <c r="HO120" s="1"/>
  <c r="HN120" a="1"/>
  <c r="HN120" s="1"/>
  <c r="HM120" a="1"/>
  <c r="HM120" s="1"/>
  <c r="HL120" a="1"/>
  <c r="HL120" s="1"/>
  <c r="HK120" a="1"/>
  <c r="HK120" s="1"/>
  <c r="HJ120" a="1"/>
  <c r="HJ120" s="1"/>
  <c r="HI120" a="1"/>
  <c r="HI120" s="1"/>
  <c r="HH120"/>
  <c r="HH120" a="1"/>
  <c r="HG120" a="1"/>
  <c r="HG120" s="1"/>
  <c r="HF120" a="1"/>
  <c r="HF120" s="1"/>
  <c r="HE120" a="1"/>
  <c r="HE120" s="1"/>
  <c r="HD120"/>
  <c r="HD120" a="1"/>
  <c r="HC120" a="1"/>
  <c r="HC120" s="1"/>
  <c r="HB120" a="1"/>
  <c r="HB120" s="1"/>
  <c r="HA120" a="1"/>
  <c r="HA120" s="1"/>
  <c r="GZ120"/>
  <c r="GZ120" a="1"/>
  <c r="GY120" a="1"/>
  <c r="GY120" s="1"/>
  <c r="GX120" a="1"/>
  <c r="GX120" s="1"/>
  <c r="GW120" a="1"/>
  <c r="GW120" s="1"/>
  <c r="GV120" a="1"/>
  <c r="GV120" s="1"/>
  <c r="GU120" a="1"/>
  <c r="GU120" s="1"/>
  <c r="GT120" a="1"/>
  <c r="GT120" s="1"/>
  <c r="GS120" a="1"/>
  <c r="GS120" s="1"/>
  <c r="GR120"/>
  <c r="GR120" a="1"/>
  <c r="GQ120" a="1"/>
  <c r="GQ120" s="1"/>
  <c r="GP120" a="1"/>
  <c r="GP120" s="1"/>
  <c r="GO120" a="1"/>
  <c r="GO120" s="1"/>
  <c r="GN120"/>
  <c r="GN120" a="1"/>
  <c r="GM120" a="1"/>
  <c r="GM120" s="1"/>
  <c r="GL120" a="1"/>
  <c r="GL120" s="1"/>
  <c r="GK120" a="1"/>
  <c r="GK120" s="1"/>
  <c r="GJ120"/>
  <c r="GJ120" a="1"/>
  <c r="GI120" a="1"/>
  <c r="GI120" s="1"/>
  <c r="GH120" a="1"/>
  <c r="GH120" s="1"/>
  <c r="GG120" a="1"/>
  <c r="GG120" s="1"/>
  <c r="GF120" a="1"/>
  <c r="GF120" s="1"/>
  <c r="GE120" a="1"/>
  <c r="GE120" s="1"/>
  <c r="GD120" a="1"/>
  <c r="GD120" s="1"/>
  <c r="GC120" a="1"/>
  <c r="GC120" s="1"/>
  <c r="GB120"/>
  <c r="GA120"/>
  <c r="FZ120" a="1"/>
  <c r="FZ120" s="1"/>
  <c r="FY120" a="1"/>
  <c r="FY120" s="1"/>
  <c r="FX120" a="1"/>
  <c r="FX120" s="1"/>
  <c r="FW120"/>
  <c r="FW120" a="1"/>
  <c r="FV120" a="1"/>
  <c r="FV120" s="1"/>
  <c r="FU120" a="1"/>
  <c r="FU120" s="1"/>
  <c r="FS120"/>
  <c r="IP119" a="1"/>
  <c r="IP119" s="1"/>
  <c r="IO119" a="1"/>
  <c r="IO119" s="1"/>
  <c r="IN119" a="1"/>
  <c r="IN119" s="1"/>
  <c r="IM119" a="1"/>
  <c r="IM119" s="1"/>
  <c r="IL119" a="1"/>
  <c r="IL119" s="1"/>
  <c r="IK119"/>
  <c r="IK119" a="1"/>
  <c r="IJ119" a="1"/>
  <c r="IJ119" s="1"/>
  <c r="II119" a="1"/>
  <c r="II119" s="1"/>
  <c r="IH119" a="1"/>
  <c r="IH119" s="1"/>
  <c r="IG119"/>
  <c r="IG119" a="1"/>
  <c r="IF119" a="1"/>
  <c r="IF119" s="1"/>
  <c r="IE119" a="1"/>
  <c r="IE119" s="1"/>
  <c r="ID119" a="1"/>
  <c r="ID119" s="1"/>
  <c r="IC119"/>
  <c r="IC119" a="1"/>
  <c r="IB119" a="1"/>
  <c r="IB119" s="1"/>
  <c r="HZ119" a="1"/>
  <c r="HZ119" s="1"/>
  <c r="HY119" a="1"/>
  <c r="HY119" s="1"/>
  <c r="HX119" a="1"/>
  <c r="HX119" s="1"/>
  <c r="HW119" a="1"/>
  <c r="HW119" s="1"/>
  <c r="HV119" a="1"/>
  <c r="HV119" s="1"/>
  <c r="HU119" a="1"/>
  <c r="HU119" s="1"/>
  <c r="HT119"/>
  <c r="HT119" a="1"/>
  <c r="HS119" a="1"/>
  <c r="HS119" s="1"/>
  <c r="HR119" a="1"/>
  <c r="HR119" s="1"/>
  <c r="HQ119" a="1"/>
  <c r="HQ119" s="1"/>
  <c r="HP119"/>
  <c r="HP119" a="1"/>
  <c r="HO119" a="1"/>
  <c r="HO119" s="1"/>
  <c r="HN119" a="1"/>
  <c r="HN119" s="1"/>
  <c r="HM119" a="1"/>
  <c r="HM119" s="1"/>
  <c r="HL119"/>
  <c r="HL119" a="1"/>
  <c r="HK119" a="1"/>
  <c r="HK119" s="1"/>
  <c r="HJ119" a="1"/>
  <c r="HJ119" s="1"/>
  <c r="HI119" a="1"/>
  <c r="HI119" s="1"/>
  <c r="HH119" a="1"/>
  <c r="HH119" s="1"/>
  <c r="HG119" a="1"/>
  <c r="HG119" s="1"/>
  <c r="HF119" a="1"/>
  <c r="HF119" s="1"/>
  <c r="HE119" a="1"/>
  <c r="HE119" s="1"/>
  <c r="HD119"/>
  <c r="HD119" a="1"/>
  <c r="HC119" a="1"/>
  <c r="HC119" s="1"/>
  <c r="HB119" a="1"/>
  <c r="HB119" s="1"/>
  <c r="HA119" a="1"/>
  <c r="HA119" s="1"/>
  <c r="GZ119"/>
  <c r="GZ119" a="1"/>
  <c r="GY119" a="1"/>
  <c r="GY119" s="1"/>
  <c r="GX119" a="1"/>
  <c r="GX119" s="1"/>
  <c r="GW119" a="1"/>
  <c r="GW119" s="1"/>
  <c r="GV119"/>
  <c r="GV119" a="1"/>
  <c r="GU119" a="1"/>
  <c r="GU119" s="1"/>
  <c r="GT119" a="1"/>
  <c r="GT119" s="1"/>
  <c r="GS119" a="1"/>
  <c r="GS119" s="1"/>
  <c r="GR119" a="1"/>
  <c r="GR119" s="1"/>
  <c r="GQ119" a="1"/>
  <c r="GQ119" s="1"/>
  <c r="GP119" a="1"/>
  <c r="GP119" s="1"/>
  <c r="GO119" a="1"/>
  <c r="GO119" s="1"/>
  <c r="GN119"/>
  <c r="GN119" a="1"/>
  <c r="GM119" a="1"/>
  <c r="GM119" s="1"/>
  <c r="GL119" a="1"/>
  <c r="GL119" s="1"/>
  <c r="GK119" a="1"/>
  <c r="GK119" s="1"/>
  <c r="GJ119"/>
  <c r="GJ119" a="1"/>
  <c r="GI119" a="1"/>
  <c r="GI119" s="1"/>
  <c r="GH119" a="1"/>
  <c r="GH119" s="1"/>
  <c r="GG119" a="1"/>
  <c r="GG119" s="1"/>
  <c r="GF119"/>
  <c r="GF119" a="1"/>
  <c r="GE119" a="1"/>
  <c r="GE119" s="1"/>
  <c r="GD119" a="1"/>
  <c r="GD119" s="1"/>
  <c r="GC119" a="1"/>
  <c r="GC119" s="1"/>
  <c r="GB119"/>
  <c r="GA119"/>
  <c r="FZ119" a="1"/>
  <c r="FZ119" s="1"/>
  <c r="FY119" a="1"/>
  <c r="FY119" s="1"/>
  <c r="FX119" a="1"/>
  <c r="FX119" s="1"/>
  <c r="FW119"/>
  <c r="FW119" a="1"/>
  <c r="FV119" a="1"/>
  <c r="FV119" s="1"/>
  <c r="FU119" a="1"/>
  <c r="FU119" s="1"/>
  <c r="FS119"/>
  <c r="IP118" a="1"/>
  <c r="IP118" s="1"/>
  <c r="IO118"/>
  <c r="IO118" a="1"/>
  <c r="IN118" a="1"/>
  <c r="IN118" s="1"/>
  <c r="IM118" a="1"/>
  <c r="IM118" s="1"/>
  <c r="IL118" a="1"/>
  <c r="IL118" s="1"/>
  <c r="IK118" a="1"/>
  <c r="IK118" s="1"/>
  <c r="IJ118" a="1"/>
  <c r="IJ118" s="1"/>
  <c r="II118" a="1"/>
  <c r="II118" s="1"/>
  <c r="IH118" a="1"/>
  <c r="IH118" s="1"/>
  <c r="IG118"/>
  <c r="IG118" a="1"/>
  <c r="IF118" a="1"/>
  <c r="IF118" s="1"/>
  <c r="IE118" a="1"/>
  <c r="IE118" s="1"/>
  <c r="ID118" a="1"/>
  <c r="ID118" s="1"/>
  <c r="IC118"/>
  <c r="IC118" a="1"/>
  <c r="IB118" a="1"/>
  <c r="IB118" s="1"/>
  <c r="HZ118" a="1"/>
  <c r="HZ118" s="1"/>
  <c r="HY118" a="1"/>
  <c r="HY118" s="1"/>
  <c r="HX118"/>
  <c r="HX118" a="1"/>
  <c r="HW118" a="1"/>
  <c r="HW118" s="1"/>
  <c r="HV118" a="1"/>
  <c r="HV118" s="1"/>
  <c r="HU118" a="1"/>
  <c r="HU118" s="1"/>
  <c r="HT118" a="1"/>
  <c r="HT118" s="1"/>
  <c r="HS118" a="1"/>
  <c r="HS118" s="1"/>
  <c r="HR118" a="1"/>
  <c r="HR118" s="1"/>
  <c r="HQ118" a="1"/>
  <c r="HQ118" s="1"/>
  <c r="HP118"/>
  <c r="HP118" a="1"/>
  <c r="HO118" a="1"/>
  <c r="HO118" s="1"/>
  <c r="HN118" a="1"/>
  <c r="HN118" s="1"/>
  <c r="HM118" a="1"/>
  <c r="HM118" s="1"/>
  <c r="HL118"/>
  <c r="HL118" a="1"/>
  <c r="HK118" a="1"/>
  <c r="HK118" s="1"/>
  <c r="HJ118" a="1"/>
  <c r="HJ118" s="1"/>
  <c r="HI118" a="1"/>
  <c r="HI118" s="1"/>
  <c r="HH118"/>
  <c r="HH118" a="1"/>
  <c r="HG118" a="1"/>
  <c r="HG118" s="1"/>
  <c r="HF118" a="1"/>
  <c r="HF118" s="1"/>
  <c r="HE118" a="1"/>
  <c r="HE118" s="1"/>
  <c r="HD118" a="1"/>
  <c r="HD118" s="1"/>
  <c r="HC118" a="1"/>
  <c r="HC118" s="1"/>
  <c r="HB118" a="1"/>
  <c r="HB118" s="1"/>
  <c r="HA118" a="1"/>
  <c r="HA118" s="1"/>
  <c r="GZ118"/>
  <c r="GZ118" a="1"/>
  <c r="GY118" a="1"/>
  <c r="GY118" s="1"/>
  <c r="GX118" a="1"/>
  <c r="GX118" s="1"/>
  <c r="GW118" a="1"/>
  <c r="GW118" s="1"/>
  <c r="GV118"/>
  <c r="GV118" a="1"/>
  <c r="GU118" a="1"/>
  <c r="GU118" s="1"/>
  <c r="GT118" a="1"/>
  <c r="GT118" s="1"/>
  <c r="GS118" a="1"/>
  <c r="GS118" s="1"/>
  <c r="GR118"/>
  <c r="GR118" a="1"/>
  <c r="GQ118" a="1"/>
  <c r="GQ118" s="1"/>
  <c r="GP118" a="1"/>
  <c r="GP118" s="1"/>
  <c r="GO118" a="1"/>
  <c r="GO118" s="1"/>
  <c r="GN118" a="1"/>
  <c r="GN118" s="1"/>
  <c r="GM118" a="1"/>
  <c r="GM118" s="1"/>
  <c r="GL118" a="1"/>
  <c r="GL118" s="1"/>
  <c r="GK118" a="1"/>
  <c r="GK118" s="1"/>
  <c r="GJ118"/>
  <c r="GJ118" a="1"/>
  <c r="GI118" a="1"/>
  <c r="GI118" s="1"/>
  <c r="GH118" a="1"/>
  <c r="GH118" s="1"/>
  <c r="GG118" a="1"/>
  <c r="GG118" s="1"/>
  <c r="GF118"/>
  <c r="GF118" a="1"/>
  <c r="GE118" a="1"/>
  <c r="GE118" s="1"/>
  <c r="GD118" a="1"/>
  <c r="GD118" s="1"/>
  <c r="GC118" a="1"/>
  <c r="GC118" s="1"/>
  <c r="GB118"/>
  <c r="GA118"/>
  <c r="FZ118" a="1"/>
  <c r="FZ118" s="1"/>
  <c r="FY118" a="1"/>
  <c r="FY118" s="1"/>
  <c r="FX118" a="1"/>
  <c r="FX118" s="1"/>
  <c r="FW118" a="1"/>
  <c r="FW118" s="1"/>
  <c r="FV118" a="1"/>
  <c r="FV118" s="1"/>
  <c r="FU118" a="1"/>
  <c r="FU118" s="1"/>
  <c r="FS118"/>
  <c r="IP117" a="1"/>
  <c r="IP117" s="1"/>
  <c r="IO117"/>
  <c r="IO117" a="1"/>
  <c r="IN117" a="1"/>
  <c r="IN117" s="1"/>
  <c r="IM117" a="1"/>
  <c r="IM117" s="1"/>
  <c r="IL117" a="1"/>
  <c r="IL117" s="1"/>
  <c r="IK117"/>
  <c r="IK117" a="1"/>
  <c r="IJ117" a="1"/>
  <c r="IJ117" s="1"/>
  <c r="II117" a="1"/>
  <c r="II117" s="1"/>
  <c r="IH117" a="1"/>
  <c r="IH117" s="1"/>
  <c r="IG117" a="1"/>
  <c r="IG117" s="1"/>
  <c r="IF117" a="1"/>
  <c r="IF117" s="1"/>
  <c r="IE117" a="1"/>
  <c r="IE117" s="1"/>
  <c r="ID117" a="1"/>
  <c r="ID117" s="1"/>
  <c r="IC117"/>
  <c r="IC117" a="1"/>
  <c r="IB117" a="1"/>
  <c r="IB117" s="1"/>
  <c r="HZ117" a="1"/>
  <c r="HZ117" s="1"/>
  <c r="HY117" a="1"/>
  <c r="HY117" s="1"/>
  <c r="HX117"/>
  <c r="HX117" a="1"/>
  <c r="HW117" a="1"/>
  <c r="HW117" s="1"/>
  <c r="HV117" a="1"/>
  <c r="HV117" s="1"/>
  <c r="HU117" a="1"/>
  <c r="HU117" s="1"/>
  <c r="HT117"/>
  <c r="HT117" a="1"/>
  <c r="HS117" a="1"/>
  <c r="HS117" s="1"/>
  <c r="HR117" a="1"/>
  <c r="HR117" s="1"/>
  <c r="HQ117" a="1"/>
  <c r="HQ117" s="1"/>
  <c r="HP117" a="1"/>
  <c r="HP117" s="1"/>
  <c r="HO117" a="1"/>
  <c r="HO117" s="1"/>
  <c r="HN117" a="1"/>
  <c r="HN117" s="1"/>
  <c r="HM117" a="1"/>
  <c r="HM117" s="1"/>
  <c r="HL117"/>
  <c r="HL117" a="1"/>
  <c r="HK117" a="1"/>
  <c r="HK117" s="1"/>
  <c r="HJ117" a="1"/>
  <c r="HJ117" s="1"/>
  <c r="HI117" a="1"/>
  <c r="HI117" s="1"/>
  <c r="HH117"/>
  <c r="HH117" a="1"/>
  <c r="HG117" a="1"/>
  <c r="HG117" s="1"/>
  <c r="HF117" a="1"/>
  <c r="HF117" s="1"/>
  <c r="HE117" a="1"/>
  <c r="HE117" s="1"/>
  <c r="HD117"/>
  <c r="HD117" a="1"/>
  <c r="HC117" a="1"/>
  <c r="HC117" s="1"/>
  <c r="HB117" a="1"/>
  <c r="HB117" s="1"/>
  <c r="HA117" a="1"/>
  <c r="HA117" s="1"/>
  <c r="GZ117" a="1"/>
  <c r="GZ117" s="1"/>
  <c r="GY117" a="1"/>
  <c r="GY117" s="1"/>
  <c r="GX117" a="1"/>
  <c r="GX117" s="1"/>
  <c r="GW117" a="1"/>
  <c r="GW117" s="1"/>
  <c r="GV117"/>
  <c r="GV117" a="1"/>
  <c r="GU117" a="1"/>
  <c r="GU117" s="1"/>
  <c r="GT117" a="1"/>
  <c r="GT117" s="1"/>
  <c r="GS117" a="1"/>
  <c r="GS117" s="1"/>
  <c r="GR117"/>
  <c r="GR117" a="1"/>
  <c r="GQ117" a="1"/>
  <c r="GQ117" s="1"/>
  <c r="GP117" a="1"/>
  <c r="GP117" s="1"/>
  <c r="GO117" a="1"/>
  <c r="GO117" s="1"/>
  <c r="GN117"/>
  <c r="GN117" a="1"/>
  <c r="GM117" a="1"/>
  <c r="GM117" s="1"/>
  <c r="GL117" a="1"/>
  <c r="GL117" s="1"/>
  <c r="GK117" a="1"/>
  <c r="GK117" s="1"/>
  <c r="GJ117" a="1"/>
  <c r="GJ117" s="1"/>
  <c r="GI117" a="1"/>
  <c r="GI117" s="1"/>
  <c r="GH117" a="1"/>
  <c r="GH117" s="1"/>
  <c r="GG117" a="1"/>
  <c r="GG117" s="1"/>
  <c r="GF117"/>
  <c r="GF117" a="1"/>
  <c r="GE117" a="1"/>
  <c r="GE117" s="1"/>
  <c r="GD117" a="1"/>
  <c r="GD117" s="1"/>
  <c r="GC117" a="1"/>
  <c r="GC117" s="1"/>
  <c r="GB117"/>
  <c r="GA117"/>
  <c r="FZ117" a="1"/>
  <c r="FZ117" s="1"/>
  <c r="FY117" a="1"/>
  <c r="FY117" s="1"/>
  <c r="FX117" a="1"/>
  <c r="FX117" s="1"/>
  <c r="FW117"/>
  <c r="FW117" a="1"/>
  <c r="FV117" a="1"/>
  <c r="FV117" s="1"/>
  <c r="FU117" a="1"/>
  <c r="FU117" s="1"/>
  <c r="FS117"/>
  <c r="IP116" a="1"/>
  <c r="IP116" s="1"/>
  <c r="IO116"/>
  <c r="IO116" a="1"/>
  <c r="IN116" a="1"/>
  <c r="IN116" s="1"/>
  <c r="IM116" a="1"/>
  <c r="IM116" s="1"/>
  <c r="IL116" a="1"/>
  <c r="IL116" s="1"/>
  <c r="IK116"/>
  <c r="IK116" a="1"/>
  <c r="IJ116" a="1"/>
  <c r="IJ116" s="1"/>
  <c r="II116" a="1"/>
  <c r="II116" s="1"/>
  <c r="IH116" a="1"/>
  <c r="IH116" s="1"/>
  <c r="IG116"/>
  <c r="IG116" a="1"/>
  <c r="IF116" a="1"/>
  <c r="IF116" s="1"/>
  <c r="IE116" a="1"/>
  <c r="IE116" s="1"/>
  <c r="ID116" a="1"/>
  <c r="ID116" s="1"/>
  <c r="IC116" a="1"/>
  <c r="IC116" s="1"/>
  <c r="IB116" a="1"/>
  <c r="IB116" s="1"/>
  <c r="HZ116" a="1"/>
  <c r="HZ116" s="1"/>
  <c r="HY116" a="1"/>
  <c r="HY116" s="1"/>
  <c r="HX116"/>
  <c r="HX116" a="1"/>
  <c r="HW116" a="1"/>
  <c r="HW116" s="1"/>
  <c r="HV116" a="1"/>
  <c r="HV116" s="1"/>
  <c r="HU116" a="1"/>
  <c r="HU116" s="1"/>
  <c r="HT116"/>
  <c r="HT116" a="1"/>
  <c r="HS116" a="1"/>
  <c r="HS116" s="1"/>
  <c r="HR116" a="1"/>
  <c r="HR116" s="1"/>
  <c r="HQ116" a="1"/>
  <c r="HQ116" s="1"/>
  <c r="HP116"/>
  <c r="HP116" a="1"/>
  <c r="HO116" a="1"/>
  <c r="HO116" s="1"/>
  <c r="HN116" a="1"/>
  <c r="HN116" s="1"/>
  <c r="HM116" a="1"/>
  <c r="HM116" s="1"/>
  <c r="HL116" a="1"/>
  <c r="HL116" s="1"/>
  <c r="HK116" a="1"/>
  <c r="HK116" s="1"/>
  <c r="HJ116" a="1"/>
  <c r="HJ116" s="1"/>
  <c r="HI116" a="1"/>
  <c r="HI116" s="1"/>
  <c r="HH116"/>
  <c r="HH116" a="1"/>
  <c r="HG116" a="1"/>
  <c r="HG116" s="1"/>
  <c r="HF116" a="1"/>
  <c r="HF116" s="1"/>
  <c r="HE116" a="1"/>
  <c r="HE116" s="1"/>
  <c r="HD116"/>
  <c r="HD116" a="1"/>
  <c r="HC116" a="1"/>
  <c r="HC116" s="1"/>
  <c r="HB116" a="1"/>
  <c r="HB116" s="1"/>
  <c r="HA116" a="1"/>
  <c r="HA116" s="1"/>
  <c r="GZ116"/>
  <c r="GZ116" a="1"/>
  <c r="GY116" a="1"/>
  <c r="GY116" s="1"/>
  <c r="GX116" a="1"/>
  <c r="GX116" s="1"/>
  <c r="GW116" a="1"/>
  <c r="GW116" s="1"/>
  <c r="GV116" a="1"/>
  <c r="GV116" s="1"/>
  <c r="GU116" a="1"/>
  <c r="GU116" s="1"/>
  <c r="GT116" a="1"/>
  <c r="GT116" s="1"/>
  <c r="GS116" a="1"/>
  <c r="GS116" s="1"/>
  <c r="GR116"/>
  <c r="GR116" a="1"/>
  <c r="GQ116" a="1"/>
  <c r="GQ116" s="1"/>
  <c r="GP116" a="1"/>
  <c r="GP116" s="1"/>
  <c r="GO116" a="1"/>
  <c r="GO116" s="1"/>
  <c r="GN116"/>
  <c r="GN116" a="1"/>
  <c r="GM116" a="1"/>
  <c r="GM116" s="1"/>
  <c r="GL116" a="1"/>
  <c r="GL116" s="1"/>
  <c r="GK116" a="1"/>
  <c r="GK116" s="1"/>
  <c r="GJ116"/>
  <c r="GJ116" a="1"/>
  <c r="GI116" a="1"/>
  <c r="GI116" s="1"/>
  <c r="GH116" a="1"/>
  <c r="GH116" s="1"/>
  <c r="GG116" a="1"/>
  <c r="GG116" s="1"/>
  <c r="GF116" a="1"/>
  <c r="GF116" s="1"/>
  <c r="GE116" a="1"/>
  <c r="GE116" s="1"/>
  <c r="GD116" a="1"/>
  <c r="GD116" s="1"/>
  <c r="GC116" a="1"/>
  <c r="GC116" s="1"/>
  <c r="GB116"/>
  <c r="GA116"/>
  <c r="FZ116" a="1"/>
  <c r="FZ116" s="1"/>
  <c r="FY116" a="1"/>
  <c r="FY116" s="1"/>
  <c r="FX116" a="1"/>
  <c r="FX116" s="1"/>
  <c r="FW116"/>
  <c r="FW116" a="1"/>
  <c r="FV116" a="1"/>
  <c r="FV116" s="1"/>
  <c r="FU116" a="1"/>
  <c r="FU116" s="1"/>
  <c r="FS116"/>
  <c r="IP115" a="1"/>
  <c r="IP115" s="1"/>
  <c r="IO115" a="1"/>
  <c r="IO115" s="1"/>
  <c r="IN115" a="1"/>
  <c r="IN115" s="1"/>
  <c r="IM115" a="1"/>
  <c r="IM115" s="1"/>
  <c r="IL115" a="1"/>
  <c r="IL115" s="1"/>
  <c r="IK115"/>
  <c r="IK115" a="1"/>
  <c r="IJ115" a="1"/>
  <c r="IJ115" s="1"/>
  <c r="II115" a="1"/>
  <c r="II115" s="1"/>
  <c r="IH115" a="1"/>
  <c r="IH115" s="1"/>
  <c r="IG115"/>
  <c r="IG115" a="1"/>
  <c r="IF115" a="1"/>
  <c r="IF115" s="1"/>
  <c r="IE115" a="1"/>
  <c r="IE115" s="1"/>
  <c r="ID115" a="1"/>
  <c r="ID115" s="1"/>
  <c r="IC115"/>
  <c r="IC115" a="1"/>
  <c r="IB115" a="1"/>
  <c r="IB115" s="1"/>
  <c r="HZ115" a="1"/>
  <c r="HZ115" s="1"/>
  <c r="HY115" a="1"/>
  <c r="HY115" s="1"/>
  <c r="HX115" a="1"/>
  <c r="HX115" s="1"/>
  <c r="HW115" a="1"/>
  <c r="HW115" s="1"/>
  <c r="HV115" a="1"/>
  <c r="HV115" s="1"/>
  <c r="HU115" a="1"/>
  <c r="HU115" s="1"/>
  <c r="HT115"/>
  <c r="HT115" a="1"/>
  <c r="HS115" a="1"/>
  <c r="HS115" s="1"/>
  <c r="HR115" a="1"/>
  <c r="HR115" s="1"/>
  <c r="HQ115" a="1"/>
  <c r="HQ115" s="1"/>
  <c r="HP115"/>
  <c r="HP115" a="1"/>
  <c r="HO115" a="1"/>
  <c r="HO115" s="1"/>
  <c r="HN115" a="1"/>
  <c r="HN115" s="1"/>
  <c r="HM115" a="1"/>
  <c r="HM115" s="1"/>
  <c r="HL115"/>
  <c r="HL115" a="1"/>
  <c r="HK115" a="1"/>
  <c r="HK115" s="1"/>
  <c r="HJ115" a="1"/>
  <c r="HJ115" s="1"/>
  <c r="HI115" a="1"/>
  <c r="HI115" s="1"/>
  <c r="HH115" a="1"/>
  <c r="HH115" s="1"/>
  <c r="HG115" a="1"/>
  <c r="HG115" s="1"/>
  <c r="HF115" a="1"/>
  <c r="HF115" s="1"/>
  <c r="HE115" a="1"/>
  <c r="HE115" s="1"/>
  <c r="HD115"/>
  <c r="HD115" a="1"/>
  <c r="HC115" a="1"/>
  <c r="HC115" s="1"/>
  <c r="HB115" a="1"/>
  <c r="HB115" s="1"/>
  <c r="HA115" a="1"/>
  <c r="HA115" s="1"/>
  <c r="GZ115"/>
  <c r="GZ115" a="1"/>
  <c r="GY115" a="1"/>
  <c r="GY115" s="1"/>
  <c r="GX115"/>
  <c r="GX115" a="1"/>
  <c r="GW115" a="1"/>
  <c r="GW115" s="1"/>
  <c r="GV115" a="1"/>
  <c r="GV115" s="1"/>
  <c r="GU115" a="1"/>
  <c r="GU115" s="1"/>
  <c r="GT115" a="1"/>
  <c r="GT115" s="1"/>
  <c r="GS115" a="1"/>
  <c r="GS115" s="1"/>
  <c r="GR115" a="1"/>
  <c r="GR115" s="1"/>
  <c r="GQ115" a="1"/>
  <c r="GQ115" s="1"/>
  <c r="GP115" a="1"/>
  <c r="GP115" s="1"/>
  <c r="GO115" a="1"/>
  <c r="GO115" s="1"/>
  <c r="GN115"/>
  <c r="GN115" a="1"/>
  <c r="GM115" a="1"/>
  <c r="GM115" s="1"/>
  <c r="GL115" a="1"/>
  <c r="GL115" s="1"/>
  <c r="GK115" a="1"/>
  <c r="GK115" s="1"/>
  <c r="GJ115"/>
  <c r="GJ115" a="1"/>
  <c r="GI115" a="1"/>
  <c r="GI115" s="1"/>
  <c r="GH115" a="1"/>
  <c r="GH115" s="1"/>
  <c r="GG115" a="1"/>
  <c r="GG115" s="1"/>
  <c r="GF115" a="1"/>
  <c r="GF115" s="1"/>
  <c r="GE115" a="1"/>
  <c r="GE115" s="1"/>
  <c r="GD115" a="1"/>
  <c r="GD115" s="1"/>
  <c r="GC115" a="1"/>
  <c r="GC115" s="1"/>
  <c r="GB115"/>
  <c r="GA115"/>
  <c r="FZ115" a="1"/>
  <c r="FZ115" s="1"/>
  <c r="FY115" a="1"/>
  <c r="FY115" s="1"/>
  <c r="FX115" a="1"/>
  <c r="FX115" s="1"/>
  <c r="FW115"/>
  <c r="FW115" a="1"/>
  <c r="FV115" a="1"/>
  <c r="FV115" s="1"/>
  <c r="FU115" a="1"/>
  <c r="FU115" s="1"/>
  <c r="FS115"/>
  <c r="IP114" a="1"/>
  <c r="IP114" s="1"/>
  <c r="IO114" a="1"/>
  <c r="IO114" s="1"/>
  <c r="IN114" a="1"/>
  <c r="IN114" s="1"/>
  <c r="IM114" a="1"/>
  <c r="IM114" s="1"/>
  <c r="IL114" a="1"/>
  <c r="IL114" s="1"/>
  <c r="IK114"/>
  <c r="IK114" a="1"/>
  <c r="IJ114" a="1"/>
  <c r="IJ114" s="1"/>
  <c r="II114" a="1"/>
  <c r="II114" s="1"/>
  <c r="IH114" a="1"/>
  <c r="IH114" s="1"/>
  <c r="IG114"/>
  <c r="IG114" a="1"/>
  <c r="IF114" a="1"/>
  <c r="IF114" s="1"/>
  <c r="IE114" a="1"/>
  <c r="IE114" s="1"/>
  <c r="ID114" a="1"/>
  <c r="ID114" s="1"/>
  <c r="IC114"/>
  <c r="IC114" a="1"/>
  <c r="IB114" a="1"/>
  <c r="IB114" s="1"/>
  <c r="HZ114" a="1"/>
  <c r="HZ114" s="1"/>
  <c r="HY114" a="1"/>
  <c r="HY114" s="1"/>
  <c r="HX114" a="1"/>
  <c r="HX114" s="1"/>
  <c r="HW114" a="1"/>
  <c r="HW114" s="1"/>
  <c r="HV114" a="1"/>
  <c r="HV114" s="1"/>
  <c r="HU114" a="1"/>
  <c r="HU114" s="1"/>
  <c r="HT114"/>
  <c r="HT114" a="1"/>
  <c r="HS114" a="1"/>
  <c r="HS114" s="1"/>
  <c r="HR114" a="1"/>
  <c r="HR114" s="1"/>
  <c r="HQ114" a="1"/>
  <c r="HQ114" s="1"/>
  <c r="HP114"/>
  <c r="HP114" a="1"/>
  <c r="HO114" a="1"/>
  <c r="HO114" s="1"/>
  <c r="HN114" a="1"/>
  <c r="HN114" s="1"/>
  <c r="HM114" a="1"/>
  <c r="HM114" s="1"/>
  <c r="HL114"/>
  <c r="HL114" a="1"/>
  <c r="HK114" a="1"/>
  <c r="HK114" s="1"/>
  <c r="HJ114" a="1"/>
  <c r="HJ114" s="1"/>
  <c r="HI114" a="1"/>
  <c r="HI114" s="1"/>
  <c r="HH114" a="1"/>
  <c r="HH114" s="1"/>
  <c r="HG114" a="1"/>
  <c r="HG114" s="1"/>
  <c r="HF114" a="1"/>
  <c r="HF114" s="1"/>
  <c r="HE114" a="1"/>
  <c r="HE114" s="1"/>
  <c r="HD114"/>
  <c r="HD114" a="1"/>
  <c r="HC114" a="1"/>
  <c r="HC114" s="1"/>
  <c r="HB114" a="1"/>
  <c r="HB114" s="1"/>
  <c r="HA114" a="1"/>
  <c r="HA114" s="1"/>
  <c r="GZ114"/>
  <c r="GZ114" a="1"/>
  <c r="GY114" a="1"/>
  <c r="GY114" s="1"/>
  <c r="GX114"/>
  <c r="GX114" a="1"/>
  <c r="GW114" a="1"/>
  <c r="GW114" s="1"/>
  <c r="GV114" a="1"/>
  <c r="GV114" s="1"/>
  <c r="GU114" a="1"/>
  <c r="GU114" s="1"/>
  <c r="GT114" a="1"/>
  <c r="GT114" s="1"/>
  <c r="GS114" a="1"/>
  <c r="GS114" s="1"/>
  <c r="GR114"/>
  <c r="GR114" a="1"/>
  <c r="GQ114" a="1"/>
  <c r="GQ114" s="1"/>
  <c r="GP114" a="1"/>
  <c r="GP114" s="1"/>
  <c r="GO114" a="1"/>
  <c r="GO114" s="1"/>
  <c r="GN114"/>
  <c r="GN114" a="1"/>
  <c r="GM114" a="1"/>
  <c r="GM114" s="1"/>
  <c r="GL114" a="1"/>
  <c r="GL114" s="1"/>
  <c r="GK114" a="1"/>
  <c r="GK114" s="1"/>
  <c r="GJ114"/>
  <c r="GJ114" a="1"/>
  <c r="GI114" a="1"/>
  <c r="GI114" s="1"/>
  <c r="GH114" a="1"/>
  <c r="GH114" s="1"/>
  <c r="GG114" a="1"/>
  <c r="GG114" s="1"/>
  <c r="GF114" a="1"/>
  <c r="GF114" s="1"/>
  <c r="GE114" a="1"/>
  <c r="GE114" s="1"/>
  <c r="GD114" a="1"/>
  <c r="GD114" s="1"/>
  <c r="GC114" a="1"/>
  <c r="GC114" s="1"/>
  <c r="GB114"/>
  <c r="GA114"/>
  <c r="FZ114" a="1"/>
  <c r="FZ114" s="1"/>
  <c r="FY114" a="1"/>
  <c r="FY114" s="1"/>
  <c r="FX114" a="1"/>
  <c r="FX114" s="1"/>
  <c r="FW114"/>
  <c r="FW114" a="1"/>
  <c r="FV114" a="1"/>
  <c r="FV114" s="1"/>
  <c r="FU114" a="1"/>
  <c r="FU114" s="1"/>
  <c r="FS114"/>
  <c r="IP113" a="1"/>
  <c r="IP113" s="1"/>
  <c r="IO113" a="1"/>
  <c r="IO113" s="1"/>
  <c r="IN113" a="1"/>
  <c r="IN113" s="1"/>
  <c r="IM113" a="1"/>
  <c r="IM113" s="1"/>
  <c r="IL113" a="1"/>
  <c r="IL113" s="1"/>
  <c r="IK113"/>
  <c r="IK113" a="1"/>
  <c r="IJ113" a="1"/>
  <c r="IJ113" s="1"/>
  <c r="II113" a="1"/>
  <c r="II113" s="1"/>
  <c r="IH113" a="1"/>
  <c r="IH113" s="1"/>
  <c r="IG113"/>
  <c r="IG113" a="1"/>
  <c r="IF113" a="1"/>
  <c r="IF113" s="1"/>
  <c r="IE113" a="1"/>
  <c r="IE113" s="1"/>
  <c r="ID113" a="1"/>
  <c r="ID113" s="1"/>
  <c r="IC113"/>
  <c r="IC113" a="1"/>
  <c r="IB113" a="1"/>
  <c r="IB113" s="1"/>
  <c r="HZ113" a="1"/>
  <c r="HZ113" s="1"/>
  <c r="HY113" a="1"/>
  <c r="HY113" s="1"/>
  <c r="HX113" a="1"/>
  <c r="HX113" s="1"/>
  <c r="HW113" a="1"/>
  <c r="HW113" s="1"/>
  <c r="HV113" a="1"/>
  <c r="HV113" s="1"/>
  <c r="HU113" a="1"/>
  <c r="HU113" s="1"/>
  <c r="HT113"/>
  <c r="HT113" a="1"/>
  <c r="HS113" a="1"/>
  <c r="HS113" s="1"/>
  <c r="HR113" a="1"/>
  <c r="HR113" s="1"/>
  <c r="HQ113" a="1"/>
  <c r="HQ113" s="1"/>
  <c r="HP113"/>
  <c r="HP113" a="1"/>
  <c r="HO113" a="1"/>
  <c r="HO113" s="1"/>
  <c r="HN113" a="1"/>
  <c r="HN113" s="1"/>
  <c r="HM113" a="1"/>
  <c r="HM113" s="1"/>
  <c r="HL113"/>
  <c r="HL113" a="1"/>
  <c r="HK113" a="1"/>
  <c r="HK113" s="1"/>
  <c r="HJ113" a="1"/>
  <c r="HJ113" s="1"/>
  <c r="HI113" a="1"/>
  <c r="HI113" s="1"/>
  <c r="HH113" a="1"/>
  <c r="HH113" s="1"/>
  <c r="HG113" a="1"/>
  <c r="HG113" s="1"/>
  <c r="HF113" a="1"/>
  <c r="HF113" s="1"/>
  <c r="HE113" a="1"/>
  <c r="HE113" s="1"/>
  <c r="HD113"/>
  <c r="HD113" a="1"/>
  <c r="HC113" a="1"/>
  <c r="HC113" s="1"/>
  <c r="HB113" a="1"/>
  <c r="HB113" s="1"/>
  <c r="HA113" a="1"/>
  <c r="HA113" s="1"/>
  <c r="GZ113"/>
  <c r="GZ113" a="1"/>
  <c r="GY113" a="1"/>
  <c r="GY113" s="1"/>
  <c r="GX113"/>
  <c r="GX113" a="1"/>
  <c r="GW113" a="1"/>
  <c r="GW113" s="1"/>
  <c r="GV113" a="1"/>
  <c r="GV113" s="1"/>
  <c r="GU113" a="1"/>
  <c r="GU113" s="1"/>
  <c r="GT113" a="1"/>
  <c r="GT113" s="1"/>
  <c r="GS113" a="1"/>
  <c r="GS113" s="1"/>
  <c r="GR113" a="1"/>
  <c r="GR113" s="1"/>
  <c r="GQ113" a="1"/>
  <c r="GQ113" s="1"/>
  <c r="GP113" a="1"/>
  <c r="GP113" s="1"/>
  <c r="GO113" a="1"/>
  <c r="GO113" s="1"/>
  <c r="GN113"/>
  <c r="GN113" a="1"/>
  <c r="GM113" a="1"/>
  <c r="GM113" s="1"/>
  <c r="GL113" a="1"/>
  <c r="GL113" s="1"/>
  <c r="GK113" a="1"/>
  <c r="GK113" s="1"/>
  <c r="GJ113" a="1"/>
  <c r="GJ113" s="1"/>
  <c r="GI113" a="1"/>
  <c r="GI113" s="1"/>
  <c r="GH113" a="1"/>
  <c r="GH113" s="1"/>
  <c r="GG113" a="1"/>
  <c r="GG113" s="1"/>
  <c r="GF113" a="1"/>
  <c r="GF113" s="1"/>
  <c r="GE113" a="1"/>
  <c r="GE113" s="1"/>
  <c r="GD113" a="1"/>
  <c r="GD113" s="1"/>
  <c r="GC113" a="1"/>
  <c r="GC113" s="1"/>
  <c r="GB113"/>
  <c r="GA113"/>
  <c r="FZ113" a="1"/>
  <c r="FZ113" s="1"/>
  <c r="FY113" a="1"/>
  <c r="FY113" s="1"/>
  <c r="FX113" a="1"/>
  <c r="FX113" s="1"/>
  <c r="FW113"/>
  <c r="FW113" a="1"/>
  <c r="FV113" a="1"/>
  <c r="FV113" s="1"/>
  <c r="FU113" a="1"/>
  <c r="FU113" s="1"/>
  <c r="FS113"/>
  <c r="IP112" a="1"/>
  <c r="IP112" s="1"/>
  <c r="IO112" a="1"/>
  <c r="IO112" s="1"/>
  <c r="IN112" a="1"/>
  <c r="IN112" s="1"/>
  <c r="IM112" a="1"/>
  <c r="IM112" s="1"/>
  <c r="IL112" a="1"/>
  <c r="IL112" s="1"/>
  <c r="IK112"/>
  <c r="IK112" a="1"/>
  <c r="IJ112" a="1"/>
  <c r="IJ112" s="1"/>
  <c r="II112" a="1"/>
  <c r="II112" s="1"/>
  <c r="IH112" a="1"/>
  <c r="IH112" s="1"/>
  <c r="IG112" a="1"/>
  <c r="IG112" s="1"/>
  <c r="IF112" a="1"/>
  <c r="IF112" s="1"/>
  <c r="IE112"/>
  <c r="IE112" a="1"/>
  <c r="ID112" a="1"/>
  <c r="ID112" s="1"/>
  <c r="IC112"/>
  <c r="IC112" a="1"/>
  <c r="IB112" a="1"/>
  <c r="IB112" s="1"/>
  <c r="HZ112" a="1"/>
  <c r="HZ112" s="1"/>
  <c r="HY112" a="1"/>
  <c r="HY112" s="1"/>
  <c r="HX112"/>
  <c r="HX112" a="1"/>
  <c r="HW112" a="1"/>
  <c r="HW112" s="1"/>
  <c r="HV112"/>
  <c r="HV112" a="1"/>
  <c r="HU112" a="1"/>
  <c r="HU112" s="1"/>
  <c r="HT112" a="1"/>
  <c r="HT112" s="1"/>
  <c r="HS112" a="1"/>
  <c r="HS112" s="1"/>
  <c r="HR112" a="1"/>
  <c r="HR112" s="1"/>
  <c r="HQ112" a="1"/>
  <c r="HQ112" s="1"/>
  <c r="HP112"/>
  <c r="HP112" a="1"/>
  <c r="HO112" a="1"/>
  <c r="HO112" s="1"/>
  <c r="HN112" a="1"/>
  <c r="HN112" s="1"/>
  <c r="HM112" a="1"/>
  <c r="HM112" s="1"/>
  <c r="HL112" a="1"/>
  <c r="HL112" s="1"/>
  <c r="HK112" a="1"/>
  <c r="HK112" s="1"/>
  <c r="HJ112" a="1"/>
  <c r="HJ112" s="1"/>
  <c r="HI112" a="1"/>
  <c r="HI112" s="1"/>
  <c r="HH112" a="1"/>
  <c r="HH112" s="1"/>
  <c r="HG112" a="1"/>
  <c r="HG112" s="1"/>
  <c r="HF112" a="1"/>
  <c r="HF112" s="1"/>
  <c r="HE112" a="1"/>
  <c r="HE112" s="1"/>
  <c r="HD112"/>
  <c r="HD112" a="1"/>
  <c r="HC112" a="1"/>
  <c r="HC112" s="1"/>
  <c r="HB112" a="1"/>
  <c r="HB112" s="1"/>
  <c r="HA112" a="1"/>
  <c r="HA112" s="1"/>
  <c r="GZ112" a="1"/>
  <c r="GZ112" s="1"/>
  <c r="GY112" a="1"/>
  <c r="GY112" s="1"/>
  <c r="GX112"/>
  <c r="GX112" a="1"/>
  <c r="GW112" a="1"/>
  <c r="GW112" s="1"/>
  <c r="GV112" a="1"/>
  <c r="GV112" s="1"/>
  <c r="GU112" a="1"/>
  <c r="GU112" s="1"/>
  <c r="GT112" a="1"/>
  <c r="GT112" s="1"/>
  <c r="GS112" a="1"/>
  <c r="GS112" s="1"/>
  <c r="GR112" a="1"/>
  <c r="GR112" s="1"/>
  <c r="GQ112" a="1"/>
  <c r="GQ112" s="1"/>
  <c r="GP112" a="1"/>
  <c r="GP112" s="1"/>
  <c r="GO112" a="1"/>
  <c r="GO112" s="1"/>
  <c r="GN112"/>
  <c r="GN112" a="1"/>
  <c r="GM112" a="1"/>
  <c r="GM112" s="1"/>
  <c r="GL112" a="1"/>
  <c r="GL112" s="1"/>
  <c r="GK112" a="1"/>
  <c r="GK112" s="1"/>
  <c r="GJ112" a="1"/>
  <c r="GJ112" s="1"/>
  <c r="GI112" a="1"/>
  <c r="GI112" s="1"/>
  <c r="GH112"/>
  <c r="GH112" a="1"/>
  <c r="GG112" a="1"/>
  <c r="GG112" s="1"/>
  <c r="GF112" a="1"/>
  <c r="GF112" s="1"/>
  <c r="GE112" a="1"/>
  <c r="GE112" s="1"/>
  <c r="GD112" a="1"/>
  <c r="GD112" s="1"/>
  <c r="GC112" a="1"/>
  <c r="GC112" s="1"/>
  <c r="GB112"/>
  <c r="GA112"/>
  <c r="FZ112" a="1"/>
  <c r="FZ112" s="1"/>
  <c r="FY112" a="1"/>
  <c r="FY112" s="1"/>
  <c r="FX112" a="1"/>
  <c r="FX112" s="1"/>
  <c r="FW112" a="1"/>
  <c r="FW112" s="1"/>
  <c r="FV112" a="1"/>
  <c r="FV112" s="1"/>
  <c r="FU112" a="1"/>
  <c r="FU112" s="1"/>
  <c r="FS112"/>
  <c r="IP111" a="1"/>
  <c r="IP111" s="1"/>
  <c r="IO111" a="1"/>
  <c r="IO111" s="1"/>
  <c r="IN111" a="1"/>
  <c r="IN111" s="1"/>
  <c r="IM111" a="1"/>
  <c r="IM111" s="1"/>
  <c r="IL111" a="1"/>
  <c r="IL111" s="1"/>
  <c r="IK111"/>
  <c r="IK111" a="1"/>
  <c r="IJ111" a="1"/>
  <c r="IJ111" s="1"/>
  <c r="II111" a="1"/>
  <c r="II111" s="1"/>
  <c r="IH111" a="1"/>
  <c r="IH111" s="1"/>
  <c r="IG111" a="1"/>
  <c r="IG111" s="1"/>
  <c r="IF111" a="1"/>
  <c r="IF111" s="1"/>
  <c r="IE111" a="1"/>
  <c r="IE111" s="1"/>
  <c r="ID111" a="1"/>
  <c r="ID111" s="1"/>
  <c r="IC111" a="1"/>
  <c r="IC111" s="1"/>
  <c r="IB111" a="1"/>
  <c r="IB111" s="1"/>
  <c r="HZ111" a="1"/>
  <c r="HZ111" s="1"/>
  <c r="HY111" a="1"/>
  <c r="HY111" s="1"/>
  <c r="HX111" a="1"/>
  <c r="HX111" s="1"/>
  <c r="HW111" a="1"/>
  <c r="HW111" s="1"/>
  <c r="HV111" a="1"/>
  <c r="HV111" s="1"/>
  <c r="HU111" a="1"/>
  <c r="HU111" s="1"/>
  <c r="HT111"/>
  <c r="HT111" a="1"/>
  <c r="HS111" a="1"/>
  <c r="HS111" s="1"/>
  <c r="HR111" a="1"/>
  <c r="HR111" s="1"/>
  <c r="HQ111" a="1"/>
  <c r="HQ111" s="1"/>
  <c r="HP111" a="1"/>
  <c r="HP111" s="1"/>
  <c r="HO111" a="1"/>
  <c r="HO111" s="1"/>
  <c r="HN111" a="1"/>
  <c r="HN111" s="1"/>
  <c r="HM111" a="1"/>
  <c r="HM111" s="1"/>
  <c r="HL111" a="1"/>
  <c r="HL111" s="1"/>
  <c r="HK111" a="1"/>
  <c r="HK111" s="1"/>
  <c r="HJ111" a="1"/>
  <c r="HJ111" s="1"/>
  <c r="HI111" a="1"/>
  <c r="HI111" s="1"/>
  <c r="HH111" a="1"/>
  <c r="HH111" s="1"/>
  <c r="HG111" a="1"/>
  <c r="HG111" s="1"/>
  <c r="HF111" a="1"/>
  <c r="HF111" s="1"/>
  <c r="HE111" a="1"/>
  <c r="HE111" s="1"/>
  <c r="HD111"/>
  <c r="HD111" a="1"/>
  <c r="HC111" a="1"/>
  <c r="HC111" s="1"/>
  <c r="HB111" a="1"/>
  <c r="HB111" s="1"/>
  <c r="HA111" a="1"/>
  <c r="HA111" s="1"/>
  <c r="GZ111" a="1"/>
  <c r="GZ111" s="1"/>
  <c r="GY111" a="1"/>
  <c r="GY111" s="1"/>
  <c r="GX111" a="1"/>
  <c r="GX111" s="1"/>
  <c r="GW111" a="1"/>
  <c r="GW111" s="1"/>
  <c r="GV111" a="1"/>
  <c r="GV111" s="1"/>
  <c r="GU111" a="1"/>
  <c r="GU111" s="1"/>
  <c r="GT111" a="1"/>
  <c r="GT111" s="1"/>
  <c r="GS111" a="1"/>
  <c r="GS111" s="1"/>
  <c r="GR111" a="1"/>
  <c r="GR111" s="1"/>
  <c r="GQ111" a="1"/>
  <c r="GQ111" s="1"/>
  <c r="GP111" a="1"/>
  <c r="GP111" s="1"/>
  <c r="GO111" a="1"/>
  <c r="GO111" s="1"/>
  <c r="GN111"/>
  <c r="GN111" a="1"/>
  <c r="GM111" a="1"/>
  <c r="GM111" s="1"/>
  <c r="GL111" a="1"/>
  <c r="GL111" s="1"/>
  <c r="GK111" a="1"/>
  <c r="GK111" s="1"/>
  <c r="GJ111" a="1"/>
  <c r="GJ111" s="1"/>
  <c r="GI111" a="1"/>
  <c r="GI111" s="1"/>
  <c r="GH111" a="1"/>
  <c r="GH111" s="1"/>
  <c r="GG111" a="1"/>
  <c r="GG111" s="1"/>
  <c r="GF111" a="1"/>
  <c r="GF111" s="1"/>
  <c r="GE111" a="1"/>
  <c r="GE111" s="1"/>
  <c r="GD111" a="1"/>
  <c r="GD111" s="1"/>
  <c r="GC111" a="1"/>
  <c r="GC111" s="1"/>
  <c r="GB111"/>
  <c r="GA111"/>
  <c r="FZ111" a="1"/>
  <c r="FZ111" s="1"/>
  <c r="FY111" a="1"/>
  <c r="FY111" s="1"/>
  <c r="FX111" a="1"/>
  <c r="FX111" s="1"/>
  <c r="FW111" a="1"/>
  <c r="FW111" s="1"/>
  <c r="FV111" a="1"/>
  <c r="FV111" s="1"/>
  <c r="FU111" a="1"/>
  <c r="FU111" s="1"/>
  <c r="FS111"/>
  <c r="IP110" a="1"/>
  <c r="IP110" s="1"/>
  <c r="IO110" a="1"/>
  <c r="IO110" s="1"/>
  <c r="IN110" a="1"/>
  <c r="IN110" s="1"/>
  <c r="IM110" a="1"/>
  <c r="IM110" s="1"/>
  <c r="IL110" a="1"/>
  <c r="IL110" s="1"/>
  <c r="IK110"/>
  <c r="IK110" a="1"/>
  <c r="IJ110" a="1"/>
  <c r="IJ110" s="1"/>
  <c r="II110" a="1"/>
  <c r="II110" s="1"/>
  <c r="IH110" a="1"/>
  <c r="IH110" s="1"/>
  <c r="IG110" a="1"/>
  <c r="IG110" s="1"/>
  <c r="IF110" a="1"/>
  <c r="IF110" s="1"/>
  <c r="IE110" a="1"/>
  <c r="IE110" s="1"/>
  <c r="ID110" a="1"/>
  <c r="ID110" s="1"/>
  <c r="IC110" a="1"/>
  <c r="IC110" s="1"/>
  <c r="IB110" a="1"/>
  <c r="IB110" s="1"/>
  <c r="HZ110" a="1"/>
  <c r="HZ110" s="1"/>
  <c r="HY110" a="1"/>
  <c r="HY110" s="1"/>
  <c r="HX110" a="1"/>
  <c r="HX110" s="1"/>
  <c r="HW110" a="1"/>
  <c r="HW110" s="1"/>
  <c r="HV110" a="1"/>
  <c r="HV110" s="1"/>
  <c r="HU110" a="1"/>
  <c r="HU110" s="1"/>
  <c r="HT110"/>
  <c r="HT110" a="1"/>
  <c r="HS110" a="1"/>
  <c r="HS110" s="1"/>
  <c r="HR110" a="1"/>
  <c r="HR110" s="1"/>
  <c r="HQ110" a="1"/>
  <c r="HQ110" s="1"/>
  <c r="HP110" a="1"/>
  <c r="HP110" s="1"/>
  <c r="HO110" a="1"/>
  <c r="HO110" s="1"/>
  <c r="HN110" a="1"/>
  <c r="HN110" s="1"/>
  <c r="HM110" a="1"/>
  <c r="HM110" s="1"/>
  <c r="HL110" a="1"/>
  <c r="HL110" s="1"/>
  <c r="HK110" a="1"/>
  <c r="HK110" s="1"/>
  <c r="HJ110" a="1"/>
  <c r="HJ110" s="1"/>
  <c r="HI110" a="1"/>
  <c r="HI110" s="1"/>
  <c r="HH110" a="1"/>
  <c r="HH110" s="1"/>
  <c r="HG110" a="1"/>
  <c r="HG110" s="1"/>
  <c r="HF110" a="1"/>
  <c r="HF110" s="1"/>
  <c r="HE110" a="1"/>
  <c r="HE110" s="1"/>
  <c r="HD110"/>
  <c r="HD110" a="1"/>
  <c r="HC110" a="1"/>
  <c r="HC110" s="1"/>
  <c r="HB110" a="1"/>
  <c r="HB110" s="1"/>
  <c r="HA110" a="1"/>
  <c r="HA110" s="1"/>
  <c r="GZ110" a="1"/>
  <c r="GZ110" s="1"/>
  <c r="GY110" a="1"/>
  <c r="GY110" s="1"/>
  <c r="GX110" a="1"/>
  <c r="GX110" s="1"/>
  <c r="GW110" a="1"/>
  <c r="GW110" s="1"/>
  <c r="GV110" a="1"/>
  <c r="GV110" s="1"/>
  <c r="GU110" a="1"/>
  <c r="GU110" s="1"/>
  <c r="GT110" a="1"/>
  <c r="GT110" s="1"/>
  <c r="GS110" a="1"/>
  <c r="GS110" s="1"/>
  <c r="GR110" a="1"/>
  <c r="GR110" s="1"/>
  <c r="GQ110" a="1"/>
  <c r="GQ110" s="1"/>
  <c r="GP110" a="1"/>
  <c r="GP110" s="1"/>
  <c r="GO110" a="1"/>
  <c r="GO110" s="1"/>
  <c r="GN110"/>
  <c r="GN110" a="1"/>
  <c r="GM110" a="1"/>
  <c r="GM110" s="1"/>
  <c r="GL110" a="1"/>
  <c r="GL110" s="1"/>
  <c r="GK110" a="1"/>
  <c r="GK110" s="1"/>
  <c r="GJ110" a="1"/>
  <c r="GJ110" s="1"/>
  <c r="GI110" a="1"/>
  <c r="GI110" s="1"/>
  <c r="GH110" a="1"/>
  <c r="GH110" s="1"/>
  <c r="GG110" a="1"/>
  <c r="GG110" s="1"/>
  <c r="GF110" a="1"/>
  <c r="GF110" s="1"/>
  <c r="GE110" a="1"/>
  <c r="GE110" s="1"/>
  <c r="GD110" a="1"/>
  <c r="GD110" s="1"/>
  <c r="GC110" a="1"/>
  <c r="GC110" s="1"/>
  <c r="GB110"/>
  <c r="GA110"/>
  <c r="FZ110" a="1"/>
  <c r="FZ110" s="1"/>
  <c r="FY110" a="1"/>
  <c r="FY110" s="1"/>
  <c r="FX110" a="1"/>
  <c r="FX110" s="1"/>
  <c r="FW110" a="1"/>
  <c r="FW110" s="1"/>
  <c r="FV110" a="1"/>
  <c r="FV110" s="1"/>
  <c r="FU110" a="1"/>
  <c r="FU110" s="1"/>
  <c r="FS110"/>
  <c r="IP109" a="1"/>
  <c r="IP109" s="1"/>
  <c r="IO109" a="1"/>
  <c r="IO109" s="1"/>
  <c r="IN109" a="1"/>
  <c r="IN109" s="1"/>
  <c r="IM109" a="1"/>
  <c r="IM109" s="1"/>
  <c r="IL109" a="1"/>
  <c r="IL109" s="1"/>
  <c r="IK109"/>
  <c r="IK109" a="1"/>
  <c r="IJ109" a="1"/>
  <c r="IJ109" s="1"/>
  <c r="II109" a="1"/>
  <c r="II109" s="1"/>
  <c r="IH109" a="1"/>
  <c r="IH109" s="1"/>
  <c r="IG109" a="1"/>
  <c r="IG109" s="1"/>
  <c r="IF109" a="1"/>
  <c r="IF109" s="1"/>
  <c r="IE109" a="1"/>
  <c r="IE109" s="1"/>
  <c r="ID109" a="1"/>
  <c r="ID109" s="1"/>
  <c r="IC109"/>
  <c r="IC109" a="1"/>
  <c r="IB109" a="1"/>
  <c r="IB109" s="1"/>
  <c r="HZ109" a="1"/>
  <c r="HZ109" s="1"/>
  <c r="HY109" a="1"/>
  <c r="HY109" s="1"/>
  <c r="HX109" a="1"/>
  <c r="HX109" s="1"/>
  <c r="HW109" a="1"/>
  <c r="HW109" s="1"/>
  <c r="HV109" a="1"/>
  <c r="HV109" s="1"/>
  <c r="HU109" a="1"/>
  <c r="HU109" s="1"/>
  <c r="HT109"/>
  <c r="HT109" a="1"/>
  <c r="HS109" a="1"/>
  <c r="HS109" s="1"/>
  <c r="HR109" a="1"/>
  <c r="HR109" s="1"/>
  <c r="HQ109" a="1"/>
  <c r="HQ109" s="1"/>
  <c r="HP109" a="1"/>
  <c r="HP109" s="1"/>
  <c r="HO109" a="1"/>
  <c r="HO109" s="1"/>
  <c r="HN109" a="1"/>
  <c r="HN109" s="1"/>
  <c r="HM109" a="1"/>
  <c r="HM109" s="1"/>
  <c r="HL109"/>
  <c r="HL109" a="1"/>
  <c r="HK109" a="1"/>
  <c r="HK109" s="1"/>
  <c r="HJ109" a="1"/>
  <c r="HJ109" s="1"/>
  <c r="HI109" a="1"/>
  <c r="HI109" s="1"/>
  <c r="HH109" a="1"/>
  <c r="HH109" s="1"/>
  <c r="HG109" a="1"/>
  <c r="HG109" s="1"/>
  <c r="HF109" a="1"/>
  <c r="HF109" s="1"/>
  <c r="HE109" a="1"/>
  <c r="HE109" s="1"/>
  <c r="HD109"/>
  <c r="HD109" a="1"/>
  <c r="HC109" a="1"/>
  <c r="HC109" s="1"/>
  <c r="HB109" a="1"/>
  <c r="HB109" s="1"/>
  <c r="HA109" a="1"/>
  <c r="HA109" s="1"/>
  <c r="GZ109" a="1"/>
  <c r="GZ109" s="1"/>
  <c r="GY109" a="1"/>
  <c r="GY109" s="1"/>
  <c r="GX109" a="1"/>
  <c r="GX109" s="1"/>
  <c r="GW109" a="1"/>
  <c r="GW109" s="1"/>
  <c r="GV109" a="1"/>
  <c r="GV109" s="1"/>
  <c r="GU109" a="1"/>
  <c r="GU109" s="1"/>
  <c r="GT109" a="1"/>
  <c r="GT109" s="1"/>
  <c r="GS109" a="1"/>
  <c r="GS109" s="1"/>
  <c r="GR109" a="1"/>
  <c r="GR109" s="1"/>
  <c r="GQ109" a="1"/>
  <c r="GQ109" s="1"/>
  <c r="GP109" a="1"/>
  <c r="GP109" s="1"/>
  <c r="GO109" a="1"/>
  <c r="GO109" s="1"/>
  <c r="GN109"/>
  <c r="GN109" a="1"/>
  <c r="GM109" a="1"/>
  <c r="GM109" s="1"/>
  <c r="GL109" a="1"/>
  <c r="GL109" s="1"/>
  <c r="GK109" a="1"/>
  <c r="GK109" s="1"/>
  <c r="GJ109" a="1"/>
  <c r="GJ109" s="1"/>
  <c r="GI109" a="1"/>
  <c r="GI109" s="1"/>
  <c r="GH109" a="1"/>
  <c r="GH109" s="1"/>
  <c r="GG109" a="1"/>
  <c r="GG109" s="1"/>
  <c r="GF109" a="1"/>
  <c r="GF109" s="1"/>
  <c r="GE109" a="1"/>
  <c r="GE109" s="1"/>
  <c r="GD109" a="1"/>
  <c r="GD109" s="1"/>
  <c r="GC109" a="1"/>
  <c r="GC109" s="1"/>
  <c r="GB109"/>
  <c r="GA109"/>
  <c r="FZ109" a="1"/>
  <c r="FZ109" s="1"/>
  <c r="FY109" a="1"/>
  <c r="FY109" s="1"/>
  <c r="FX109" a="1"/>
  <c r="FX109" s="1"/>
  <c r="FW109" a="1"/>
  <c r="FW109" s="1"/>
  <c r="FV109" a="1"/>
  <c r="FV109" s="1"/>
  <c r="FU109" a="1"/>
  <c r="FU109" s="1"/>
  <c r="FS109"/>
  <c r="IP108" a="1"/>
  <c r="IP108" s="1"/>
  <c r="IO108" a="1"/>
  <c r="IO108" s="1"/>
  <c r="IN108" a="1"/>
  <c r="IN108" s="1"/>
  <c r="IM108" a="1"/>
  <c r="IM108" s="1"/>
  <c r="IL108" a="1"/>
  <c r="IL108" s="1"/>
  <c r="IK108"/>
  <c r="IK108" a="1"/>
  <c r="IJ108" a="1"/>
  <c r="IJ108" s="1"/>
  <c r="II108" a="1"/>
  <c r="II108" s="1"/>
  <c r="IH108" a="1"/>
  <c r="IH108" s="1"/>
  <c r="IG108" a="1"/>
  <c r="IG108" s="1"/>
  <c r="IF108" a="1"/>
  <c r="IF108" s="1"/>
  <c r="IE108" a="1"/>
  <c r="IE108" s="1"/>
  <c r="ID108" a="1"/>
  <c r="ID108" s="1"/>
  <c r="IC108"/>
  <c r="IC108" a="1"/>
  <c r="IB108" a="1"/>
  <c r="IB108" s="1"/>
  <c r="HZ108" a="1"/>
  <c r="HZ108" s="1"/>
  <c r="HY108" a="1"/>
  <c r="HY108" s="1"/>
  <c r="HX108" a="1"/>
  <c r="HX108" s="1"/>
  <c r="HW108" a="1"/>
  <c r="HW108" s="1"/>
  <c r="HV108" a="1"/>
  <c r="HV108" s="1"/>
  <c r="HU108" a="1"/>
  <c r="HU108" s="1"/>
  <c r="HT108"/>
  <c r="HT108" a="1"/>
  <c r="HS108" a="1"/>
  <c r="HS108" s="1"/>
  <c r="HR108" a="1"/>
  <c r="HR108" s="1"/>
  <c r="HQ108" a="1"/>
  <c r="HQ108" s="1"/>
  <c r="HP108" a="1"/>
  <c r="HP108" s="1"/>
  <c r="HO108" a="1"/>
  <c r="HO108" s="1"/>
  <c r="HN108" a="1"/>
  <c r="HN108" s="1"/>
  <c r="HM108" a="1"/>
  <c r="HM108" s="1"/>
  <c r="HL108"/>
  <c r="HL108" a="1"/>
  <c r="HK108" a="1"/>
  <c r="HK108" s="1"/>
  <c r="HJ108" a="1"/>
  <c r="HJ108" s="1"/>
  <c r="HI108" a="1"/>
  <c r="HI108" s="1"/>
  <c r="HH108" a="1"/>
  <c r="HH108" s="1"/>
  <c r="HG108" a="1"/>
  <c r="HG108" s="1"/>
  <c r="HF108" a="1"/>
  <c r="HF108" s="1"/>
  <c r="HE108" a="1"/>
  <c r="HE108" s="1"/>
  <c r="HD108"/>
  <c r="HD108" a="1"/>
  <c r="HC108" a="1"/>
  <c r="HC108" s="1"/>
  <c r="HB108" a="1"/>
  <c r="HB108" s="1"/>
  <c r="HA108" a="1"/>
  <c r="HA108" s="1"/>
  <c r="GZ108" a="1"/>
  <c r="GZ108" s="1"/>
  <c r="GY108" a="1"/>
  <c r="GY108" s="1"/>
  <c r="GX108" a="1"/>
  <c r="GX108" s="1"/>
  <c r="GW108" a="1"/>
  <c r="GW108" s="1"/>
  <c r="GV108"/>
  <c r="GV108" a="1"/>
  <c r="GU108" a="1"/>
  <c r="GU108" s="1"/>
  <c r="GT108" a="1"/>
  <c r="GT108" s="1"/>
  <c r="GS108" a="1"/>
  <c r="GS108" s="1"/>
  <c r="GR108" a="1"/>
  <c r="GR108" s="1"/>
  <c r="GQ108" a="1"/>
  <c r="GQ108" s="1"/>
  <c r="GP108" a="1"/>
  <c r="GP108" s="1"/>
  <c r="GO108" a="1"/>
  <c r="GO108" s="1"/>
  <c r="GN108"/>
  <c r="GN108" a="1"/>
  <c r="GM108" a="1"/>
  <c r="GM108" s="1"/>
  <c r="GL108" a="1"/>
  <c r="GL108" s="1"/>
  <c r="GK108" a="1"/>
  <c r="GK108" s="1"/>
  <c r="GJ108" a="1"/>
  <c r="GJ108" s="1"/>
  <c r="GI108" a="1"/>
  <c r="GI108" s="1"/>
  <c r="GH108" a="1"/>
  <c r="GH108" s="1"/>
  <c r="GG108" a="1"/>
  <c r="GG108" s="1"/>
  <c r="GF108"/>
  <c r="GF108" a="1"/>
  <c r="GE108" a="1"/>
  <c r="GE108" s="1"/>
  <c r="GD108" a="1"/>
  <c r="GD108" s="1"/>
  <c r="GC108" a="1"/>
  <c r="GC108" s="1"/>
  <c r="GB108"/>
  <c r="GA108"/>
  <c r="FZ108" a="1"/>
  <c r="FZ108" s="1"/>
  <c r="FY108"/>
  <c r="FY108" a="1"/>
  <c r="FX108" a="1"/>
  <c r="FX108" s="1"/>
  <c r="FW108" a="1"/>
  <c r="FW108" s="1"/>
  <c r="FV108" a="1"/>
  <c r="FV108" s="1"/>
  <c r="FU108" a="1"/>
  <c r="FU108" s="1"/>
  <c r="FS108"/>
  <c r="IP107" a="1"/>
  <c r="IP107" s="1"/>
  <c r="IO107" a="1"/>
  <c r="IO107" s="1"/>
  <c r="IN107" a="1"/>
  <c r="IN107" s="1"/>
  <c r="IM107" a="1"/>
  <c r="IM107" s="1"/>
  <c r="IL107" a="1"/>
  <c r="IL107" s="1"/>
  <c r="IK107"/>
  <c r="IK107" a="1"/>
  <c r="IJ107" a="1"/>
  <c r="IJ107" s="1"/>
  <c r="II107" a="1"/>
  <c r="II107" s="1"/>
  <c r="IH107" a="1"/>
  <c r="IH107" s="1"/>
  <c r="IG107" a="1"/>
  <c r="IG107" s="1"/>
  <c r="IF107" a="1"/>
  <c r="IF107" s="1"/>
  <c r="IE107" a="1"/>
  <c r="IE107" s="1"/>
  <c r="ID107" a="1"/>
  <c r="ID107" s="1"/>
  <c r="IC107"/>
  <c r="IC107" a="1"/>
  <c r="IB107" a="1"/>
  <c r="IB107" s="1"/>
  <c r="HZ107" a="1"/>
  <c r="HZ107" s="1"/>
  <c r="HY107" a="1"/>
  <c r="HY107" s="1"/>
  <c r="HX107" a="1"/>
  <c r="HX107" s="1"/>
  <c r="HW107" a="1"/>
  <c r="HW107" s="1"/>
  <c r="HV107" a="1"/>
  <c r="HV107" s="1"/>
  <c r="HU107" a="1"/>
  <c r="HU107" s="1"/>
  <c r="HT107"/>
  <c r="HT107" a="1"/>
  <c r="HS107" a="1"/>
  <c r="HS107" s="1"/>
  <c r="HR107" a="1"/>
  <c r="HR107" s="1"/>
  <c r="HQ107" a="1"/>
  <c r="HQ107" s="1"/>
  <c r="HP107" a="1"/>
  <c r="HP107" s="1"/>
  <c r="HO107" a="1"/>
  <c r="HO107" s="1"/>
  <c r="HN107" a="1"/>
  <c r="HN107" s="1"/>
  <c r="HM107" a="1"/>
  <c r="HM107" s="1"/>
  <c r="HL107"/>
  <c r="HL107" a="1"/>
  <c r="HK107" a="1"/>
  <c r="HK107" s="1"/>
  <c r="HJ107" a="1"/>
  <c r="HJ107" s="1"/>
  <c r="HI107" a="1"/>
  <c r="HI107" s="1"/>
  <c r="HH107" a="1"/>
  <c r="HH107" s="1"/>
  <c r="HG107" a="1"/>
  <c r="HG107" s="1"/>
  <c r="HF107" a="1"/>
  <c r="HF107" s="1"/>
  <c r="HE107" a="1"/>
  <c r="HE107" s="1"/>
  <c r="HD107"/>
  <c r="HD107" a="1"/>
  <c r="HC107" a="1"/>
  <c r="HC107" s="1"/>
  <c r="HB107" a="1"/>
  <c r="HB107" s="1"/>
  <c r="HA107" a="1"/>
  <c r="HA107" s="1"/>
  <c r="GZ107" a="1"/>
  <c r="GZ107" s="1"/>
  <c r="GY107" a="1"/>
  <c r="GY107" s="1"/>
  <c r="GX107" a="1"/>
  <c r="GX107" s="1"/>
  <c r="GW107" a="1"/>
  <c r="GW107" s="1"/>
  <c r="GV107"/>
  <c r="GV107" a="1"/>
  <c r="GU107" a="1"/>
  <c r="GU107" s="1"/>
  <c r="GT107" a="1"/>
  <c r="GT107" s="1"/>
  <c r="GS107" a="1"/>
  <c r="GS107" s="1"/>
  <c r="GR107" a="1"/>
  <c r="GR107" s="1"/>
  <c r="GQ107" a="1"/>
  <c r="GQ107" s="1"/>
  <c r="GP107" a="1"/>
  <c r="GP107" s="1"/>
  <c r="GO107" a="1"/>
  <c r="GO107" s="1"/>
  <c r="GN107"/>
  <c r="GN107" a="1"/>
  <c r="GM107" a="1"/>
  <c r="GM107" s="1"/>
  <c r="GL107" a="1"/>
  <c r="GL107" s="1"/>
  <c r="GK107" a="1"/>
  <c r="GK107" s="1"/>
  <c r="GJ107" a="1"/>
  <c r="GJ107" s="1"/>
  <c r="GI107" a="1"/>
  <c r="GI107" s="1"/>
  <c r="GH107" a="1"/>
  <c r="GH107" s="1"/>
  <c r="GG107" a="1"/>
  <c r="GG107" s="1"/>
  <c r="GF107" a="1"/>
  <c r="GF107" s="1"/>
  <c r="GE107" a="1"/>
  <c r="GE107" s="1"/>
  <c r="GD107" a="1"/>
  <c r="GD107" s="1"/>
  <c r="GC107" a="1"/>
  <c r="GC107" s="1"/>
  <c r="GB107"/>
  <c r="GA107"/>
  <c r="FZ107" a="1"/>
  <c r="FZ107" s="1"/>
  <c r="FY107"/>
  <c r="FY107" a="1"/>
  <c r="FX107" a="1"/>
  <c r="FX107" s="1"/>
  <c r="FW107" a="1"/>
  <c r="FW107" s="1"/>
  <c r="FV107" a="1"/>
  <c r="FV107" s="1"/>
  <c r="FU107" a="1"/>
  <c r="FU107" s="1"/>
  <c r="FS107"/>
  <c r="IP106" a="1"/>
  <c r="IP106" s="1"/>
  <c r="IO106" a="1"/>
  <c r="IO106" s="1"/>
  <c r="IN106" a="1"/>
  <c r="IN106" s="1"/>
  <c r="IM106" a="1"/>
  <c r="IM106" s="1"/>
  <c r="IL106" a="1"/>
  <c r="IL106" s="1"/>
  <c r="IK106"/>
  <c r="IK106" a="1"/>
  <c r="IJ106" a="1"/>
  <c r="IJ106" s="1"/>
  <c r="II106" a="1"/>
  <c r="II106" s="1"/>
  <c r="IH106" a="1"/>
  <c r="IH106" s="1"/>
  <c r="IG106" a="1"/>
  <c r="IG106" s="1"/>
  <c r="IF106" a="1"/>
  <c r="IF106" s="1"/>
  <c r="IE106" a="1"/>
  <c r="IE106" s="1"/>
  <c r="ID106" a="1"/>
  <c r="ID106" s="1"/>
  <c r="IC106"/>
  <c r="IC106" a="1"/>
  <c r="IB106" a="1"/>
  <c r="IB106" s="1"/>
  <c r="HZ106" a="1"/>
  <c r="HZ106" s="1"/>
  <c r="HY106" a="1"/>
  <c r="HY106" s="1"/>
  <c r="HX106" a="1"/>
  <c r="HX106" s="1"/>
  <c r="HW106" a="1"/>
  <c r="HW106" s="1"/>
  <c r="HV106" a="1"/>
  <c r="HV106" s="1"/>
  <c r="HU106" a="1"/>
  <c r="HU106" s="1"/>
  <c r="HT106"/>
  <c r="HT106" a="1"/>
  <c r="HS106" a="1"/>
  <c r="HS106" s="1"/>
  <c r="HR106" a="1"/>
  <c r="HR106" s="1"/>
  <c r="HQ106" a="1"/>
  <c r="HQ106" s="1"/>
  <c r="HP106" a="1"/>
  <c r="HP106" s="1"/>
  <c r="HO106" a="1"/>
  <c r="HO106" s="1"/>
  <c r="HN106" a="1"/>
  <c r="HN106" s="1"/>
  <c r="HM106" a="1"/>
  <c r="HM106" s="1"/>
  <c r="HL106"/>
  <c r="HL106" a="1"/>
  <c r="HK106" a="1"/>
  <c r="HK106" s="1"/>
  <c r="HJ106" a="1"/>
  <c r="HJ106" s="1"/>
  <c r="HI106" a="1"/>
  <c r="HI106" s="1"/>
  <c r="HH106" a="1"/>
  <c r="HH106" s="1"/>
  <c r="HG106" a="1"/>
  <c r="HG106" s="1"/>
  <c r="HF106" a="1"/>
  <c r="HF106" s="1"/>
  <c r="HE106" a="1"/>
  <c r="HE106" s="1"/>
  <c r="HD106"/>
  <c r="HD106" a="1"/>
  <c r="HC106" a="1"/>
  <c r="HC106" s="1"/>
  <c r="HB106" a="1"/>
  <c r="HB106" s="1"/>
  <c r="HA106" a="1"/>
  <c r="HA106" s="1"/>
  <c r="GZ106" a="1"/>
  <c r="GZ106" s="1"/>
  <c r="GY106" a="1"/>
  <c r="GY106" s="1"/>
  <c r="GX106" a="1"/>
  <c r="GX106" s="1"/>
  <c r="GW106" a="1"/>
  <c r="GW106" s="1"/>
  <c r="GV106"/>
  <c r="GV106" a="1"/>
  <c r="GU106" a="1"/>
  <c r="GU106" s="1"/>
  <c r="GT106" a="1"/>
  <c r="GT106" s="1"/>
  <c r="GS106" a="1"/>
  <c r="GS106" s="1"/>
  <c r="GR106" a="1"/>
  <c r="GR106" s="1"/>
  <c r="GQ106" a="1"/>
  <c r="GQ106" s="1"/>
  <c r="GP106" a="1"/>
  <c r="GP106" s="1"/>
  <c r="GO106" a="1"/>
  <c r="GO106" s="1"/>
  <c r="GN106"/>
  <c r="GN106" a="1"/>
  <c r="GM106" a="1"/>
  <c r="GM106" s="1"/>
  <c r="GL106" a="1"/>
  <c r="GL106" s="1"/>
  <c r="GK106" a="1"/>
  <c r="GK106" s="1"/>
  <c r="GJ106" a="1"/>
  <c r="GJ106" s="1"/>
  <c r="GI106" a="1"/>
  <c r="GI106" s="1"/>
  <c r="GH106" a="1"/>
  <c r="GH106" s="1"/>
  <c r="GG106" a="1"/>
  <c r="GG106" s="1"/>
  <c r="GF106"/>
  <c r="GF106" a="1"/>
  <c r="GE106" a="1"/>
  <c r="GE106" s="1"/>
  <c r="GD106" a="1"/>
  <c r="GD106" s="1"/>
  <c r="GC106" a="1"/>
  <c r="GC106" s="1"/>
  <c r="GB106"/>
  <c r="GA106"/>
  <c r="FZ106" a="1"/>
  <c r="FZ106" s="1"/>
  <c r="FY106"/>
  <c r="FY106" a="1"/>
  <c r="FX106" a="1"/>
  <c r="FX106" s="1"/>
  <c r="FW106" a="1"/>
  <c r="FW106" s="1"/>
  <c r="FV106" a="1"/>
  <c r="FV106" s="1"/>
  <c r="FU106" a="1"/>
  <c r="FU106" s="1"/>
  <c r="FS106"/>
  <c r="IP105" a="1"/>
  <c r="IP105" s="1"/>
  <c r="IO105" a="1"/>
  <c r="IO105" s="1"/>
  <c r="IN105" a="1"/>
  <c r="IN105" s="1"/>
  <c r="IM105" a="1"/>
  <c r="IM105" s="1"/>
  <c r="IL105" a="1"/>
  <c r="IL105" s="1"/>
  <c r="IK105"/>
  <c r="IK105" a="1"/>
  <c r="IJ105" a="1"/>
  <c r="IJ105" s="1"/>
  <c r="II105" a="1"/>
  <c r="II105" s="1"/>
  <c r="IH105" a="1"/>
  <c r="IH105" s="1"/>
  <c r="IG105" a="1"/>
  <c r="IG105" s="1"/>
  <c r="IF105" a="1"/>
  <c r="IF105" s="1"/>
  <c r="IE105" a="1"/>
  <c r="IE105" s="1"/>
  <c r="ID105" a="1"/>
  <c r="ID105" s="1"/>
  <c r="IC105"/>
  <c r="IC105" a="1"/>
  <c r="IB105" a="1"/>
  <c r="IB105" s="1"/>
  <c r="HZ105" a="1"/>
  <c r="HZ105" s="1"/>
  <c r="HY105" a="1"/>
  <c r="HY105" s="1"/>
  <c r="HX105" a="1"/>
  <c r="HX105" s="1"/>
  <c r="HW105" a="1"/>
  <c r="HW105" s="1"/>
  <c r="HV105" a="1"/>
  <c r="HV105" s="1"/>
  <c r="HU105" a="1"/>
  <c r="HU105" s="1"/>
  <c r="HT105"/>
  <c r="HT105" a="1"/>
  <c r="HS105" a="1"/>
  <c r="HS105" s="1"/>
  <c r="HR105" a="1"/>
  <c r="HR105" s="1"/>
  <c r="HQ105" a="1"/>
  <c r="HQ105" s="1"/>
  <c r="HP105" a="1"/>
  <c r="HP105" s="1"/>
  <c r="HO105" a="1"/>
  <c r="HO105" s="1"/>
  <c r="HN105" a="1"/>
  <c r="HN105" s="1"/>
  <c r="HM105" a="1"/>
  <c r="HM105" s="1"/>
  <c r="HL105"/>
  <c r="HL105" a="1"/>
  <c r="HK105" a="1"/>
  <c r="HK105" s="1"/>
  <c r="HJ105" a="1"/>
  <c r="HJ105" s="1"/>
  <c r="HI105" a="1"/>
  <c r="HI105" s="1"/>
  <c r="HH105" a="1"/>
  <c r="HH105" s="1"/>
  <c r="HG105" a="1"/>
  <c r="HG105" s="1"/>
  <c r="HF105" a="1"/>
  <c r="HF105" s="1"/>
  <c r="HE105" a="1"/>
  <c r="HE105" s="1"/>
  <c r="HD105"/>
  <c r="HD105" a="1"/>
  <c r="HC105" a="1"/>
  <c r="HC105" s="1"/>
  <c r="HB105" a="1"/>
  <c r="HB105" s="1"/>
  <c r="HA105" a="1"/>
  <c r="HA105" s="1"/>
  <c r="GZ105" a="1"/>
  <c r="GZ105" s="1"/>
  <c r="GY105" a="1"/>
  <c r="GY105" s="1"/>
  <c r="GX105" a="1"/>
  <c r="GX105" s="1"/>
  <c r="GW105" a="1"/>
  <c r="GW105" s="1"/>
  <c r="GV105"/>
  <c r="GV105" a="1"/>
  <c r="GU105" a="1"/>
  <c r="GU105" s="1"/>
  <c r="GT105" a="1"/>
  <c r="GT105" s="1"/>
  <c r="GS105" a="1"/>
  <c r="GS105" s="1"/>
  <c r="GR105" a="1"/>
  <c r="GR105" s="1"/>
  <c r="GQ105" a="1"/>
  <c r="GQ105" s="1"/>
  <c r="GP105" a="1"/>
  <c r="GP105" s="1"/>
  <c r="GO105" a="1"/>
  <c r="GO105" s="1"/>
  <c r="GN105"/>
  <c r="GN105" a="1"/>
  <c r="GM105" a="1"/>
  <c r="GM105" s="1"/>
  <c r="GL105" a="1"/>
  <c r="GL105" s="1"/>
  <c r="GK105" a="1"/>
  <c r="GK105" s="1"/>
  <c r="GJ105" a="1"/>
  <c r="GJ105" s="1"/>
  <c r="GI105" a="1"/>
  <c r="GI105" s="1"/>
  <c r="GH105" a="1"/>
  <c r="GH105" s="1"/>
  <c r="GG105" a="1"/>
  <c r="GG105" s="1"/>
  <c r="GF105"/>
  <c r="GF105" a="1"/>
  <c r="GE105" a="1"/>
  <c r="GE105" s="1"/>
  <c r="GD105" a="1"/>
  <c r="GD105" s="1"/>
  <c r="GC105" a="1"/>
  <c r="GC105" s="1"/>
  <c r="GB105"/>
  <c r="GA105"/>
  <c r="FZ105" a="1"/>
  <c r="FZ105" s="1"/>
  <c r="FY105"/>
  <c r="FY105" a="1"/>
  <c r="FX105" a="1"/>
  <c r="FX105" s="1"/>
  <c r="FW105" a="1"/>
  <c r="FW105" s="1"/>
  <c r="FV105" a="1"/>
  <c r="FV105" s="1"/>
  <c r="FU105" a="1"/>
  <c r="FU105" s="1"/>
  <c r="FS105"/>
  <c r="IP104" a="1"/>
  <c r="IP104" s="1"/>
  <c r="IO104" a="1"/>
  <c r="IO104" s="1"/>
  <c r="IN104" a="1"/>
  <c r="IN104" s="1"/>
  <c r="IM104" a="1"/>
  <c r="IM104" s="1"/>
  <c r="IL104" a="1"/>
  <c r="IL104" s="1"/>
  <c r="IK104"/>
  <c r="IK104" a="1"/>
  <c r="IJ104" a="1"/>
  <c r="IJ104" s="1"/>
  <c r="II104" a="1"/>
  <c r="II104" s="1"/>
  <c r="IH104" a="1"/>
  <c r="IH104" s="1"/>
  <c r="IG104" a="1"/>
  <c r="IG104" s="1"/>
  <c r="IF104" a="1"/>
  <c r="IF104" s="1"/>
  <c r="IE104" a="1"/>
  <c r="IE104" s="1"/>
  <c r="ID104" a="1"/>
  <c r="ID104" s="1"/>
  <c r="IC104"/>
  <c r="IC104" a="1"/>
  <c r="IB104" a="1"/>
  <c r="IB104" s="1"/>
  <c r="HZ104" a="1"/>
  <c r="HZ104" s="1"/>
  <c r="HY104" a="1"/>
  <c r="HY104" s="1"/>
  <c r="HX104" a="1"/>
  <c r="HX104" s="1"/>
  <c r="HW104" a="1"/>
  <c r="HW104" s="1"/>
  <c r="HV104" a="1"/>
  <c r="HV104" s="1"/>
  <c r="HU104" a="1"/>
  <c r="HU104" s="1"/>
  <c r="HT104"/>
  <c r="HT104" a="1"/>
  <c r="HS104" a="1"/>
  <c r="HS104" s="1"/>
  <c r="HR104" a="1"/>
  <c r="HR104" s="1"/>
  <c r="HQ104" a="1"/>
  <c r="HQ104" s="1"/>
  <c r="HP104" a="1"/>
  <c r="HP104" s="1"/>
  <c r="HO104" a="1"/>
  <c r="HO104" s="1"/>
  <c r="HN104" a="1"/>
  <c r="HN104" s="1"/>
  <c r="HM104" a="1"/>
  <c r="HM104" s="1"/>
  <c r="HL104"/>
  <c r="HL104" a="1"/>
  <c r="HK104" a="1"/>
  <c r="HK104" s="1"/>
  <c r="HJ104" a="1"/>
  <c r="HJ104" s="1"/>
  <c r="HI104" a="1"/>
  <c r="HI104" s="1"/>
  <c r="HH104" a="1"/>
  <c r="HH104" s="1"/>
  <c r="HG104" a="1"/>
  <c r="HG104" s="1"/>
  <c r="HF104" a="1"/>
  <c r="HF104" s="1"/>
  <c r="HE104" a="1"/>
  <c r="HE104" s="1"/>
  <c r="HD104"/>
  <c r="HD104" a="1"/>
  <c r="HC104" a="1"/>
  <c r="HC104" s="1"/>
  <c r="HB104" a="1"/>
  <c r="HB104" s="1"/>
  <c r="HA104" a="1"/>
  <c r="HA104" s="1"/>
  <c r="GZ104" a="1"/>
  <c r="GZ104" s="1"/>
  <c r="GY104" a="1"/>
  <c r="GY104" s="1"/>
  <c r="GX104" a="1"/>
  <c r="GX104" s="1"/>
  <c r="GW104" a="1"/>
  <c r="GW104" s="1"/>
  <c r="GV104"/>
  <c r="GV104" a="1"/>
  <c r="GU104" a="1"/>
  <c r="GU104" s="1"/>
  <c r="GT104" a="1"/>
  <c r="GT104" s="1"/>
  <c r="GS104" a="1"/>
  <c r="GS104" s="1"/>
  <c r="GR104" a="1"/>
  <c r="GR104" s="1"/>
  <c r="GQ104" a="1"/>
  <c r="GQ104" s="1"/>
  <c r="GP104" a="1"/>
  <c r="GP104" s="1"/>
  <c r="GO104" a="1"/>
  <c r="GO104" s="1"/>
  <c r="GN104"/>
  <c r="GN104" a="1"/>
  <c r="GM104" a="1"/>
  <c r="GM104" s="1"/>
  <c r="GL104" a="1"/>
  <c r="GL104" s="1"/>
  <c r="GK104" a="1"/>
  <c r="GK104" s="1"/>
  <c r="GJ104" a="1"/>
  <c r="GJ104" s="1"/>
  <c r="GI104" a="1"/>
  <c r="GI104" s="1"/>
  <c r="GH104" a="1"/>
  <c r="GH104" s="1"/>
  <c r="GG104" a="1"/>
  <c r="GG104" s="1"/>
  <c r="GF104"/>
  <c r="GF104" a="1"/>
  <c r="GE104" a="1"/>
  <c r="GE104" s="1"/>
  <c r="GD104" a="1"/>
  <c r="GD104" s="1"/>
  <c r="GC104" a="1"/>
  <c r="GC104" s="1"/>
  <c r="GB104"/>
  <c r="GA104"/>
  <c r="FZ104" a="1"/>
  <c r="FZ104" s="1"/>
  <c r="FY104"/>
  <c r="FY104" a="1"/>
  <c r="FX104" a="1"/>
  <c r="FX104" s="1"/>
  <c r="FW104" a="1"/>
  <c r="FW104" s="1"/>
  <c r="FV104" a="1"/>
  <c r="FV104" s="1"/>
  <c r="FU104" a="1"/>
  <c r="FU104" s="1"/>
  <c r="FS104"/>
  <c r="IP103" a="1"/>
  <c r="IP103" s="1"/>
  <c r="IO103" a="1"/>
  <c r="IO103" s="1"/>
  <c r="IN103" a="1"/>
  <c r="IN103" s="1"/>
  <c r="IM103" a="1"/>
  <c r="IM103" s="1"/>
  <c r="IL103" a="1"/>
  <c r="IL103" s="1"/>
  <c r="IK103"/>
  <c r="IK103" a="1"/>
  <c r="IJ103" a="1"/>
  <c r="IJ103" s="1"/>
  <c r="II103" a="1"/>
  <c r="II103" s="1"/>
  <c r="IH103" a="1"/>
  <c r="IH103" s="1"/>
  <c r="IG103" a="1"/>
  <c r="IG103" s="1"/>
  <c r="IF103" a="1"/>
  <c r="IF103" s="1"/>
  <c r="IE103" a="1"/>
  <c r="IE103" s="1"/>
  <c r="ID103" a="1"/>
  <c r="ID103" s="1"/>
  <c r="IC103"/>
  <c r="IC103" a="1"/>
  <c r="IB103" a="1"/>
  <c r="IB103" s="1"/>
  <c r="HZ103" a="1"/>
  <c r="HZ103" s="1"/>
  <c r="HY103" a="1"/>
  <c r="HY103" s="1"/>
  <c r="HX103" a="1"/>
  <c r="HX103" s="1"/>
  <c r="HW103" a="1"/>
  <c r="HW103" s="1"/>
  <c r="HV103" a="1"/>
  <c r="HV103" s="1"/>
  <c r="HU103" a="1"/>
  <c r="HU103" s="1"/>
  <c r="HT103"/>
  <c r="HT103" a="1"/>
  <c r="HS103" a="1"/>
  <c r="HS103" s="1"/>
  <c r="HR103" a="1"/>
  <c r="HR103" s="1"/>
  <c r="HQ103" a="1"/>
  <c r="HQ103" s="1"/>
  <c r="HP103" a="1"/>
  <c r="HP103" s="1"/>
  <c r="HO103" a="1"/>
  <c r="HO103" s="1"/>
  <c r="HN103" a="1"/>
  <c r="HN103" s="1"/>
  <c r="HM103" a="1"/>
  <c r="HM103" s="1"/>
  <c r="HL103"/>
  <c r="HL103" a="1"/>
  <c r="HK103" a="1"/>
  <c r="HK103" s="1"/>
  <c r="HJ103" a="1"/>
  <c r="HJ103" s="1"/>
  <c r="HI103" a="1"/>
  <c r="HI103" s="1"/>
  <c r="HH103" a="1"/>
  <c r="HH103" s="1"/>
  <c r="HG103" a="1"/>
  <c r="HG103" s="1"/>
  <c r="HF103" a="1"/>
  <c r="HF103" s="1"/>
  <c r="HE103" a="1"/>
  <c r="HE103" s="1"/>
  <c r="HD103"/>
  <c r="HD103" a="1"/>
  <c r="HC103" a="1"/>
  <c r="HC103" s="1"/>
  <c r="HB103" a="1"/>
  <c r="HB103" s="1"/>
  <c r="HA103" a="1"/>
  <c r="HA103" s="1"/>
  <c r="GZ103" a="1"/>
  <c r="GZ103" s="1"/>
  <c r="GY103" a="1"/>
  <c r="GY103" s="1"/>
  <c r="GX103" a="1"/>
  <c r="GX103" s="1"/>
  <c r="GW103" a="1"/>
  <c r="GW103" s="1"/>
  <c r="GV103"/>
  <c r="GV103" a="1"/>
  <c r="GU103" a="1"/>
  <c r="GU103" s="1"/>
  <c r="GT103" a="1"/>
  <c r="GT103" s="1"/>
  <c r="GS103" a="1"/>
  <c r="GS103" s="1"/>
  <c r="GR103" a="1"/>
  <c r="GR103" s="1"/>
  <c r="GQ103" a="1"/>
  <c r="GQ103" s="1"/>
  <c r="GP103" a="1"/>
  <c r="GP103" s="1"/>
  <c r="GO103" a="1"/>
  <c r="GO103" s="1"/>
  <c r="GN103"/>
  <c r="GN103" a="1"/>
  <c r="GM103" a="1"/>
  <c r="GM103" s="1"/>
  <c r="GL103" a="1"/>
  <c r="GL103" s="1"/>
  <c r="GK103" a="1"/>
  <c r="GK103" s="1"/>
  <c r="GJ103" a="1"/>
  <c r="GJ103" s="1"/>
  <c r="GI103" a="1"/>
  <c r="GI103" s="1"/>
  <c r="GH103" a="1"/>
  <c r="GH103" s="1"/>
  <c r="GG103" a="1"/>
  <c r="GG103" s="1"/>
  <c r="GF103"/>
  <c r="GF103" a="1"/>
  <c r="GE103" a="1"/>
  <c r="GE103" s="1"/>
  <c r="GD103" a="1"/>
  <c r="GD103" s="1"/>
  <c r="GC103" a="1"/>
  <c r="GC103" s="1"/>
  <c r="GB103"/>
  <c r="GA103"/>
  <c r="FZ103" a="1"/>
  <c r="FZ103" s="1"/>
  <c r="FY103"/>
  <c r="FY103" a="1"/>
  <c r="FX103" a="1"/>
  <c r="FX103" s="1"/>
  <c r="FW103" a="1"/>
  <c r="FW103" s="1"/>
  <c r="FV103" a="1"/>
  <c r="FV103" s="1"/>
  <c r="FU103" a="1"/>
  <c r="FU103" s="1"/>
  <c r="FS103"/>
  <c r="IP102" a="1"/>
  <c r="IP102" s="1"/>
  <c r="IO102" a="1"/>
  <c r="IO102" s="1"/>
  <c r="IN102" a="1"/>
  <c r="IN102" s="1"/>
  <c r="IM102" a="1"/>
  <c r="IM102" s="1"/>
  <c r="IL102" a="1"/>
  <c r="IL102" s="1"/>
  <c r="IK102"/>
  <c r="IK102" a="1"/>
  <c r="IJ102" a="1"/>
  <c r="IJ102" s="1"/>
  <c r="II102" a="1"/>
  <c r="II102" s="1"/>
  <c r="IH102" a="1"/>
  <c r="IH102" s="1"/>
  <c r="IG102" a="1"/>
  <c r="IG102" s="1"/>
  <c r="IF102" a="1"/>
  <c r="IF102" s="1"/>
  <c r="IE102" a="1"/>
  <c r="IE102" s="1"/>
  <c r="ID102" a="1"/>
  <c r="ID102" s="1"/>
  <c r="IC102"/>
  <c r="IC102" a="1"/>
  <c r="IB102" a="1"/>
  <c r="IB102" s="1"/>
  <c r="HZ102" a="1"/>
  <c r="HZ102" s="1"/>
  <c r="HY102" a="1"/>
  <c r="HY102" s="1"/>
  <c r="HX102" a="1"/>
  <c r="HX102" s="1"/>
  <c r="HW102" a="1"/>
  <c r="HW102" s="1"/>
  <c r="HV102" a="1"/>
  <c r="HV102" s="1"/>
  <c r="HU102" a="1"/>
  <c r="HU102" s="1"/>
  <c r="HT102"/>
  <c r="HT102" a="1"/>
  <c r="HS102" a="1"/>
  <c r="HS102" s="1"/>
  <c r="HR102" a="1"/>
  <c r="HR102" s="1"/>
  <c r="HQ102" a="1"/>
  <c r="HQ102" s="1"/>
  <c r="HP102" a="1"/>
  <c r="HP102" s="1"/>
  <c r="HO102" a="1"/>
  <c r="HO102" s="1"/>
  <c r="HN102" a="1"/>
  <c r="HN102" s="1"/>
  <c r="HM102" a="1"/>
  <c r="HM102" s="1"/>
  <c r="HL102"/>
  <c r="HL102" a="1"/>
  <c r="HK102" a="1"/>
  <c r="HK102" s="1"/>
  <c r="HJ102" a="1"/>
  <c r="HJ102" s="1"/>
  <c r="HI102" a="1"/>
  <c r="HI102" s="1"/>
  <c r="HH102" a="1"/>
  <c r="HH102" s="1"/>
  <c r="HG102" a="1"/>
  <c r="HG102" s="1"/>
  <c r="HF102" a="1"/>
  <c r="HF102" s="1"/>
  <c r="HE102" a="1"/>
  <c r="HE102" s="1"/>
  <c r="HD102"/>
  <c r="HD102" a="1"/>
  <c r="HC102" a="1"/>
  <c r="HC102" s="1"/>
  <c r="HB102" a="1"/>
  <c r="HB102" s="1"/>
  <c r="HA102" a="1"/>
  <c r="HA102" s="1"/>
  <c r="GZ102" a="1"/>
  <c r="GZ102" s="1"/>
  <c r="GY102" a="1"/>
  <c r="GY102" s="1"/>
  <c r="GX102" a="1"/>
  <c r="GX102" s="1"/>
  <c r="GW102" a="1"/>
  <c r="GW102" s="1"/>
  <c r="GV102"/>
  <c r="GV102" a="1"/>
  <c r="GU102" a="1"/>
  <c r="GU102" s="1"/>
  <c r="GT102" a="1"/>
  <c r="GT102" s="1"/>
  <c r="GS102" a="1"/>
  <c r="GS102" s="1"/>
  <c r="GR102" a="1"/>
  <c r="GR102" s="1"/>
  <c r="GQ102" a="1"/>
  <c r="GQ102" s="1"/>
  <c r="GP102" a="1"/>
  <c r="GP102" s="1"/>
  <c r="GO102" a="1"/>
  <c r="GO102" s="1"/>
  <c r="GN102"/>
  <c r="GN102" a="1"/>
  <c r="GM102" a="1"/>
  <c r="GM102" s="1"/>
  <c r="GL102" a="1"/>
  <c r="GL102" s="1"/>
  <c r="GK102" a="1"/>
  <c r="GK102" s="1"/>
  <c r="GJ102" a="1"/>
  <c r="GJ102" s="1"/>
  <c r="GI102" a="1"/>
  <c r="GI102" s="1"/>
  <c r="GH102" a="1"/>
  <c r="GH102" s="1"/>
  <c r="GG102" a="1"/>
  <c r="GG102" s="1"/>
  <c r="GF102"/>
  <c r="GF102" a="1"/>
  <c r="GE102" a="1"/>
  <c r="GE102" s="1"/>
  <c r="GD102" a="1"/>
  <c r="GD102" s="1"/>
  <c r="GC102" a="1"/>
  <c r="GC102" s="1"/>
  <c r="GB102"/>
  <c r="GA102"/>
  <c r="FZ102" a="1"/>
  <c r="FZ102" s="1"/>
  <c r="FY102"/>
  <c r="FY102" a="1"/>
  <c r="FX102" a="1"/>
  <c r="FX102" s="1"/>
  <c r="FW102" a="1"/>
  <c r="FW102" s="1"/>
  <c r="FV102" a="1"/>
  <c r="FV102" s="1"/>
  <c r="FU102" a="1"/>
  <c r="FU102" s="1"/>
  <c r="FS102"/>
  <c r="IP101" a="1"/>
  <c r="IP101" s="1"/>
  <c r="IO101" a="1"/>
  <c r="IO101" s="1"/>
  <c r="IN101" a="1"/>
  <c r="IN101" s="1"/>
  <c r="IM101" a="1"/>
  <c r="IM101" s="1"/>
  <c r="IL101" a="1"/>
  <c r="IL101" s="1"/>
  <c r="IK101"/>
  <c r="IK101" a="1"/>
  <c r="IJ101" a="1"/>
  <c r="IJ101" s="1"/>
  <c r="II101" a="1"/>
  <c r="II101" s="1"/>
  <c r="IH101" a="1"/>
  <c r="IH101" s="1"/>
  <c r="IG101" a="1"/>
  <c r="IG101" s="1"/>
  <c r="IF101" a="1"/>
  <c r="IF101" s="1"/>
  <c r="IE101" a="1"/>
  <c r="IE101" s="1"/>
  <c r="ID101" a="1"/>
  <c r="ID101" s="1"/>
  <c r="IC101"/>
  <c r="IC101" a="1"/>
  <c r="IB101" a="1"/>
  <c r="IB101" s="1"/>
  <c r="HZ101" a="1"/>
  <c r="HZ101" s="1"/>
  <c r="HY101" a="1"/>
  <c r="HY101" s="1"/>
  <c r="HX101" a="1"/>
  <c r="HX101" s="1"/>
  <c r="HW101" a="1"/>
  <c r="HW101" s="1"/>
  <c r="HV101" a="1"/>
  <c r="HV101" s="1"/>
  <c r="HU101" a="1"/>
  <c r="HU101" s="1"/>
  <c r="HT101"/>
  <c r="HT101" a="1"/>
  <c r="HS101" a="1"/>
  <c r="HS101" s="1"/>
  <c r="HR101" a="1"/>
  <c r="HR101" s="1"/>
  <c r="HQ101" a="1"/>
  <c r="HQ101" s="1"/>
  <c r="HP101" a="1"/>
  <c r="HP101" s="1"/>
  <c r="HO101" a="1"/>
  <c r="HO101" s="1"/>
  <c r="HN101" a="1"/>
  <c r="HN101" s="1"/>
  <c r="HM101" a="1"/>
  <c r="HM101" s="1"/>
  <c r="HL101"/>
  <c r="HL101" a="1"/>
  <c r="HK101" a="1"/>
  <c r="HK101" s="1"/>
  <c r="HJ101" a="1"/>
  <c r="HJ101" s="1"/>
  <c r="HI101" a="1"/>
  <c r="HI101" s="1"/>
  <c r="HH101" a="1"/>
  <c r="HH101" s="1"/>
  <c r="HG101" a="1"/>
  <c r="HG101" s="1"/>
  <c r="HF101" a="1"/>
  <c r="HF101" s="1"/>
  <c r="HE101" a="1"/>
  <c r="HE101" s="1"/>
  <c r="HD101"/>
  <c r="HD101" a="1"/>
  <c r="HC101" a="1"/>
  <c r="HC101" s="1"/>
  <c r="HB101" a="1"/>
  <c r="HB101" s="1"/>
  <c r="HA101" a="1"/>
  <c r="HA101" s="1"/>
  <c r="GZ101" a="1"/>
  <c r="GZ101" s="1"/>
  <c r="GY101" a="1"/>
  <c r="GY101" s="1"/>
  <c r="GX101" a="1"/>
  <c r="GX101" s="1"/>
  <c r="GW101" a="1"/>
  <c r="GW101" s="1"/>
  <c r="GV101"/>
  <c r="GV101" a="1"/>
  <c r="GU101" a="1"/>
  <c r="GU101" s="1"/>
  <c r="GT101" a="1"/>
  <c r="GT101" s="1"/>
  <c r="GS101" a="1"/>
  <c r="GS101" s="1"/>
  <c r="GR101" a="1"/>
  <c r="GR101" s="1"/>
  <c r="GQ101" a="1"/>
  <c r="GQ101" s="1"/>
  <c r="GP101"/>
  <c r="GP101" a="1"/>
  <c r="GO101" a="1"/>
  <c r="GO101" s="1"/>
  <c r="GN101"/>
  <c r="GN101" a="1"/>
  <c r="GM101" a="1"/>
  <c r="GM101" s="1"/>
  <c r="GL101" a="1"/>
  <c r="GL101" s="1"/>
  <c r="GK101" a="1"/>
  <c r="GK101" s="1"/>
  <c r="GJ101" a="1"/>
  <c r="GJ101" s="1"/>
  <c r="GI101" a="1"/>
  <c r="GI101" s="1"/>
  <c r="GH101" a="1"/>
  <c r="GH101" s="1"/>
  <c r="GG101" a="1"/>
  <c r="GG101" s="1"/>
  <c r="GF101"/>
  <c r="GF101" a="1"/>
  <c r="GE101" a="1"/>
  <c r="GE101" s="1"/>
  <c r="GD101" a="1"/>
  <c r="GD101" s="1"/>
  <c r="GC101" a="1"/>
  <c r="GC101" s="1"/>
  <c r="GB101"/>
  <c r="GA101"/>
  <c r="FZ101" a="1"/>
  <c r="FZ101" s="1"/>
  <c r="FY101"/>
  <c r="FY101" a="1"/>
  <c r="FX101" a="1"/>
  <c r="FX101" s="1"/>
  <c r="FW101"/>
  <c r="FW101" a="1"/>
  <c r="FV101" a="1"/>
  <c r="FV101" s="1"/>
  <c r="FU101" a="1"/>
  <c r="FU101" s="1"/>
  <c r="FS101"/>
  <c r="IP100" a="1"/>
  <c r="IP100" s="1"/>
  <c r="IO100" a="1"/>
  <c r="IO100" s="1"/>
  <c r="IN100" a="1"/>
  <c r="IN100" s="1"/>
  <c r="IM100"/>
  <c r="IM100" a="1"/>
  <c r="IL100" a="1"/>
  <c r="IL100" s="1"/>
  <c r="IK100"/>
  <c r="IK100" a="1"/>
  <c r="IJ100" a="1"/>
  <c r="IJ100" s="1"/>
  <c r="II100" a="1"/>
  <c r="II100" s="1"/>
  <c r="IH100" a="1"/>
  <c r="IH100" s="1"/>
  <c r="IG100" a="1"/>
  <c r="IG100" s="1"/>
  <c r="IF100" a="1"/>
  <c r="IF100" s="1"/>
  <c r="IE100" a="1"/>
  <c r="IE100" s="1"/>
  <c r="ID100" a="1"/>
  <c r="ID100" s="1"/>
  <c r="IC100"/>
  <c r="IC100" a="1"/>
  <c r="IB100" a="1"/>
  <c r="IB100" s="1"/>
  <c r="HZ100" a="1"/>
  <c r="HZ100" s="1"/>
  <c r="HY100" a="1"/>
  <c r="HY100" s="1"/>
  <c r="HX100" a="1"/>
  <c r="HX100" s="1"/>
  <c r="HW100" a="1"/>
  <c r="HW100" s="1"/>
  <c r="HV100"/>
  <c r="HV100" a="1"/>
  <c r="HU100" a="1"/>
  <c r="HU100" s="1"/>
  <c r="HT100"/>
  <c r="HT100" a="1"/>
  <c r="HS100" a="1"/>
  <c r="HS100" s="1"/>
  <c r="HR100" a="1"/>
  <c r="HR100" s="1"/>
  <c r="HQ100" a="1"/>
  <c r="HQ100" s="1"/>
  <c r="HP100" a="1"/>
  <c r="HP100" s="1"/>
  <c r="HO100" a="1"/>
  <c r="HO100" s="1"/>
  <c r="HN100" a="1"/>
  <c r="HN100" s="1"/>
  <c r="HM100" a="1"/>
  <c r="HM100" s="1"/>
  <c r="HL100"/>
  <c r="HL100" a="1"/>
  <c r="HK100" a="1"/>
  <c r="HK100" s="1"/>
  <c r="HJ100" a="1"/>
  <c r="HJ100" s="1"/>
  <c r="HI100" a="1"/>
  <c r="HI100" s="1"/>
  <c r="HH100" a="1"/>
  <c r="HH100" s="1"/>
  <c r="HG100" a="1"/>
  <c r="HG100" s="1"/>
  <c r="HF100"/>
  <c r="HF100" a="1"/>
  <c r="HE100" a="1"/>
  <c r="HE100" s="1"/>
  <c r="HD100"/>
  <c r="HD100" a="1"/>
  <c r="HC100" a="1"/>
  <c r="HC100" s="1"/>
  <c r="HB100" a="1"/>
  <c r="HB100" s="1"/>
  <c r="HA100" a="1"/>
  <c r="HA100" s="1"/>
  <c r="GZ100" a="1"/>
  <c r="GZ100" s="1"/>
  <c r="GY100" a="1"/>
  <c r="GY100" s="1"/>
  <c r="GX100" a="1"/>
  <c r="GX100" s="1"/>
  <c r="GW100" a="1"/>
  <c r="GW100" s="1"/>
  <c r="GV100"/>
  <c r="GV100" a="1"/>
  <c r="GU100" a="1"/>
  <c r="GU100" s="1"/>
  <c r="GT100" a="1"/>
  <c r="GT100" s="1"/>
  <c r="GS100" a="1"/>
  <c r="GS100" s="1"/>
  <c r="GR100" a="1"/>
  <c r="GR100" s="1"/>
  <c r="GQ100" a="1"/>
  <c r="GQ100" s="1"/>
  <c r="GP100"/>
  <c r="GP100" a="1"/>
  <c r="GO100" a="1"/>
  <c r="GO100" s="1"/>
  <c r="GN100"/>
  <c r="GN100" a="1"/>
  <c r="GM100" a="1"/>
  <c r="GM100" s="1"/>
  <c r="GL100" a="1"/>
  <c r="GL100" s="1"/>
  <c r="GK100" a="1"/>
  <c r="GK100" s="1"/>
  <c r="GJ100" a="1"/>
  <c r="GJ100" s="1"/>
  <c r="GI100" a="1"/>
  <c r="GI100" s="1"/>
  <c r="GH100" a="1"/>
  <c r="GH100" s="1"/>
  <c r="GG100" a="1"/>
  <c r="GG100" s="1"/>
  <c r="GF100"/>
  <c r="GF100" a="1"/>
  <c r="GE100" a="1"/>
  <c r="GE100" s="1"/>
  <c r="GD100" a="1"/>
  <c r="GD100" s="1"/>
  <c r="GC100" a="1"/>
  <c r="GC100" s="1"/>
  <c r="GB100"/>
  <c r="GA100"/>
  <c r="FZ100" a="1"/>
  <c r="FZ100" s="1"/>
  <c r="FY100"/>
  <c r="FY100" a="1"/>
  <c r="FX100" a="1"/>
  <c r="FX100" s="1"/>
  <c r="FW100"/>
  <c r="FW100" a="1"/>
  <c r="FV100" a="1"/>
  <c r="FV100" s="1"/>
  <c r="FU100" a="1"/>
  <c r="FU100" s="1"/>
  <c r="FS100"/>
  <c r="IP99" a="1"/>
  <c r="IP99" s="1"/>
  <c r="IO99" a="1"/>
  <c r="IO99" s="1"/>
  <c r="IN99" a="1"/>
  <c r="IN99" s="1"/>
  <c r="IM99"/>
  <c r="IM99" a="1"/>
  <c r="IL99" a="1"/>
  <c r="IL99" s="1"/>
  <c r="IK99"/>
  <c r="IK99" a="1"/>
  <c r="IJ99" a="1"/>
  <c r="IJ99" s="1"/>
  <c r="II99" a="1"/>
  <c r="II99" s="1"/>
  <c r="IH99" a="1"/>
  <c r="IH99" s="1"/>
  <c r="IG99" a="1"/>
  <c r="IG99" s="1"/>
  <c r="IF99" a="1"/>
  <c r="IF99" s="1"/>
  <c r="IE99" a="1"/>
  <c r="IE99" s="1"/>
  <c r="ID99" a="1"/>
  <c r="ID99" s="1"/>
  <c r="IC99" a="1"/>
  <c r="IC99" s="1"/>
  <c r="IB99" a="1"/>
  <c r="IB99" s="1"/>
  <c r="HZ99" a="1"/>
  <c r="HZ99" s="1"/>
  <c r="HY99" a="1"/>
  <c r="HY99" s="1"/>
  <c r="HX99" a="1"/>
  <c r="HX99" s="1"/>
  <c r="HW99" a="1"/>
  <c r="HW99" s="1"/>
  <c r="HV99"/>
  <c r="HV99" a="1"/>
  <c r="HU99" a="1"/>
  <c r="HU99" s="1"/>
  <c r="HT99" a="1"/>
  <c r="HT99" s="1"/>
  <c r="HS99" a="1"/>
  <c r="HS99" s="1"/>
  <c r="HR99" a="1"/>
  <c r="HR99" s="1"/>
  <c r="HQ99" a="1"/>
  <c r="HQ99" s="1"/>
  <c r="HP99" a="1"/>
  <c r="HP99" s="1"/>
  <c r="HO99" a="1"/>
  <c r="HO99" s="1"/>
  <c r="HN99"/>
  <c r="HN99" a="1"/>
  <c r="HM99" a="1"/>
  <c r="HM99" s="1"/>
  <c r="HL99" a="1"/>
  <c r="HL99" s="1"/>
  <c r="HK99" a="1"/>
  <c r="HK99" s="1"/>
  <c r="HJ99" a="1"/>
  <c r="HJ99" s="1"/>
  <c r="HI99" a="1"/>
  <c r="HI99" s="1"/>
  <c r="HH99" a="1"/>
  <c r="HH99" s="1"/>
  <c r="HG99" a="1"/>
  <c r="HG99" s="1"/>
  <c r="HF99" a="1"/>
  <c r="HF99" s="1"/>
  <c r="HE99" a="1"/>
  <c r="HE99" s="1"/>
  <c r="HD99" a="1"/>
  <c r="HD99" s="1"/>
  <c r="HC99" a="1"/>
  <c r="HC99" s="1"/>
  <c r="HB99" a="1"/>
  <c r="HB99" s="1"/>
  <c r="HA99" a="1"/>
  <c r="HA99" s="1"/>
  <c r="GZ99" a="1"/>
  <c r="GZ99" s="1"/>
  <c r="GY99" a="1"/>
  <c r="GY99" s="1"/>
  <c r="GX99"/>
  <c r="GX99" a="1"/>
  <c r="GW99" a="1"/>
  <c r="GW99" s="1"/>
  <c r="GV99" a="1"/>
  <c r="GV99" s="1"/>
  <c r="GU99" a="1"/>
  <c r="GU99" s="1"/>
  <c r="GT99" a="1"/>
  <c r="GT99" s="1"/>
  <c r="GS99" a="1"/>
  <c r="GS99" s="1"/>
  <c r="GR99" a="1"/>
  <c r="GR99" s="1"/>
  <c r="GQ99" a="1"/>
  <c r="GQ99" s="1"/>
  <c r="GP99"/>
  <c r="GP99" a="1"/>
  <c r="GO99" a="1"/>
  <c r="GO99" s="1"/>
  <c r="GN99" a="1"/>
  <c r="GN99" s="1"/>
  <c r="GM99" a="1"/>
  <c r="GM99" s="1"/>
  <c r="GL99" a="1"/>
  <c r="GL99" s="1"/>
  <c r="GK99" a="1"/>
  <c r="GK99" s="1"/>
  <c r="GJ99" a="1"/>
  <c r="GJ99" s="1"/>
  <c r="GI99" a="1"/>
  <c r="GI99" s="1"/>
  <c r="GH99"/>
  <c r="GH99" a="1"/>
  <c r="GG99" a="1"/>
  <c r="GG99" s="1"/>
  <c r="GF99" a="1"/>
  <c r="GF99" s="1"/>
  <c r="GE99" a="1"/>
  <c r="GE99" s="1"/>
  <c r="GD99" a="1"/>
  <c r="GD99" s="1"/>
  <c r="GC99" a="1"/>
  <c r="GC99" s="1"/>
  <c r="GB99"/>
  <c r="GA99"/>
  <c r="FZ99" a="1"/>
  <c r="FZ99" s="1"/>
  <c r="FY99"/>
  <c r="FY99" a="1"/>
  <c r="FX99" a="1"/>
  <c r="FX99" s="1"/>
  <c r="FW99" a="1"/>
  <c r="FW99" s="1"/>
  <c r="FV99" a="1"/>
  <c r="FV99" s="1"/>
  <c r="FU99" a="1"/>
  <c r="FU99" s="1"/>
  <c r="FS99"/>
  <c r="IP98" a="1"/>
  <c r="IP98" s="1"/>
  <c r="IO98" a="1"/>
  <c r="IO98" s="1"/>
  <c r="IN98" a="1"/>
  <c r="IN98" s="1"/>
  <c r="IM98" a="1"/>
  <c r="IM98" s="1"/>
  <c r="IL98" a="1"/>
  <c r="IL98" s="1"/>
  <c r="IK98"/>
  <c r="IK98" a="1"/>
  <c r="IJ98" a="1"/>
  <c r="IJ98" s="1"/>
  <c r="II98" a="1"/>
  <c r="II98" s="1"/>
  <c r="IH98" a="1"/>
  <c r="IH98" s="1"/>
  <c r="IG98" a="1"/>
  <c r="IG98" s="1"/>
  <c r="IF98" a="1"/>
  <c r="IF98" s="1"/>
  <c r="IE98"/>
  <c r="IE98" a="1"/>
  <c r="ID98" a="1"/>
  <c r="ID98" s="1"/>
  <c r="IC98" a="1"/>
  <c r="IC98" s="1"/>
  <c r="IB98" a="1"/>
  <c r="IB98" s="1"/>
  <c r="HZ98" a="1"/>
  <c r="HZ98" s="1"/>
  <c r="HY98" a="1"/>
  <c r="HY98" s="1"/>
  <c r="HX98" a="1"/>
  <c r="HX98" s="1"/>
  <c r="HW98" a="1"/>
  <c r="HW98" s="1"/>
  <c r="HV98"/>
  <c r="HV98" a="1"/>
  <c r="HU98" a="1"/>
  <c r="HU98" s="1"/>
  <c r="HT98"/>
  <c r="HT98" a="1"/>
  <c r="HS98" a="1"/>
  <c r="HS98" s="1"/>
  <c r="HR98" a="1"/>
  <c r="HR98" s="1"/>
  <c r="HQ98" a="1"/>
  <c r="HQ98" s="1"/>
  <c r="HP98" a="1"/>
  <c r="HP98" s="1"/>
  <c r="HO98" a="1"/>
  <c r="HO98" s="1"/>
  <c r="HN98"/>
  <c r="HN98" a="1"/>
  <c r="HM98" a="1"/>
  <c r="HM98" s="1"/>
  <c r="HL98" a="1"/>
  <c r="HL98" s="1"/>
  <c r="HK98" a="1"/>
  <c r="HK98" s="1"/>
  <c r="HJ98" a="1"/>
  <c r="HJ98" s="1"/>
  <c r="HI98" a="1"/>
  <c r="HI98" s="1"/>
  <c r="HH98" a="1"/>
  <c r="HH98" s="1"/>
  <c r="HG98" a="1"/>
  <c r="HG98" s="1"/>
  <c r="HF98"/>
  <c r="HF98" a="1"/>
  <c r="HE98" a="1"/>
  <c r="HE98" s="1"/>
  <c r="HD98"/>
  <c r="HD98" a="1"/>
  <c r="HC98" a="1"/>
  <c r="HC98" s="1"/>
  <c r="HB98" a="1"/>
  <c r="HB98" s="1"/>
  <c r="HA98" a="1"/>
  <c r="HA98" s="1"/>
  <c r="GZ98" a="1"/>
  <c r="GZ98" s="1"/>
  <c r="GY98" a="1"/>
  <c r="GY98" s="1"/>
  <c r="GX98" a="1"/>
  <c r="GX98" s="1"/>
  <c r="GW98" a="1"/>
  <c r="GW98" s="1"/>
  <c r="GV98" a="1"/>
  <c r="GV98" s="1"/>
  <c r="GU98" a="1"/>
  <c r="GU98" s="1"/>
  <c r="GT98" a="1"/>
  <c r="GT98" s="1"/>
  <c r="GS98" a="1"/>
  <c r="GS98" s="1"/>
  <c r="GR98" a="1"/>
  <c r="GR98" s="1"/>
  <c r="GQ98" a="1"/>
  <c r="GQ98" s="1"/>
  <c r="GP98"/>
  <c r="GP98" a="1"/>
  <c r="GO98" a="1"/>
  <c r="GO98" s="1"/>
  <c r="GN98" a="1"/>
  <c r="GN98" s="1"/>
  <c r="GM98" a="1"/>
  <c r="GM98" s="1"/>
  <c r="GL98" a="1"/>
  <c r="GL98" s="1"/>
  <c r="GK98" a="1"/>
  <c r="GK98" s="1"/>
  <c r="GJ98" a="1"/>
  <c r="GJ98" s="1"/>
  <c r="GI98" a="1"/>
  <c r="GI98" s="1"/>
  <c r="GH98"/>
  <c r="GH98" a="1"/>
  <c r="GG98" a="1"/>
  <c r="GG98" s="1"/>
  <c r="GF98" a="1"/>
  <c r="GF98" s="1"/>
  <c r="GE98" a="1"/>
  <c r="GE98" s="1"/>
  <c r="GD98" a="1"/>
  <c r="GD98" s="1"/>
  <c r="GC98" a="1"/>
  <c r="GC98" s="1"/>
  <c r="GB98"/>
  <c r="GA98"/>
  <c r="FZ98" a="1"/>
  <c r="FZ98" s="1"/>
  <c r="FY98"/>
  <c r="FY98" a="1"/>
  <c r="FX98" a="1"/>
  <c r="FX98" s="1"/>
  <c r="FW98" a="1"/>
  <c r="FW98" s="1"/>
  <c r="FV98" a="1"/>
  <c r="FV98" s="1"/>
  <c r="FU98" a="1"/>
  <c r="FU98" s="1"/>
  <c r="FS98"/>
  <c r="IP97" a="1"/>
  <c r="IP97" s="1"/>
  <c r="IO97" a="1"/>
  <c r="IO97" s="1"/>
  <c r="IN97" a="1"/>
  <c r="IN97" s="1"/>
  <c r="IM97" a="1"/>
  <c r="IM97" s="1"/>
  <c r="IL97" a="1"/>
  <c r="IL97" s="1"/>
  <c r="IK97"/>
  <c r="IK97" a="1"/>
  <c r="IJ97" a="1"/>
  <c r="IJ97" s="1"/>
  <c r="II97" a="1"/>
  <c r="II97" s="1"/>
  <c r="IH97" a="1"/>
  <c r="IH97" s="1"/>
  <c r="IG97" a="1"/>
  <c r="IG97" s="1"/>
  <c r="IF97" a="1"/>
  <c r="IF97" s="1"/>
  <c r="IE97" a="1"/>
  <c r="IE97" s="1"/>
  <c r="ID97" a="1"/>
  <c r="ID97" s="1"/>
  <c r="IC97" a="1"/>
  <c r="IC97" s="1"/>
  <c r="IB97" a="1"/>
  <c r="IB97" s="1"/>
  <c r="HZ97" a="1"/>
  <c r="HZ97" s="1"/>
  <c r="HY97" a="1"/>
  <c r="HY97" s="1"/>
  <c r="HX97" a="1"/>
  <c r="HX97" s="1"/>
  <c r="HW97" a="1"/>
  <c r="HW97" s="1"/>
  <c r="HV97"/>
  <c r="HV97" a="1"/>
  <c r="HU97" a="1"/>
  <c r="HU97" s="1"/>
  <c r="HT97" a="1"/>
  <c r="HT97" s="1"/>
  <c r="HS97" a="1"/>
  <c r="HS97" s="1"/>
  <c r="HR97" a="1"/>
  <c r="HR97" s="1"/>
  <c r="HQ97" a="1"/>
  <c r="HQ97" s="1"/>
  <c r="HP97" a="1"/>
  <c r="HP97" s="1"/>
  <c r="HO97" a="1"/>
  <c r="HO97" s="1"/>
  <c r="HN97"/>
  <c r="HN97" a="1"/>
  <c r="HM97" a="1"/>
  <c r="HM97" s="1"/>
  <c r="HL97" a="1"/>
  <c r="HL97" s="1"/>
  <c r="HK97" a="1"/>
  <c r="HK97" s="1"/>
  <c r="HJ97" a="1"/>
  <c r="HJ97" s="1"/>
  <c r="HI97" a="1"/>
  <c r="HI97" s="1"/>
  <c r="HH97" a="1"/>
  <c r="HH97" s="1"/>
  <c r="HG97" a="1"/>
  <c r="HG97" s="1"/>
  <c r="HF97" a="1"/>
  <c r="HF97" s="1"/>
  <c r="HE97" a="1"/>
  <c r="HE97" s="1"/>
  <c r="HD97"/>
  <c r="HD97" a="1"/>
  <c r="HC97" a="1"/>
  <c r="HC97" s="1"/>
  <c r="HB97" a="1"/>
  <c r="HB97" s="1"/>
  <c r="HA97" a="1"/>
  <c r="HA97" s="1"/>
  <c r="GZ97" a="1"/>
  <c r="GZ97" s="1"/>
  <c r="GY97" a="1"/>
  <c r="GY97" s="1"/>
  <c r="GX97" a="1"/>
  <c r="GX97" s="1"/>
  <c r="GW97" a="1"/>
  <c r="GW97" s="1"/>
  <c r="GV97" a="1"/>
  <c r="GV97" s="1"/>
  <c r="GU97" a="1"/>
  <c r="GU97" s="1"/>
  <c r="GT97" a="1"/>
  <c r="GT97" s="1"/>
  <c r="GS97" a="1"/>
  <c r="GS97" s="1"/>
  <c r="GR97" a="1"/>
  <c r="GR97" s="1"/>
  <c r="GQ97" a="1"/>
  <c r="GQ97" s="1"/>
  <c r="GP97"/>
  <c r="GP97" a="1"/>
  <c r="GO97" a="1"/>
  <c r="GO97" s="1"/>
  <c r="GN97" a="1"/>
  <c r="GN97" s="1"/>
  <c r="GM97" a="1"/>
  <c r="GM97" s="1"/>
  <c r="GL97"/>
  <c r="GL97" a="1"/>
  <c r="GK97" a="1"/>
  <c r="GK97" s="1"/>
  <c r="GJ97" a="1"/>
  <c r="GJ97" s="1"/>
  <c r="GI97" a="1"/>
  <c r="GI97" s="1"/>
  <c r="GH97" a="1"/>
  <c r="GH97" s="1"/>
  <c r="GG97" a="1"/>
  <c r="GG97" s="1"/>
  <c r="GF97"/>
  <c r="GF97" a="1"/>
  <c r="GE97" a="1"/>
  <c r="GE97" s="1"/>
  <c r="GD97" a="1"/>
  <c r="GD97" s="1"/>
  <c r="GC97" a="1"/>
  <c r="GC97" s="1"/>
  <c r="GB97"/>
  <c r="GA97"/>
  <c r="FZ97" a="1"/>
  <c r="FZ97" s="1"/>
  <c r="FY97"/>
  <c r="FY97" a="1"/>
  <c r="FX97" a="1"/>
  <c r="FX97" s="1"/>
  <c r="FW97"/>
  <c r="FW97" a="1"/>
  <c r="FV97" a="1"/>
  <c r="FV97" s="1"/>
  <c r="FU97" a="1"/>
  <c r="FU97" s="1"/>
  <c r="FS97"/>
  <c r="IP96" a="1"/>
  <c r="IP96" s="1"/>
  <c r="IO96" a="1"/>
  <c r="IO96" s="1"/>
  <c r="IN96" a="1"/>
  <c r="IN96" s="1"/>
  <c r="IM96"/>
  <c r="IM96" a="1"/>
  <c r="IL96" a="1"/>
  <c r="IL96" s="1"/>
  <c r="IK96" a="1"/>
  <c r="IK96" s="1"/>
  <c r="IJ96" a="1"/>
  <c r="IJ96" s="1"/>
  <c r="II96"/>
  <c r="II96" a="1"/>
  <c r="IH96" a="1"/>
  <c r="IH96" s="1"/>
  <c r="IG96" a="1"/>
  <c r="IG96" s="1"/>
  <c r="IF96" a="1"/>
  <c r="IF96" s="1"/>
  <c r="IE96" a="1"/>
  <c r="IE96" s="1"/>
  <c r="ID96" a="1"/>
  <c r="ID96" s="1"/>
  <c r="IC96"/>
  <c r="IC96" a="1"/>
  <c r="IB96" a="1"/>
  <c r="IB96" s="1"/>
  <c r="HZ96"/>
  <c r="HZ96" a="1"/>
  <c r="HY96" a="1"/>
  <c r="HY96" s="1"/>
  <c r="HX96" a="1"/>
  <c r="HX96" s="1"/>
  <c r="HW96" a="1"/>
  <c r="HW96" s="1"/>
  <c r="HV96"/>
  <c r="HV96" a="1"/>
  <c r="HU96" a="1"/>
  <c r="HU96" s="1"/>
  <c r="HT96"/>
  <c r="HT96" a="1"/>
  <c r="HS96" a="1"/>
  <c r="HS96" s="1"/>
  <c r="HR96" a="1"/>
  <c r="HR96" s="1"/>
  <c r="HQ96" a="1"/>
  <c r="HQ96" s="1"/>
  <c r="HP96" a="1"/>
  <c r="HP96" s="1"/>
  <c r="HO96" a="1"/>
  <c r="HO96" s="1"/>
  <c r="HN96"/>
  <c r="HN96" a="1"/>
  <c r="HM96" a="1"/>
  <c r="HM96" s="1"/>
  <c r="HL96" a="1"/>
  <c r="HL96" s="1"/>
  <c r="HK96" a="1"/>
  <c r="HK96" s="1"/>
  <c r="HJ96" a="1"/>
  <c r="HJ96" s="1"/>
  <c r="HI96" a="1"/>
  <c r="HI96" s="1"/>
  <c r="HH96" a="1"/>
  <c r="HH96" s="1"/>
  <c r="HG96" a="1"/>
  <c r="HG96" s="1"/>
  <c r="HF96"/>
  <c r="HF96" a="1"/>
  <c r="HE96" a="1"/>
  <c r="HE96" s="1"/>
  <c r="HD96" a="1"/>
  <c r="HD96" s="1"/>
  <c r="HC96" a="1"/>
  <c r="HC96" s="1"/>
  <c r="HB96"/>
  <c r="HB96" a="1"/>
  <c r="HA96" a="1"/>
  <c r="HA96" s="1"/>
  <c r="GZ96" a="1"/>
  <c r="GZ96" s="1"/>
  <c r="GY96" a="1"/>
  <c r="GY96" s="1"/>
  <c r="GX96" a="1"/>
  <c r="GX96" s="1"/>
  <c r="GW96" a="1"/>
  <c r="GW96" s="1"/>
  <c r="GV96"/>
  <c r="GV96" a="1"/>
  <c r="GU96" a="1"/>
  <c r="GU96" s="1"/>
  <c r="GT96"/>
  <c r="GT96" a="1"/>
  <c r="GS96" a="1"/>
  <c r="GS96" s="1"/>
  <c r="GR96" a="1"/>
  <c r="GR96" s="1"/>
  <c r="GQ96" a="1"/>
  <c r="GQ96" s="1"/>
  <c r="GP96"/>
  <c r="GP96" a="1"/>
  <c r="GO96" a="1"/>
  <c r="GO96" s="1"/>
  <c r="GN96"/>
  <c r="GN96" a="1"/>
  <c r="GM96" a="1"/>
  <c r="GM96" s="1"/>
  <c r="GL96" a="1"/>
  <c r="GL96" s="1"/>
  <c r="GK96" a="1"/>
  <c r="GK96" s="1"/>
  <c r="GJ96" a="1"/>
  <c r="GJ96" s="1"/>
  <c r="GI96" a="1"/>
  <c r="GI96" s="1"/>
  <c r="GH96"/>
  <c r="GH96" a="1"/>
  <c r="GG96" a="1"/>
  <c r="GG96" s="1"/>
  <c r="GF96" a="1"/>
  <c r="GF96" s="1"/>
  <c r="GE96" a="1"/>
  <c r="GE96" s="1"/>
  <c r="GD96" a="1"/>
  <c r="GD96" s="1"/>
  <c r="GC96" a="1"/>
  <c r="GC96" s="1"/>
  <c r="GB96"/>
  <c r="GA96"/>
  <c r="FZ96" a="1"/>
  <c r="FZ96" s="1"/>
  <c r="FY96"/>
  <c r="FY96" a="1"/>
  <c r="FX96" a="1"/>
  <c r="FX96" s="1"/>
  <c r="FW96" a="1"/>
  <c r="FW96" s="1"/>
  <c r="FV96" a="1"/>
  <c r="FV96" s="1"/>
  <c r="FU96" a="1"/>
  <c r="FU96" s="1"/>
  <c r="FS96"/>
  <c r="IP95" a="1"/>
  <c r="IP95" s="1"/>
  <c r="IO95" a="1"/>
  <c r="IO95" s="1"/>
  <c r="IN95" a="1"/>
  <c r="IN95" s="1"/>
  <c r="IM95"/>
  <c r="IM95" a="1"/>
  <c r="IL95" a="1"/>
  <c r="IL95" s="1"/>
  <c r="IK95" a="1"/>
  <c r="IK95" s="1"/>
  <c r="IJ95" a="1"/>
  <c r="IJ95" s="1"/>
  <c r="II95"/>
  <c r="II95" a="1"/>
  <c r="IH95" a="1"/>
  <c r="IH95" s="1"/>
  <c r="IG95" a="1"/>
  <c r="IG95" s="1"/>
  <c r="IF95" a="1"/>
  <c r="IF95" s="1"/>
  <c r="IE95" a="1"/>
  <c r="IE95" s="1"/>
  <c r="ID95" a="1"/>
  <c r="ID95" s="1"/>
  <c r="IC95"/>
  <c r="IC95" a="1"/>
  <c r="IB95" a="1"/>
  <c r="IB95" s="1"/>
  <c r="HZ95" a="1"/>
  <c r="HZ95" s="1"/>
  <c r="HY95" a="1"/>
  <c r="HY95" s="1"/>
  <c r="HX95" a="1"/>
  <c r="HX95" s="1"/>
  <c r="HW95" a="1"/>
  <c r="HW95" s="1"/>
  <c r="HV95"/>
  <c r="HV95" a="1"/>
  <c r="HU95" a="1"/>
  <c r="HU95" s="1"/>
  <c r="HT95" a="1"/>
  <c r="HT95" s="1"/>
  <c r="HS95" a="1"/>
  <c r="HS95" s="1"/>
  <c r="HR95" a="1"/>
  <c r="HR95" s="1"/>
  <c r="HQ95" a="1"/>
  <c r="HQ95" s="1"/>
  <c r="HP95" a="1"/>
  <c r="HP95" s="1"/>
  <c r="HO95" a="1"/>
  <c r="HO95" s="1"/>
  <c r="HN95"/>
  <c r="HN95" a="1"/>
  <c r="HM95" a="1"/>
  <c r="HM95" s="1"/>
  <c r="HL95" a="1"/>
  <c r="HL95" s="1"/>
  <c r="HK95" a="1"/>
  <c r="HK95" s="1"/>
  <c r="HJ95" a="1"/>
  <c r="HJ95" s="1"/>
  <c r="HI95" a="1"/>
  <c r="HI95" s="1"/>
  <c r="HH95" a="1"/>
  <c r="HH95" s="1"/>
  <c r="HG95" a="1"/>
  <c r="HG95" s="1"/>
  <c r="HF95"/>
  <c r="HF95" a="1"/>
  <c r="HE95" a="1"/>
  <c r="HE95" s="1"/>
  <c r="HD95" a="1"/>
  <c r="HD95" s="1"/>
  <c r="HC95" a="1"/>
  <c r="HC95" s="1"/>
  <c r="HB95"/>
  <c r="HB95" a="1"/>
  <c r="HA95" a="1"/>
  <c r="HA95" s="1"/>
  <c r="GZ95" a="1"/>
  <c r="GZ95" s="1"/>
  <c r="GY95" a="1"/>
  <c r="GY95" s="1"/>
  <c r="GX95" a="1"/>
  <c r="GX95" s="1"/>
  <c r="GW95" a="1"/>
  <c r="GW95" s="1"/>
  <c r="GV95"/>
  <c r="GV95" a="1"/>
  <c r="GU95" a="1"/>
  <c r="GU95" s="1"/>
  <c r="GT95" a="1"/>
  <c r="GT95" s="1"/>
  <c r="GS95" a="1"/>
  <c r="GS95" s="1"/>
  <c r="GR95" a="1"/>
  <c r="GR95" s="1"/>
  <c r="GQ95" a="1"/>
  <c r="GQ95" s="1"/>
  <c r="GP95"/>
  <c r="GP95" a="1"/>
  <c r="GO95" a="1"/>
  <c r="GO95" s="1"/>
  <c r="GN95" a="1"/>
  <c r="GN95" s="1"/>
  <c r="GM95" a="1"/>
  <c r="GM95" s="1"/>
  <c r="GL95" a="1"/>
  <c r="GL95" s="1"/>
  <c r="GK95" a="1"/>
  <c r="GK95" s="1"/>
  <c r="GJ95" a="1"/>
  <c r="GJ95" s="1"/>
  <c r="GI95" a="1"/>
  <c r="GI95" s="1"/>
  <c r="GH95"/>
  <c r="GH95" a="1"/>
  <c r="GG95" a="1"/>
  <c r="GG95" s="1"/>
  <c r="GF95" a="1"/>
  <c r="GF95" s="1"/>
  <c r="GE95" a="1"/>
  <c r="GE95" s="1"/>
  <c r="GD95" a="1"/>
  <c r="GD95" s="1"/>
  <c r="GC95" a="1"/>
  <c r="GC95" s="1"/>
  <c r="GB95"/>
  <c r="GA95"/>
  <c r="FZ95" a="1"/>
  <c r="FZ95" s="1"/>
  <c r="FY95"/>
  <c r="FY95" a="1"/>
  <c r="FX95" a="1"/>
  <c r="FX95" s="1"/>
  <c r="FW95" a="1"/>
  <c r="FW95" s="1"/>
  <c r="FV95" a="1"/>
  <c r="FV95" s="1"/>
  <c r="FU95"/>
  <c r="FU95" a="1"/>
  <c r="FS95"/>
  <c r="IP94" a="1"/>
  <c r="IP94" s="1"/>
  <c r="IO94" a="1"/>
  <c r="IO94" s="1"/>
  <c r="IN94" a="1"/>
  <c r="IN94" s="1"/>
  <c r="IM94"/>
  <c r="IM94" a="1"/>
  <c r="IL94" a="1"/>
  <c r="IL94" s="1"/>
  <c r="IK94" a="1"/>
  <c r="IK94" s="1"/>
  <c r="IJ94" a="1"/>
  <c r="IJ94" s="1"/>
  <c r="II94" a="1"/>
  <c r="II94" s="1"/>
  <c r="IH94" a="1"/>
  <c r="IH94" s="1"/>
  <c r="IG94" a="1"/>
  <c r="IG94" s="1"/>
  <c r="IF94" a="1"/>
  <c r="IF94" s="1"/>
  <c r="IE94"/>
  <c r="IE94" a="1"/>
  <c r="ID94" a="1"/>
  <c r="ID94" s="1"/>
  <c r="IC94" a="1"/>
  <c r="IC94" s="1"/>
  <c r="IB94" a="1"/>
  <c r="IB94" s="1"/>
  <c r="HZ94" a="1"/>
  <c r="HZ94" s="1"/>
  <c r="HY94" a="1"/>
  <c r="HY94" s="1"/>
  <c r="HX94" a="1"/>
  <c r="HX94" s="1"/>
  <c r="HW94" a="1"/>
  <c r="HW94" s="1"/>
  <c r="HV94" a="1"/>
  <c r="HV94" s="1"/>
  <c r="HU94" a="1"/>
  <c r="HU94" s="1"/>
  <c r="HT94" a="1"/>
  <c r="HT94" s="1"/>
  <c r="HS94" a="1"/>
  <c r="HS94" s="1"/>
  <c r="HR94"/>
  <c r="HR94" a="1"/>
  <c r="HQ94" a="1"/>
  <c r="HQ94" s="1"/>
  <c r="HP94" a="1"/>
  <c r="HP94" s="1"/>
  <c r="HO94" a="1"/>
  <c r="HO94" s="1"/>
  <c r="HN94"/>
  <c r="HN94" a="1"/>
  <c r="HM94" a="1"/>
  <c r="HM94" s="1"/>
  <c r="HL94"/>
  <c r="HL94" a="1"/>
  <c r="HK94" a="1"/>
  <c r="HK94" s="1"/>
  <c r="HJ94" a="1"/>
  <c r="HJ94" s="1"/>
  <c r="HI94" a="1"/>
  <c r="HI94" s="1"/>
  <c r="HH94" a="1"/>
  <c r="HH94" s="1"/>
  <c r="HG94" a="1"/>
  <c r="HG94" s="1"/>
  <c r="HF94"/>
  <c r="HF94" a="1"/>
  <c r="HE94" a="1"/>
  <c r="HE94" s="1"/>
  <c r="HD94" a="1"/>
  <c r="HD94" s="1"/>
  <c r="HC94" a="1"/>
  <c r="HC94" s="1"/>
  <c r="HB94" a="1"/>
  <c r="HB94" s="1"/>
  <c r="HA94" a="1"/>
  <c r="HA94" s="1"/>
  <c r="GZ94" a="1"/>
  <c r="GZ94" s="1"/>
  <c r="GY94" a="1"/>
  <c r="GY94" s="1"/>
  <c r="GX94"/>
  <c r="GX94" a="1"/>
  <c r="GW94" a="1"/>
  <c r="GW94" s="1"/>
  <c r="GV94" a="1"/>
  <c r="GV94" s="1"/>
  <c r="GU94" a="1"/>
  <c r="GU94" s="1"/>
  <c r="GT94" a="1"/>
  <c r="GT94" s="1"/>
  <c r="GS94" a="1"/>
  <c r="GS94" s="1"/>
  <c r="GR94"/>
  <c r="GR94" a="1"/>
  <c r="GQ94" a="1"/>
  <c r="GQ94" s="1"/>
  <c r="GP94"/>
  <c r="GP94" a="1"/>
  <c r="GO94" a="1"/>
  <c r="GO94" s="1"/>
  <c r="GN94" a="1"/>
  <c r="GN94" s="1"/>
  <c r="GM94" a="1"/>
  <c r="GM94" s="1"/>
  <c r="GL94" a="1"/>
  <c r="GL94" s="1"/>
  <c r="GK94" a="1"/>
  <c r="GK94" s="1"/>
  <c r="GJ94" a="1"/>
  <c r="GJ94" s="1"/>
  <c r="GI94" a="1"/>
  <c r="GI94" s="1"/>
  <c r="GH94"/>
  <c r="GH94" a="1"/>
  <c r="GG94" a="1"/>
  <c r="GG94" s="1"/>
  <c r="GF94" a="1"/>
  <c r="GF94" s="1"/>
  <c r="GE94" a="1"/>
  <c r="GE94" s="1"/>
  <c r="GD94" a="1"/>
  <c r="GD94" s="1"/>
  <c r="GC94" a="1"/>
  <c r="GC94" s="1"/>
  <c r="GB94"/>
  <c r="GA94"/>
  <c r="FZ94" a="1"/>
  <c r="FZ94" s="1"/>
  <c r="FY94"/>
  <c r="FY94" a="1"/>
  <c r="FX94" a="1"/>
  <c r="FX94" s="1"/>
  <c r="FW94" a="1"/>
  <c r="FW94" s="1"/>
  <c r="FV94" a="1"/>
  <c r="FV94" s="1"/>
  <c r="FU94" a="1"/>
  <c r="FU94" s="1"/>
  <c r="FS94"/>
  <c r="IP93" a="1"/>
  <c r="IP93" s="1"/>
  <c r="IO93"/>
  <c r="IO93" a="1"/>
  <c r="IN93" a="1"/>
  <c r="IN93" s="1"/>
  <c r="IM93" a="1"/>
  <c r="IM93" s="1"/>
  <c r="IL93" a="1"/>
  <c r="IL93" s="1"/>
  <c r="IK93" a="1"/>
  <c r="IK93" s="1"/>
  <c r="IJ93" a="1"/>
  <c r="IJ93" s="1"/>
  <c r="II93" a="1"/>
  <c r="II93" s="1"/>
  <c r="IH93" a="1"/>
  <c r="IH93" s="1"/>
  <c r="IG93"/>
  <c r="IG93" a="1"/>
  <c r="IF93" a="1"/>
  <c r="IF93" s="1"/>
  <c r="IE93"/>
  <c r="IE93" a="1"/>
  <c r="ID93" a="1"/>
  <c r="ID93" s="1"/>
  <c r="IC93" a="1"/>
  <c r="IC93" s="1"/>
  <c r="IB93" a="1"/>
  <c r="IB93" s="1"/>
  <c r="HZ93" a="1"/>
  <c r="HZ93" s="1"/>
  <c r="HY93" a="1"/>
  <c r="HY93" s="1"/>
  <c r="HX93"/>
  <c r="HX93" a="1"/>
  <c r="HW93" a="1"/>
  <c r="HW93" s="1"/>
  <c r="HV93" a="1"/>
  <c r="HV93" s="1"/>
  <c r="HU93" a="1"/>
  <c r="HU93" s="1"/>
  <c r="HT93" a="1"/>
  <c r="HT93" s="1"/>
  <c r="HS93" a="1"/>
  <c r="HS93" s="1"/>
  <c r="HR93" a="1"/>
  <c r="HR93" s="1"/>
  <c r="HQ93" a="1"/>
  <c r="HQ93" s="1"/>
  <c r="HP93"/>
  <c r="HP93" a="1"/>
  <c r="HO93" a="1"/>
  <c r="HO93" s="1"/>
  <c r="HN93"/>
  <c r="HN93" a="1"/>
  <c r="HM93" a="1"/>
  <c r="HM93" s="1"/>
  <c r="HL93" a="1"/>
  <c r="HL93" s="1"/>
  <c r="HK93" a="1"/>
  <c r="HK93" s="1"/>
  <c r="HJ93" a="1"/>
  <c r="HJ93" s="1"/>
  <c r="HI93" a="1"/>
  <c r="HI93" s="1"/>
  <c r="HH93"/>
  <c r="HH93" a="1"/>
  <c r="HG93" a="1"/>
  <c r="HG93" s="1"/>
  <c r="HF93" a="1"/>
  <c r="HF93" s="1"/>
  <c r="HE93" a="1"/>
  <c r="HE93" s="1"/>
  <c r="HD93" a="1"/>
  <c r="HD93" s="1"/>
  <c r="HC93" a="1"/>
  <c r="HC93" s="1"/>
  <c r="HB93" a="1"/>
  <c r="HB93" s="1"/>
  <c r="HA93" a="1"/>
  <c r="HA93" s="1"/>
  <c r="GZ93" a="1"/>
  <c r="GZ93" s="1"/>
  <c r="GY93" a="1"/>
  <c r="GY93" s="1"/>
  <c r="GX93"/>
  <c r="GX93" a="1"/>
  <c r="GW93" a="1"/>
  <c r="GW93" s="1"/>
  <c r="GV93" a="1"/>
  <c r="GV93" s="1"/>
  <c r="GU93" a="1"/>
  <c r="GU93" s="1"/>
  <c r="GT93" a="1"/>
  <c r="GT93" s="1"/>
  <c r="GS93" a="1"/>
  <c r="GS93" s="1"/>
  <c r="GR93" a="1"/>
  <c r="GR93" s="1"/>
  <c r="GQ93" a="1"/>
  <c r="GQ93" s="1"/>
  <c r="GP93"/>
  <c r="GP93" a="1"/>
  <c r="GO93" a="1"/>
  <c r="GO93" s="1"/>
  <c r="GN93" a="1"/>
  <c r="GN93" s="1"/>
  <c r="GM93" a="1"/>
  <c r="GM93" s="1"/>
  <c r="GL93" a="1"/>
  <c r="GL93" s="1"/>
  <c r="GK93" a="1"/>
  <c r="GK93" s="1"/>
  <c r="GJ93"/>
  <c r="GJ93" a="1"/>
  <c r="GI93" a="1"/>
  <c r="GI93" s="1"/>
  <c r="GH93"/>
  <c r="GH93" a="1"/>
  <c r="GG93" a="1"/>
  <c r="GG93" s="1"/>
  <c r="GF93" a="1"/>
  <c r="GF93" s="1"/>
  <c r="GE93" a="1"/>
  <c r="GE93" s="1"/>
  <c r="GD93" a="1"/>
  <c r="GD93" s="1"/>
  <c r="GC93" a="1"/>
  <c r="GC93" s="1"/>
  <c r="GB93"/>
  <c r="GA93"/>
  <c r="FZ93" a="1"/>
  <c r="FZ93" s="1"/>
  <c r="FY93"/>
  <c r="FY93" a="1"/>
  <c r="FX93" a="1"/>
  <c r="FX93" s="1"/>
  <c r="FW93" a="1"/>
  <c r="FW93" s="1"/>
  <c r="FV93" a="1"/>
  <c r="FV93" s="1"/>
  <c r="FU93" a="1"/>
  <c r="FU93" s="1"/>
  <c r="FS93"/>
  <c r="IP92" a="1"/>
  <c r="IP92" s="1"/>
  <c r="IO92" a="1"/>
  <c r="IO92" s="1"/>
  <c r="IN92" a="1"/>
  <c r="IN92" s="1"/>
  <c r="IM92"/>
  <c r="IM92" a="1"/>
  <c r="IL92" a="1"/>
  <c r="IL92" s="1"/>
  <c r="IK92" a="1"/>
  <c r="IK92" s="1"/>
  <c r="IJ92" a="1"/>
  <c r="IJ92" s="1"/>
  <c r="II92" a="1"/>
  <c r="II92" s="1"/>
  <c r="IH92" a="1"/>
  <c r="IH92" s="1"/>
  <c r="IG92" a="1"/>
  <c r="IG92" s="1"/>
  <c r="IF92" a="1"/>
  <c r="IF92" s="1"/>
  <c r="IE92"/>
  <c r="IE92" a="1"/>
  <c r="ID92" a="1"/>
  <c r="ID92" s="1"/>
  <c r="IC92"/>
  <c r="IC92" a="1"/>
  <c r="IB92" a="1"/>
  <c r="IB92" s="1"/>
  <c r="HZ92" a="1"/>
  <c r="HZ92" s="1"/>
  <c r="HY92" a="1"/>
  <c r="HY92" s="1"/>
  <c r="HX92" a="1"/>
  <c r="HX92" s="1"/>
  <c r="HW92" a="1"/>
  <c r="HW92" s="1"/>
  <c r="HV92"/>
  <c r="HV92" a="1"/>
  <c r="HU92" a="1"/>
  <c r="HU92" s="1"/>
  <c r="HT92" a="1"/>
  <c r="HT92" s="1"/>
  <c r="HS92" a="1"/>
  <c r="HS92" s="1"/>
  <c r="HR92" a="1"/>
  <c r="HR92" s="1"/>
  <c r="HQ92" a="1"/>
  <c r="HQ92" s="1"/>
  <c r="HP92" a="1"/>
  <c r="HP92" s="1"/>
  <c r="HO92" a="1"/>
  <c r="HO92" s="1"/>
  <c r="HN92"/>
  <c r="HN92" a="1"/>
  <c r="HM92" a="1"/>
  <c r="HM92" s="1"/>
  <c r="HL92"/>
  <c r="HL92" a="1"/>
  <c r="HK92" a="1"/>
  <c r="HK92" s="1"/>
  <c r="HJ92" a="1"/>
  <c r="HJ92" s="1"/>
  <c r="HI92" a="1"/>
  <c r="HI92" s="1"/>
  <c r="HH92" a="1"/>
  <c r="HH92" s="1"/>
  <c r="HG92" a="1"/>
  <c r="HG92" s="1"/>
  <c r="HF92" a="1"/>
  <c r="HF92" s="1"/>
  <c r="HE92" a="1"/>
  <c r="HE92" s="1"/>
  <c r="HD92" a="1"/>
  <c r="HD92" s="1"/>
  <c r="HC92" a="1"/>
  <c r="HC92" s="1"/>
  <c r="HB92" a="1"/>
  <c r="HB92" s="1"/>
  <c r="HA92" a="1"/>
  <c r="HA92" s="1"/>
  <c r="GZ92" a="1"/>
  <c r="GZ92" s="1"/>
  <c r="GY92" a="1"/>
  <c r="GY92" s="1"/>
  <c r="GX92"/>
  <c r="GX92" a="1"/>
  <c r="GW92" a="1"/>
  <c r="GW92" s="1"/>
  <c r="GV92" a="1"/>
  <c r="GV92" s="1"/>
  <c r="GU92" a="1"/>
  <c r="GU92" s="1"/>
  <c r="GT92" a="1"/>
  <c r="GT92" s="1"/>
  <c r="GS92" a="1"/>
  <c r="GS92" s="1"/>
  <c r="GR92" a="1"/>
  <c r="GR92" s="1"/>
  <c r="GQ92" a="1"/>
  <c r="GQ92" s="1"/>
  <c r="GP92"/>
  <c r="GP92" a="1"/>
  <c r="GO92" a="1"/>
  <c r="GO92" s="1"/>
  <c r="GN92" a="1"/>
  <c r="GN92" s="1"/>
  <c r="GM92" a="1"/>
  <c r="GM92" s="1"/>
  <c r="GL92" a="1"/>
  <c r="GL92" s="1"/>
  <c r="GK92" a="1"/>
  <c r="GK92" s="1"/>
  <c r="GJ92" a="1"/>
  <c r="GJ92" s="1"/>
  <c r="GI92" a="1"/>
  <c r="GI92" s="1"/>
  <c r="GH92" a="1"/>
  <c r="GH92" s="1"/>
  <c r="GG92" a="1"/>
  <c r="GG92" s="1"/>
  <c r="GF92"/>
  <c r="GF92" a="1"/>
  <c r="GE92" a="1"/>
  <c r="GE92" s="1"/>
  <c r="GD92" a="1"/>
  <c r="GD92" s="1"/>
  <c r="GC92"/>
  <c r="GC92" a="1"/>
  <c r="GB92"/>
  <c r="GA92"/>
  <c r="FZ92" a="1"/>
  <c r="FZ92" s="1"/>
  <c r="FY92" a="1"/>
  <c r="FY92" s="1"/>
  <c r="FX92"/>
  <c r="FX92" a="1"/>
  <c r="FW92" a="1"/>
  <c r="FW92" s="1"/>
  <c r="FV92" a="1"/>
  <c r="FV92" s="1"/>
  <c r="FU92" a="1"/>
  <c r="FU92" s="1"/>
  <c r="FQ92" s="1" a="1"/>
  <c r="FQ92" s="1"/>
  <c r="FS92"/>
  <c r="IP91"/>
  <c r="IP91" a="1"/>
  <c r="IO91" a="1"/>
  <c r="IO91" s="1"/>
  <c r="IN91" a="1"/>
  <c r="IN91" s="1"/>
  <c r="IM91" a="1"/>
  <c r="IM91" s="1"/>
  <c r="IL91" a="1"/>
  <c r="IL91" s="1"/>
  <c r="IK91" a="1"/>
  <c r="IK91" s="1"/>
  <c r="IJ91"/>
  <c r="IJ91" a="1"/>
  <c r="II91" a="1"/>
  <c r="II91" s="1"/>
  <c r="IH91"/>
  <c r="IH91" a="1"/>
  <c r="IG91" a="1"/>
  <c r="IG91" s="1"/>
  <c r="IF91" a="1"/>
  <c r="IF91" s="1"/>
  <c r="IE91" a="1"/>
  <c r="IE91" s="1"/>
  <c r="ID91" a="1"/>
  <c r="ID91" s="1"/>
  <c r="IC91" a="1"/>
  <c r="IC91" s="1"/>
  <c r="IB91" a="1"/>
  <c r="IB91" s="1"/>
  <c r="HZ91" a="1"/>
  <c r="HZ91" s="1"/>
  <c r="HY91"/>
  <c r="HY91" a="1"/>
  <c r="HX91" a="1"/>
  <c r="HX91" s="1"/>
  <c r="HW91" a="1"/>
  <c r="HW91" s="1"/>
  <c r="HV91" a="1"/>
  <c r="HV91" s="1"/>
  <c r="HU91" a="1"/>
  <c r="HU91" s="1"/>
  <c r="HT91" a="1"/>
  <c r="HT91" s="1"/>
  <c r="HS91"/>
  <c r="HS91" a="1"/>
  <c r="HR91" a="1"/>
  <c r="HR91" s="1"/>
  <c r="HQ91"/>
  <c r="HQ91" a="1"/>
  <c r="HP91" a="1"/>
  <c r="HP91" s="1"/>
  <c r="HO91" a="1"/>
  <c r="HO91" s="1"/>
  <c r="HN91" a="1"/>
  <c r="HN91" s="1"/>
  <c r="HM91" a="1"/>
  <c r="HM91" s="1"/>
  <c r="HL91" a="1"/>
  <c r="HL91" s="1"/>
  <c r="HK91" a="1"/>
  <c r="HK91" s="1"/>
  <c r="HJ91" a="1"/>
  <c r="HJ91" s="1"/>
  <c r="HI91"/>
  <c r="HI91" a="1"/>
  <c r="HH91" a="1"/>
  <c r="HH91" s="1"/>
  <c r="HG91" a="1"/>
  <c r="HG91" s="1"/>
  <c r="HF91" a="1"/>
  <c r="HF91" s="1"/>
  <c r="HE91" a="1"/>
  <c r="HE91" s="1"/>
  <c r="HD91" a="1"/>
  <c r="HD91" s="1"/>
  <c r="HC91"/>
  <c r="HC91" a="1"/>
  <c r="HB91" a="1"/>
  <c r="HB91" s="1"/>
  <c r="HA91"/>
  <c r="HA91" a="1"/>
  <c r="GZ91" a="1"/>
  <c r="GZ91" s="1"/>
  <c r="GY91" a="1"/>
  <c r="GY91" s="1"/>
  <c r="GX91" a="1"/>
  <c r="GX91" s="1"/>
  <c r="GW91" a="1"/>
  <c r="GW91" s="1"/>
  <c r="GV91" a="1"/>
  <c r="GV91" s="1"/>
  <c r="GU91" a="1"/>
  <c r="GU91" s="1"/>
  <c r="GT91" a="1"/>
  <c r="GT91" s="1"/>
  <c r="GS91"/>
  <c r="GS91" a="1"/>
  <c r="GR91" a="1"/>
  <c r="GR91" s="1"/>
  <c r="GQ91"/>
  <c r="GQ91" a="1"/>
  <c r="GP91" a="1"/>
  <c r="GP91" s="1"/>
  <c r="GO91" a="1"/>
  <c r="GO91" s="1"/>
  <c r="GN91" a="1"/>
  <c r="GN91" s="1"/>
  <c r="GM91" a="1"/>
  <c r="GM91" s="1"/>
  <c r="GL91" a="1"/>
  <c r="GL91" s="1"/>
  <c r="GK91"/>
  <c r="GK91" a="1"/>
  <c r="GJ91" a="1"/>
  <c r="GJ91" s="1"/>
  <c r="GI91" a="1"/>
  <c r="GI91" s="1"/>
  <c r="GH91" a="1"/>
  <c r="GH91" s="1"/>
  <c r="GG91" a="1"/>
  <c r="GG91" s="1"/>
  <c r="GF91" a="1"/>
  <c r="GF91" s="1"/>
  <c r="GE91" a="1"/>
  <c r="GE91" s="1"/>
  <c r="GD91" a="1"/>
  <c r="GD91" s="1"/>
  <c r="GC91" a="1"/>
  <c r="GC91" s="1"/>
  <c r="GB91"/>
  <c r="GA91"/>
  <c r="FZ91" a="1"/>
  <c r="FZ91" s="1"/>
  <c r="FY91" a="1"/>
  <c r="FY91" s="1"/>
  <c r="FX91" a="1"/>
  <c r="FX91" s="1"/>
  <c r="FW91" a="1"/>
  <c r="FW91" s="1"/>
  <c r="FV91" a="1"/>
  <c r="FV91" s="1"/>
  <c r="FU91" a="1"/>
  <c r="FU91" s="1"/>
  <c r="FS91"/>
  <c r="IP90"/>
  <c r="IP90" a="1"/>
  <c r="IO90" a="1"/>
  <c r="IO90" s="1"/>
  <c r="IN90"/>
  <c r="IN90" a="1"/>
  <c r="IM90" a="1"/>
  <c r="IM90" s="1"/>
  <c r="IL90" a="1"/>
  <c r="IL90" s="1"/>
  <c r="IK90" a="1"/>
  <c r="IK90" s="1"/>
  <c r="IJ90"/>
  <c r="IJ90" a="1"/>
  <c r="II90" a="1"/>
  <c r="II90" s="1"/>
  <c r="IH90"/>
  <c r="IH90" a="1"/>
  <c r="IG90" a="1"/>
  <c r="IG90" s="1"/>
  <c r="IF90" a="1"/>
  <c r="IF90" s="1"/>
  <c r="IE90" a="1"/>
  <c r="IE90" s="1"/>
  <c r="ID90" a="1"/>
  <c r="ID90" s="1"/>
  <c r="IC90" a="1"/>
  <c r="IC90" s="1"/>
  <c r="IB90"/>
  <c r="IB90" a="1"/>
  <c r="HZ90" a="1"/>
  <c r="HZ90" s="1"/>
  <c r="HY90" a="1"/>
  <c r="HY90" s="1"/>
  <c r="HX90" a="1"/>
  <c r="HX90" s="1"/>
  <c r="HW90"/>
  <c r="HW90" a="1"/>
  <c r="HV90" a="1"/>
  <c r="HV90" s="1"/>
  <c r="HU90" a="1"/>
  <c r="HU90" s="1"/>
  <c r="HT90" a="1"/>
  <c r="HT90" s="1"/>
  <c r="HS90" a="1"/>
  <c r="HS90" s="1"/>
  <c r="HR90" a="1"/>
  <c r="HR90" s="1"/>
  <c r="HQ90"/>
  <c r="HQ90" a="1"/>
  <c r="HP90" a="1"/>
  <c r="HP90" s="1"/>
  <c r="HO90"/>
  <c r="HO90" a="1"/>
  <c r="HN90" a="1"/>
  <c r="HN90" s="1"/>
  <c r="HM90" a="1"/>
  <c r="HM90" s="1"/>
  <c r="HL90" a="1"/>
  <c r="HL90" s="1"/>
  <c r="HK90"/>
  <c r="HK90" a="1"/>
  <c r="HJ90" a="1"/>
  <c r="HJ90" s="1"/>
  <c r="HI90"/>
  <c r="HI90" a="1"/>
  <c r="HH90" a="1"/>
  <c r="HH90" s="1"/>
  <c r="HG90"/>
  <c r="HG90" a="1"/>
  <c r="HF90" a="1"/>
  <c r="HF90" s="1"/>
  <c r="HE90" a="1"/>
  <c r="HE90" s="1"/>
  <c r="HD90" a="1"/>
  <c r="HD90" s="1"/>
  <c r="HC90"/>
  <c r="HC90" a="1"/>
  <c r="HB90" a="1"/>
  <c r="HB90" s="1"/>
  <c r="HA90"/>
  <c r="HA90" a="1"/>
  <c r="GZ90" a="1"/>
  <c r="GZ90" s="1"/>
  <c r="GY90" a="1"/>
  <c r="GY90" s="1"/>
  <c r="GX90" a="1"/>
  <c r="GX90" s="1"/>
  <c r="GW90" a="1"/>
  <c r="GW90" s="1"/>
  <c r="GV90" a="1"/>
  <c r="GV90" s="1"/>
  <c r="GU90"/>
  <c r="GU90" a="1"/>
  <c r="GT90" a="1"/>
  <c r="GT90" s="1"/>
  <c r="GS90" a="1"/>
  <c r="GS90" s="1"/>
  <c r="GR90" a="1"/>
  <c r="GR90" s="1"/>
  <c r="GQ90"/>
  <c r="GQ90" a="1"/>
  <c r="GP90" a="1"/>
  <c r="GP90" s="1"/>
  <c r="GO90" a="1"/>
  <c r="GO90" s="1"/>
  <c r="GN90" a="1"/>
  <c r="GN90" s="1"/>
  <c r="GM90" a="1"/>
  <c r="GM90" s="1"/>
  <c r="GL90" a="1"/>
  <c r="GL90" s="1"/>
  <c r="GK90"/>
  <c r="GK90" a="1"/>
  <c r="GJ90" a="1"/>
  <c r="GJ90" s="1"/>
  <c r="GI90"/>
  <c r="GI90" a="1"/>
  <c r="GH90" a="1"/>
  <c r="GH90" s="1"/>
  <c r="GG90" a="1"/>
  <c r="GG90" s="1"/>
  <c r="GF90" a="1"/>
  <c r="GF90" s="1"/>
  <c r="GE90" a="1"/>
  <c r="GE90" s="1"/>
  <c r="GD90" a="1"/>
  <c r="GD90" s="1"/>
  <c r="GC90" a="1"/>
  <c r="GC90" s="1"/>
  <c r="GB90"/>
  <c r="GA90"/>
  <c r="FZ90" a="1"/>
  <c r="FZ90" s="1"/>
  <c r="FY90" a="1"/>
  <c r="FY90" s="1"/>
  <c r="FX90"/>
  <c r="FX90" a="1"/>
  <c r="FW90" a="1"/>
  <c r="FW90" s="1"/>
  <c r="FV90" a="1"/>
  <c r="FV90" s="1"/>
  <c r="FU90" a="1"/>
  <c r="FU90" s="1"/>
  <c r="FS90"/>
  <c r="IP89" a="1"/>
  <c r="IP89" s="1"/>
  <c r="IO89" a="1"/>
  <c r="IO89" s="1"/>
  <c r="IN89"/>
  <c r="IN89" a="1"/>
  <c r="IM89" a="1"/>
  <c r="IM89" s="1"/>
  <c r="IL89" a="1"/>
  <c r="IL89" s="1"/>
  <c r="IK89" a="1"/>
  <c r="IK89" s="1"/>
  <c r="IJ89"/>
  <c r="IJ89" a="1"/>
  <c r="II89" a="1"/>
  <c r="II89" s="1"/>
  <c r="IH89" a="1"/>
  <c r="IH89" s="1"/>
  <c r="IG89" a="1"/>
  <c r="IG89" s="1"/>
  <c r="IF89"/>
  <c r="IF89" a="1"/>
  <c r="IE89" a="1"/>
  <c r="IE89" s="1"/>
  <c r="ID89" a="1"/>
  <c r="ID89" s="1"/>
  <c r="IC89" a="1"/>
  <c r="IC89" s="1"/>
  <c r="IB89" a="1"/>
  <c r="IB89" s="1"/>
  <c r="HZ89" a="1"/>
  <c r="HZ89" s="1"/>
  <c r="HY89" a="1"/>
  <c r="HY89" s="1"/>
  <c r="HX89" a="1"/>
  <c r="HX89" s="1"/>
  <c r="HW89"/>
  <c r="HW89" a="1"/>
  <c r="HV89" a="1"/>
  <c r="HV89" s="1"/>
  <c r="HU89" a="1"/>
  <c r="HU89" s="1"/>
  <c r="HT89" a="1"/>
  <c r="HT89" s="1"/>
  <c r="HS89"/>
  <c r="HS89" a="1"/>
  <c r="HR89" a="1"/>
  <c r="HR89" s="1"/>
  <c r="HQ89" a="1"/>
  <c r="HQ89" s="1"/>
  <c r="HP89" a="1"/>
  <c r="HP89" s="1"/>
  <c r="HO89"/>
  <c r="HO89" a="1"/>
  <c r="HN89" a="1"/>
  <c r="HN89" s="1"/>
  <c r="HM89" a="1"/>
  <c r="HM89" s="1"/>
  <c r="HL89" a="1"/>
  <c r="HL89" s="1"/>
  <c r="HK89" a="1"/>
  <c r="HK89" s="1"/>
  <c r="HJ89" a="1"/>
  <c r="HJ89" s="1"/>
  <c r="HI89" a="1"/>
  <c r="HI89" s="1"/>
  <c r="HH89" a="1"/>
  <c r="HH89" s="1"/>
  <c r="HG89"/>
  <c r="HG89" a="1"/>
  <c r="HF89" a="1"/>
  <c r="HF89" s="1"/>
  <c r="HE89" a="1"/>
  <c r="HE89" s="1"/>
  <c r="HD89" a="1"/>
  <c r="HD89" s="1"/>
  <c r="HC89"/>
  <c r="HC89" a="1"/>
  <c r="HB89" a="1"/>
  <c r="HB89" s="1"/>
  <c r="HA89" a="1"/>
  <c r="HA89" s="1"/>
  <c r="GZ89" a="1"/>
  <c r="GZ89" s="1"/>
  <c r="GY89"/>
  <c r="GY89" a="1"/>
  <c r="GX89" a="1"/>
  <c r="GX89" s="1"/>
  <c r="GW89" a="1"/>
  <c r="GW89" s="1"/>
  <c r="GV89" a="1"/>
  <c r="GV89" s="1"/>
  <c r="GU89" a="1"/>
  <c r="GU89" s="1"/>
  <c r="GT89" a="1"/>
  <c r="GT89" s="1"/>
  <c r="GS89" a="1"/>
  <c r="GS89" s="1"/>
  <c r="GR89" a="1"/>
  <c r="GR89" s="1"/>
  <c r="GQ89"/>
  <c r="GQ89" a="1"/>
  <c r="GP89" a="1"/>
  <c r="GP89" s="1"/>
  <c r="GO89" a="1"/>
  <c r="GO89" s="1"/>
  <c r="GN89" a="1"/>
  <c r="GN89" s="1"/>
  <c r="GM89"/>
  <c r="GM89" a="1"/>
  <c r="GL89" a="1"/>
  <c r="GL89" s="1"/>
  <c r="GK89" a="1"/>
  <c r="GK89" s="1"/>
  <c r="GJ89" a="1"/>
  <c r="GJ89" s="1"/>
  <c r="GI89"/>
  <c r="GI89" a="1"/>
  <c r="GH89" a="1"/>
  <c r="GH89" s="1"/>
  <c r="GG89" a="1"/>
  <c r="GG89" s="1"/>
  <c r="GF89" a="1"/>
  <c r="GF89" s="1"/>
  <c r="GE89" a="1"/>
  <c r="GE89" s="1"/>
  <c r="GD89" a="1"/>
  <c r="GD89" s="1"/>
  <c r="GC89" a="1"/>
  <c r="GC89" s="1"/>
  <c r="GB89"/>
  <c r="GA89"/>
  <c r="FZ89" a="1"/>
  <c r="FZ89" s="1"/>
  <c r="FY89" a="1"/>
  <c r="FY89" s="1"/>
  <c r="FX89" a="1"/>
  <c r="FX89" s="1"/>
  <c r="FW89" a="1"/>
  <c r="FW89" s="1"/>
  <c r="FV89" a="1"/>
  <c r="FV89" s="1"/>
  <c r="FU89" a="1"/>
  <c r="FU89" s="1"/>
  <c r="FS89"/>
  <c r="IP88" a="1"/>
  <c r="IP88" s="1"/>
  <c r="IO88" a="1"/>
  <c r="IO88" s="1"/>
  <c r="IN88" a="1"/>
  <c r="IN88" s="1"/>
  <c r="IM88" a="1"/>
  <c r="IM88" s="1"/>
  <c r="IL88" a="1"/>
  <c r="IL88" s="1"/>
  <c r="IK88" a="1"/>
  <c r="IK88" s="1"/>
  <c r="IJ88"/>
  <c r="IJ88" a="1"/>
  <c r="II88" a="1"/>
  <c r="II88" s="1"/>
  <c r="IH88" a="1"/>
  <c r="IH88" s="1"/>
  <c r="IG88" a="1"/>
  <c r="IG88" s="1"/>
  <c r="IF88"/>
  <c r="IF88" a="1"/>
  <c r="IE88" a="1"/>
  <c r="IE88" s="1"/>
  <c r="ID88" a="1"/>
  <c r="ID88" s="1"/>
  <c r="IC88" a="1"/>
  <c r="IC88" s="1"/>
  <c r="IB88"/>
  <c r="IB88" a="1"/>
  <c r="HZ88" a="1"/>
  <c r="HZ88" s="1"/>
  <c r="HY88" a="1"/>
  <c r="HY88" s="1"/>
  <c r="HX88" a="1"/>
  <c r="HX88" s="1"/>
  <c r="HW88" a="1"/>
  <c r="HW88" s="1"/>
  <c r="HV88" a="1"/>
  <c r="HV88" s="1"/>
  <c r="HU88" a="1"/>
  <c r="HU88" s="1"/>
  <c r="HT88" a="1"/>
  <c r="HT88" s="1"/>
  <c r="HS88"/>
  <c r="HS88" a="1"/>
  <c r="HR88" a="1"/>
  <c r="HR88" s="1"/>
  <c r="HQ88" a="1"/>
  <c r="HQ88" s="1"/>
  <c r="HP88" a="1"/>
  <c r="HP88" s="1"/>
  <c r="HO88"/>
  <c r="HO88" a="1"/>
  <c r="HN88" a="1"/>
  <c r="HN88" s="1"/>
  <c r="HM88" a="1"/>
  <c r="HM88" s="1"/>
  <c r="HL88" a="1"/>
  <c r="HL88" s="1"/>
  <c r="HK88"/>
  <c r="HK88" a="1"/>
  <c r="HJ88" a="1"/>
  <c r="HJ88" s="1"/>
  <c r="HI88" a="1"/>
  <c r="HI88" s="1"/>
  <c r="HH88" a="1"/>
  <c r="HH88" s="1"/>
  <c r="HG88" a="1"/>
  <c r="HG88" s="1"/>
  <c r="HF88" a="1"/>
  <c r="HF88" s="1"/>
  <c r="HE88" a="1"/>
  <c r="HE88" s="1"/>
  <c r="HD88" a="1"/>
  <c r="HD88" s="1"/>
  <c r="HC88"/>
  <c r="HC88" a="1"/>
  <c r="HB88" a="1"/>
  <c r="HB88" s="1"/>
  <c r="HA88" a="1"/>
  <c r="HA88" s="1"/>
  <c r="GZ88" a="1"/>
  <c r="GZ88" s="1"/>
  <c r="GY88"/>
  <c r="GY88" a="1"/>
  <c r="GX88" a="1"/>
  <c r="GX88" s="1"/>
  <c r="GW88" a="1"/>
  <c r="GW88" s="1"/>
  <c r="GV88" a="1"/>
  <c r="GV88" s="1"/>
  <c r="GU88"/>
  <c r="GU88" a="1"/>
  <c r="GT88" a="1"/>
  <c r="GT88" s="1"/>
  <c r="GS88" a="1"/>
  <c r="GS88" s="1"/>
  <c r="GR88" a="1"/>
  <c r="GR88" s="1"/>
  <c r="GQ88" a="1"/>
  <c r="GQ88" s="1"/>
  <c r="GP88" a="1"/>
  <c r="GP88" s="1"/>
  <c r="GO88" a="1"/>
  <c r="GO88" s="1"/>
  <c r="GN88" a="1"/>
  <c r="GN88" s="1"/>
  <c r="GM88"/>
  <c r="GM88" a="1"/>
  <c r="GL88" a="1"/>
  <c r="GL88" s="1"/>
  <c r="GK88" a="1"/>
  <c r="GK88" s="1"/>
  <c r="GJ88" a="1"/>
  <c r="GJ88" s="1"/>
  <c r="GI88"/>
  <c r="GI88" a="1"/>
  <c r="GH88" a="1"/>
  <c r="GH88" s="1"/>
  <c r="GG88" a="1"/>
  <c r="GG88" s="1"/>
  <c r="GF88" a="1"/>
  <c r="GF88" s="1"/>
  <c r="GE88"/>
  <c r="GE88" a="1"/>
  <c r="GD88" a="1"/>
  <c r="GD88" s="1"/>
  <c r="GC88" a="1"/>
  <c r="GC88" s="1"/>
  <c r="GB88"/>
  <c r="GA88"/>
  <c r="FZ88" a="1"/>
  <c r="FZ88" s="1"/>
  <c r="FY88" a="1"/>
  <c r="FY88" s="1"/>
  <c r="FX88"/>
  <c r="FX88" a="1"/>
  <c r="FW88" a="1"/>
  <c r="FW88" s="1"/>
  <c r="FV88" a="1"/>
  <c r="FV88" s="1"/>
  <c r="FU88" a="1"/>
  <c r="FU88" s="1"/>
  <c r="FS88"/>
  <c r="IP87" a="1"/>
  <c r="IP87" s="1"/>
  <c r="IO87" a="1"/>
  <c r="IO87" s="1"/>
  <c r="IN87"/>
  <c r="IN87" a="1"/>
  <c r="IM87" a="1"/>
  <c r="IM87" s="1"/>
  <c r="IL87" a="1"/>
  <c r="IL87" s="1"/>
  <c r="IK87" a="1"/>
  <c r="IK87" s="1"/>
  <c r="IJ87" a="1"/>
  <c r="IJ87" s="1"/>
  <c r="II87" a="1"/>
  <c r="II87" s="1"/>
  <c r="IH87" a="1"/>
  <c r="IH87" s="1"/>
  <c r="IG87" a="1"/>
  <c r="IG87" s="1"/>
  <c r="IF87"/>
  <c r="IF87" a="1"/>
  <c r="IE87" a="1"/>
  <c r="IE87" s="1"/>
  <c r="ID87" a="1"/>
  <c r="ID87" s="1"/>
  <c r="IC87" a="1"/>
  <c r="IC87" s="1"/>
  <c r="IB87"/>
  <c r="IB87" a="1"/>
  <c r="HZ87" a="1"/>
  <c r="HZ87" s="1"/>
  <c r="HY87" a="1"/>
  <c r="HY87" s="1"/>
  <c r="HX87" a="1"/>
  <c r="HX87" s="1"/>
  <c r="HW87"/>
  <c r="HW87" a="1"/>
  <c r="HV87" a="1"/>
  <c r="HV87" s="1"/>
  <c r="HU87" a="1"/>
  <c r="HU87" s="1"/>
  <c r="HT87" a="1"/>
  <c r="HT87" s="1"/>
  <c r="HS87" a="1"/>
  <c r="HS87" s="1"/>
  <c r="HR87" a="1"/>
  <c r="HR87" s="1"/>
  <c r="HQ87" a="1"/>
  <c r="HQ87" s="1"/>
  <c r="HP87" a="1"/>
  <c r="HP87" s="1"/>
  <c r="HO87"/>
  <c r="HO87" a="1"/>
  <c r="HN87" a="1"/>
  <c r="HN87" s="1"/>
  <c r="HM87" a="1"/>
  <c r="HM87" s="1"/>
  <c r="HL87" a="1"/>
  <c r="HL87" s="1"/>
  <c r="HK87"/>
  <c r="HK87" a="1"/>
  <c r="HJ87" a="1"/>
  <c r="HJ87" s="1"/>
  <c r="HI87" a="1"/>
  <c r="HI87" s="1"/>
  <c r="HH87" a="1"/>
  <c r="HH87" s="1"/>
  <c r="HG87"/>
  <c r="HG87" a="1"/>
  <c r="HF87" a="1"/>
  <c r="HF87" s="1"/>
  <c r="HE87" a="1"/>
  <c r="HE87" s="1"/>
  <c r="HD87" a="1"/>
  <c r="HD87" s="1"/>
  <c r="HC87" a="1"/>
  <c r="HC87" s="1"/>
  <c r="HB87" a="1"/>
  <c r="HB87" s="1"/>
  <c r="HA87" a="1"/>
  <c r="HA87" s="1"/>
  <c r="GZ87" a="1"/>
  <c r="GZ87" s="1"/>
  <c r="GY87"/>
  <c r="GY87" a="1"/>
  <c r="GX87" a="1"/>
  <c r="GX87" s="1"/>
  <c r="GW87" a="1"/>
  <c r="GW87" s="1"/>
  <c r="GV87" a="1"/>
  <c r="GV87" s="1"/>
  <c r="GU87"/>
  <c r="GU87" a="1"/>
  <c r="GT87" a="1"/>
  <c r="GT87" s="1"/>
  <c r="GS87" a="1"/>
  <c r="GS87" s="1"/>
  <c r="GR87" a="1"/>
  <c r="GR87" s="1"/>
  <c r="GQ87"/>
  <c r="GQ87" a="1"/>
  <c r="GP87" a="1"/>
  <c r="GP87" s="1"/>
  <c r="GO87" a="1"/>
  <c r="GO87" s="1"/>
  <c r="GN87" a="1"/>
  <c r="GN87" s="1"/>
  <c r="GM87" a="1"/>
  <c r="GM87" s="1"/>
  <c r="GL87" a="1"/>
  <c r="GL87" s="1"/>
  <c r="GK87" a="1"/>
  <c r="GK87" s="1"/>
  <c r="GJ87" a="1"/>
  <c r="GJ87" s="1"/>
  <c r="GI87"/>
  <c r="GI87" a="1"/>
  <c r="GH87" a="1"/>
  <c r="GH87" s="1"/>
  <c r="GG87" a="1"/>
  <c r="GG87" s="1"/>
  <c r="GF87" a="1"/>
  <c r="GF87" s="1"/>
  <c r="GE87"/>
  <c r="GE87" a="1"/>
  <c r="GD87" a="1"/>
  <c r="GD87" s="1"/>
  <c r="GC87" a="1"/>
  <c r="GC87" s="1"/>
  <c r="GB87"/>
  <c r="GA87"/>
  <c r="FZ87" a="1"/>
  <c r="FZ87" s="1"/>
  <c r="FY87" a="1"/>
  <c r="FY87" s="1"/>
  <c r="FX87"/>
  <c r="FX87" a="1"/>
  <c r="FW87" a="1"/>
  <c r="FW87" s="1"/>
  <c r="FV87" a="1"/>
  <c r="FV87" s="1"/>
  <c r="FU87" a="1"/>
  <c r="FU87" s="1"/>
  <c r="FS87"/>
  <c r="IP86" a="1"/>
  <c r="IP86" s="1"/>
  <c r="IO86" a="1"/>
  <c r="IO86" s="1"/>
  <c r="IN86"/>
  <c r="IN86" a="1"/>
  <c r="IM86" a="1"/>
  <c r="IM86" s="1"/>
  <c r="IL86" a="1"/>
  <c r="IL86" s="1"/>
  <c r="IK86" a="1"/>
  <c r="IK86" s="1"/>
  <c r="IJ86"/>
  <c r="IJ86" a="1"/>
  <c r="II86" a="1"/>
  <c r="II86" s="1"/>
  <c r="IH86" a="1"/>
  <c r="IH86" s="1"/>
  <c r="IG86" a="1"/>
  <c r="IG86" s="1"/>
  <c r="IF86" a="1"/>
  <c r="IF86" s="1"/>
  <c r="IE86" a="1"/>
  <c r="IE86" s="1"/>
  <c r="ID86" a="1"/>
  <c r="ID86" s="1"/>
  <c r="IC86" a="1"/>
  <c r="IC86" s="1"/>
  <c r="IB86"/>
  <c r="IB86" a="1"/>
  <c r="HZ86" a="1"/>
  <c r="HZ86" s="1"/>
  <c r="HY86" a="1"/>
  <c r="HY86" s="1"/>
  <c r="HX86" a="1"/>
  <c r="HX86" s="1"/>
  <c r="HW86"/>
  <c r="HW86" a="1"/>
  <c r="HV86" a="1"/>
  <c r="HV86" s="1"/>
  <c r="HU86" a="1"/>
  <c r="HU86" s="1"/>
  <c r="HT86" a="1"/>
  <c r="HT86" s="1"/>
  <c r="HS86"/>
  <c r="HS86" a="1"/>
  <c r="HR86" a="1"/>
  <c r="HR86" s="1"/>
  <c r="HQ86" a="1"/>
  <c r="HQ86" s="1"/>
  <c r="HP86" a="1"/>
  <c r="HP86" s="1"/>
  <c r="HO86" a="1"/>
  <c r="HO86" s="1"/>
  <c r="HN86" a="1"/>
  <c r="HN86" s="1"/>
  <c r="HM86" a="1"/>
  <c r="HM86" s="1"/>
  <c r="HL86" a="1"/>
  <c r="HL86" s="1"/>
  <c r="HK86"/>
  <c r="HK86" a="1"/>
  <c r="HJ86" a="1"/>
  <c r="HJ86" s="1"/>
  <c r="HI86" a="1"/>
  <c r="HI86" s="1"/>
  <c r="HH86" a="1"/>
  <c r="HH86" s="1"/>
  <c r="HG86"/>
  <c r="HG86" a="1"/>
  <c r="HF86" a="1"/>
  <c r="HF86" s="1"/>
  <c r="HE86" a="1"/>
  <c r="HE86" s="1"/>
  <c r="HD86" a="1"/>
  <c r="HD86" s="1"/>
  <c r="HC86"/>
  <c r="HC86" a="1"/>
  <c r="HB86" a="1"/>
  <c r="HB86" s="1"/>
  <c r="HA86" a="1"/>
  <c r="HA86" s="1"/>
  <c r="GZ86" a="1"/>
  <c r="GZ86" s="1"/>
  <c r="GY86" a="1"/>
  <c r="GY86" s="1"/>
  <c r="GX86" a="1"/>
  <c r="GX86" s="1"/>
  <c r="GW86" a="1"/>
  <c r="GW86" s="1"/>
  <c r="GV86" a="1"/>
  <c r="GV86" s="1"/>
  <c r="GU86"/>
  <c r="GU86" a="1"/>
  <c r="GT86" a="1"/>
  <c r="GT86" s="1"/>
  <c r="GS86" a="1"/>
  <c r="GS86" s="1"/>
  <c r="GR86" a="1"/>
  <c r="GR86" s="1"/>
  <c r="GQ86"/>
  <c r="GQ86" a="1"/>
  <c r="GP86" a="1"/>
  <c r="GP86" s="1"/>
  <c r="GO86" a="1"/>
  <c r="GO86" s="1"/>
  <c r="GN86" a="1"/>
  <c r="GN86" s="1"/>
  <c r="GM86"/>
  <c r="GM86" a="1"/>
  <c r="GL86" a="1"/>
  <c r="GL86" s="1"/>
  <c r="GK86" a="1"/>
  <c r="GK86" s="1"/>
  <c r="GJ86" a="1"/>
  <c r="GJ86" s="1"/>
  <c r="GI86" a="1"/>
  <c r="GI86" s="1"/>
  <c r="GH86" a="1"/>
  <c r="GH86" s="1"/>
  <c r="GG86" a="1"/>
  <c r="GG86" s="1"/>
  <c r="GF86" a="1"/>
  <c r="GF86" s="1"/>
  <c r="GE86"/>
  <c r="GE86" a="1"/>
  <c r="GD86" a="1"/>
  <c r="GD86" s="1"/>
  <c r="GC86" a="1"/>
  <c r="GC86" s="1"/>
  <c r="GB86"/>
  <c r="GA86"/>
  <c r="FZ86" a="1"/>
  <c r="FZ86" s="1"/>
  <c r="FY86" a="1"/>
  <c r="FY86" s="1"/>
  <c r="FX86"/>
  <c r="FX86" a="1"/>
  <c r="FW86" a="1"/>
  <c r="FW86" s="1"/>
  <c r="FV86" a="1"/>
  <c r="FV86" s="1"/>
  <c r="FU86" a="1"/>
  <c r="FU86" s="1"/>
  <c r="FS86"/>
  <c r="IP85" a="1"/>
  <c r="IP85" s="1"/>
  <c r="IO85" a="1"/>
  <c r="IO85" s="1"/>
  <c r="IN85"/>
  <c r="IN85" a="1"/>
  <c r="IM85" a="1"/>
  <c r="IM85" s="1"/>
  <c r="IL85" a="1"/>
  <c r="IL85" s="1"/>
  <c r="IK85" a="1"/>
  <c r="IK85" s="1"/>
  <c r="IJ85"/>
  <c r="IJ85" a="1"/>
  <c r="II85" a="1"/>
  <c r="II85" s="1"/>
  <c r="IH85" a="1"/>
  <c r="IH85" s="1"/>
  <c r="IG85" a="1"/>
  <c r="IG85" s="1"/>
  <c r="IF85"/>
  <c r="IF85" a="1"/>
  <c r="IE85" a="1"/>
  <c r="IE85" s="1"/>
  <c r="ID85" a="1"/>
  <c r="ID85" s="1"/>
  <c r="IC85" a="1"/>
  <c r="IC85" s="1"/>
  <c r="IB85" a="1"/>
  <c r="IB85" s="1"/>
  <c r="HZ85" a="1"/>
  <c r="HZ85" s="1"/>
  <c r="HY85" a="1"/>
  <c r="HY85" s="1"/>
  <c r="HX85" a="1"/>
  <c r="HX85" s="1"/>
  <c r="HW85"/>
  <c r="HW85" a="1"/>
  <c r="HV85" a="1"/>
  <c r="HV85" s="1"/>
  <c r="HU85" a="1"/>
  <c r="HU85" s="1"/>
  <c r="HT85" a="1"/>
  <c r="HT85" s="1"/>
  <c r="HS85"/>
  <c r="HS85" a="1"/>
  <c r="HR85" a="1"/>
  <c r="HR85" s="1"/>
  <c r="HQ85" a="1"/>
  <c r="HQ85" s="1"/>
  <c r="HP85" a="1"/>
  <c r="HP85" s="1"/>
  <c r="HO85"/>
  <c r="HO85" a="1"/>
  <c r="HN85" a="1"/>
  <c r="HN85" s="1"/>
  <c r="HM85" a="1"/>
  <c r="HM85" s="1"/>
  <c r="HL85" a="1"/>
  <c r="HL85" s="1"/>
  <c r="HK85" a="1"/>
  <c r="HK85" s="1"/>
  <c r="HJ85" a="1"/>
  <c r="HJ85" s="1"/>
  <c r="HI85" a="1"/>
  <c r="HI85" s="1"/>
  <c r="HH85" a="1"/>
  <c r="HH85" s="1"/>
  <c r="HG85"/>
  <c r="HG85" a="1"/>
  <c r="HF85" a="1"/>
  <c r="HF85" s="1"/>
  <c r="HE85" a="1"/>
  <c r="HE85" s="1"/>
  <c r="HD85" a="1"/>
  <c r="HD85" s="1"/>
  <c r="HC85"/>
  <c r="HC85" a="1"/>
  <c r="HB85" a="1"/>
  <c r="HB85" s="1"/>
  <c r="HA85" a="1"/>
  <c r="HA85" s="1"/>
  <c r="GZ85" a="1"/>
  <c r="GZ85" s="1"/>
  <c r="GY85"/>
  <c r="GY85" a="1"/>
  <c r="GX85" a="1"/>
  <c r="GX85" s="1"/>
  <c r="GW85" a="1"/>
  <c r="GW85" s="1"/>
  <c r="GV85" a="1"/>
  <c r="GV85" s="1"/>
  <c r="GU85" a="1"/>
  <c r="GU85" s="1"/>
  <c r="GT85" a="1"/>
  <c r="GT85" s="1"/>
  <c r="GS85" a="1"/>
  <c r="GS85" s="1"/>
  <c r="GR85" a="1"/>
  <c r="GR85" s="1"/>
  <c r="GQ85"/>
  <c r="GQ85" a="1"/>
  <c r="GP85" a="1"/>
  <c r="GP85" s="1"/>
  <c r="GO85" a="1"/>
  <c r="GO85" s="1"/>
  <c r="GN85" a="1"/>
  <c r="GN85" s="1"/>
  <c r="GM85"/>
  <c r="GM85" a="1"/>
  <c r="GL85" a="1"/>
  <c r="GL85" s="1"/>
  <c r="GK85" a="1"/>
  <c r="GK85" s="1"/>
  <c r="GJ85" a="1"/>
  <c r="GJ85" s="1"/>
  <c r="GI85"/>
  <c r="GI85" a="1"/>
  <c r="GH85" a="1"/>
  <c r="GH85" s="1"/>
  <c r="GG85" a="1"/>
  <c r="GG85" s="1"/>
  <c r="GF85" a="1"/>
  <c r="GF85" s="1"/>
  <c r="GE85" a="1"/>
  <c r="GE85" s="1"/>
  <c r="GD85" a="1"/>
  <c r="GD85" s="1"/>
  <c r="GC85" a="1"/>
  <c r="GC85" s="1"/>
  <c r="GB85"/>
  <c r="GA85"/>
  <c r="FZ85" a="1"/>
  <c r="FZ85" s="1"/>
  <c r="FY85" a="1"/>
  <c r="FY85" s="1"/>
  <c r="FX85" a="1"/>
  <c r="FX85" s="1"/>
  <c r="FW85" a="1"/>
  <c r="FW85" s="1"/>
  <c r="FV85" a="1"/>
  <c r="FV85" s="1"/>
  <c r="FU85" a="1"/>
  <c r="FU85" s="1"/>
  <c r="FS85"/>
  <c r="IP84" a="1"/>
  <c r="IP84" s="1"/>
  <c r="IO84" a="1"/>
  <c r="IO84" s="1"/>
  <c r="IN84" a="1"/>
  <c r="IN84" s="1"/>
  <c r="IM84" a="1"/>
  <c r="IM84" s="1"/>
  <c r="IL84" a="1"/>
  <c r="IL84" s="1"/>
  <c r="IK84" a="1"/>
  <c r="IK84" s="1"/>
  <c r="IJ84"/>
  <c r="IJ84" a="1"/>
  <c r="II84" a="1"/>
  <c r="II84" s="1"/>
  <c r="IH84" a="1"/>
  <c r="IH84" s="1"/>
  <c r="IG84" a="1"/>
  <c r="IG84" s="1"/>
  <c r="IF84"/>
  <c r="IF84" a="1"/>
  <c r="IE84" a="1"/>
  <c r="IE84" s="1"/>
  <c r="ID84" a="1"/>
  <c r="ID84" s="1"/>
  <c r="IC84" a="1"/>
  <c r="IC84" s="1"/>
  <c r="IB84"/>
  <c r="IB84" a="1"/>
  <c r="HZ84" a="1"/>
  <c r="HZ84" s="1"/>
  <c r="HY84" a="1"/>
  <c r="HY84" s="1"/>
  <c r="HX84" a="1"/>
  <c r="HX84" s="1"/>
  <c r="HW84" a="1"/>
  <c r="HW84" s="1"/>
  <c r="HV84" a="1"/>
  <c r="HV84" s="1"/>
  <c r="HU84" a="1"/>
  <c r="HU84" s="1"/>
  <c r="HT84" a="1"/>
  <c r="HT84" s="1"/>
  <c r="HS84"/>
  <c r="HS84" a="1"/>
  <c r="HR84" a="1"/>
  <c r="HR84" s="1"/>
  <c r="HQ84" a="1"/>
  <c r="HQ84" s="1"/>
  <c r="HP84" a="1"/>
  <c r="HP84" s="1"/>
  <c r="HO84"/>
  <c r="HO84" a="1"/>
  <c r="HN84" a="1"/>
  <c r="HN84" s="1"/>
  <c r="HM84" a="1"/>
  <c r="HM84" s="1"/>
  <c r="HL84" a="1"/>
  <c r="HL84" s="1"/>
  <c r="HK84"/>
  <c r="HK84" a="1"/>
  <c r="HJ84" a="1"/>
  <c r="HJ84" s="1"/>
  <c r="HI84" a="1"/>
  <c r="HI84" s="1"/>
  <c r="HH84" a="1"/>
  <c r="HH84" s="1"/>
  <c r="HG84" a="1"/>
  <c r="HG84" s="1"/>
  <c r="HF84" a="1"/>
  <c r="HF84" s="1"/>
  <c r="HE84" a="1"/>
  <c r="HE84" s="1"/>
  <c r="HD84" a="1"/>
  <c r="HD84" s="1"/>
  <c r="HC84"/>
  <c r="HC84" a="1"/>
  <c r="HB84" a="1"/>
  <c r="HB84" s="1"/>
  <c r="HA84" a="1"/>
  <c r="HA84" s="1"/>
  <c r="GZ84" a="1"/>
  <c r="GZ84" s="1"/>
  <c r="GY84"/>
  <c r="GY84" a="1"/>
  <c r="GX84" a="1"/>
  <c r="GX84" s="1"/>
  <c r="GW84" a="1"/>
  <c r="GW84" s="1"/>
  <c r="GV84" a="1"/>
  <c r="GV84" s="1"/>
  <c r="GU84"/>
  <c r="GU84" a="1"/>
  <c r="GT84" a="1"/>
  <c r="GT84" s="1"/>
  <c r="GS84" a="1"/>
  <c r="GS84" s="1"/>
  <c r="GR84" a="1"/>
  <c r="GR84" s="1"/>
  <c r="GQ84" a="1"/>
  <c r="GQ84" s="1"/>
  <c r="GP84" a="1"/>
  <c r="GP84" s="1"/>
  <c r="GO84" a="1"/>
  <c r="GO84" s="1"/>
  <c r="GN84" a="1"/>
  <c r="GN84" s="1"/>
  <c r="GM84"/>
  <c r="GM84" a="1"/>
  <c r="GL84" a="1"/>
  <c r="GL84" s="1"/>
  <c r="GK84" a="1"/>
  <c r="GK84" s="1"/>
  <c r="GJ84" a="1"/>
  <c r="GJ84" s="1"/>
  <c r="GI84"/>
  <c r="GI84" a="1"/>
  <c r="GH84" a="1"/>
  <c r="GH84" s="1"/>
  <c r="GG84" a="1"/>
  <c r="GG84" s="1"/>
  <c r="GF84" a="1"/>
  <c r="GF84" s="1"/>
  <c r="GE84"/>
  <c r="GE84" a="1"/>
  <c r="GD84" a="1"/>
  <c r="GD84" s="1"/>
  <c r="GC84" a="1"/>
  <c r="GC84" s="1"/>
  <c r="GB84"/>
  <c r="GA84"/>
  <c r="FZ84" a="1"/>
  <c r="FZ84" s="1"/>
  <c r="FY84" a="1"/>
  <c r="FY84" s="1"/>
  <c r="FX84"/>
  <c r="FX84" a="1"/>
  <c r="FW84" a="1"/>
  <c r="FW84" s="1"/>
  <c r="FV84" a="1"/>
  <c r="FV84" s="1"/>
  <c r="FU84" a="1"/>
  <c r="FU84" s="1"/>
  <c r="FS84"/>
  <c r="IP83" a="1"/>
  <c r="IP83" s="1"/>
  <c r="IO83" a="1"/>
  <c r="IO83" s="1"/>
  <c r="IN83"/>
  <c r="IN83" a="1"/>
  <c r="IM83" a="1"/>
  <c r="IM83" s="1"/>
  <c r="IL83" a="1"/>
  <c r="IL83" s="1"/>
  <c r="IK83" a="1"/>
  <c r="IK83" s="1"/>
  <c r="IJ83" a="1"/>
  <c r="IJ83" s="1"/>
  <c r="II83" a="1"/>
  <c r="II83" s="1"/>
  <c r="IH83" a="1"/>
  <c r="IH83" s="1"/>
  <c r="IG83" a="1"/>
  <c r="IG83" s="1"/>
  <c r="IF83"/>
  <c r="IF83" a="1"/>
  <c r="IE83" a="1"/>
  <c r="IE83" s="1"/>
  <c r="ID83" a="1"/>
  <c r="ID83" s="1"/>
  <c r="IC83" a="1"/>
  <c r="IC83" s="1"/>
  <c r="IB83"/>
  <c r="IB83" a="1"/>
  <c r="HZ83" a="1"/>
  <c r="HZ83" s="1"/>
  <c r="HY83" a="1"/>
  <c r="HY83" s="1"/>
  <c r="HX83" a="1"/>
  <c r="HX83" s="1"/>
  <c r="HW83"/>
  <c r="HW83" a="1"/>
  <c r="HV83" a="1"/>
  <c r="HV83" s="1"/>
  <c r="HU83" a="1"/>
  <c r="HU83" s="1"/>
  <c r="HT83" a="1"/>
  <c r="HT83" s="1"/>
  <c r="HS83" a="1"/>
  <c r="HS83" s="1"/>
  <c r="HR83" a="1"/>
  <c r="HR83" s="1"/>
  <c r="HQ83" a="1"/>
  <c r="HQ83" s="1"/>
  <c r="HP83" a="1"/>
  <c r="HP83" s="1"/>
  <c r="HO83"/>
  <c r="HO83" a="1"/>
  <c r="HN83" a="1"/>
  <c r="HN83" s="1"/>
  <c r="HM83" a="1"/>
  <c r="HM83" s="1"/>
  <c r="HL83" a="1"/>
  <c r="HL83" s="1"/>
  <c r="HK83"/>
  <c r="HK83" a="1"/>
  <c r="HJ83" a="1"/>
  <c r="HJ83" s="1"/>
  <c r="HI83" a="1"/>
  <c r="HI83" s="1"/>
  <c r="HH83" a="1"/>
  <c r="HH83" s="1"/>
  <c r="HG83"/>
  <c r="HG83" a="1"/>
  <c r="HF83" a="1"/>
  <c r="HF83" s="1"/>
  <c r="HE83" a="1"/>
  <c r="HE83" s="1"/>
  <c r="HD83" a="1"/>
  <c r="HD83" s="1"/>
  <c r="HC83" a="1"/>
  <c r="HC83" s="1"/>
  <c r="HB83" a="1"/>
  <c r="HB83" s="1"/>
  <c r="HA83" a="1"/>
  <c r="HA83" s="1"/>
  <c r="GZ83" a="1"/>
  <c r="GZ83" s="1"/>
  <c r="GY83"/>
  <c r="GY83" a="1"/>
  <c r="GX83" a="1"/>
  <c r="GX83" s="1"/>
  <c r="GW83" a="1"/>
  <c r="GW83" s="1"/>
  <c r="GV83" a="1"/>
  <c r="GV83" s="1"/>
  <c r="GU83"/>
  <c r="GU83" a="1"/>
  <c r="GT83" a="1"/>
  <c r="GT83" s="1"/>
  <c r="GS83" a="1"/>
  <c r="GS83" s="1"/>
  <c r="GR83" a="1"/>
  <c r="GR83" s="1"/>
  <c r="GQ83"/>
  <c r="GQ83" a="1"/>
  <c r="GP83" a="1"/>
  <c r="GP83" s="1"/>
  <c r="GO83" a="1"/>
  <c r="GO83" s="1"/>
  <c r="GN83" a="1"/>
  <c r="GN83" s="1"/>
  <c r="GM83" a="1"/>
  <c r="GM83" s="1"/>
  <c r="GL83" a="1"/>
  <c r="GL83" s="1"/>
  <c r="GK83" a="1"/>
  <c r="GK83" s="1"/>
  <c r="GJ83" a="1"/>
  <c r="GJ83" s="1"/>
  <c r="GI83"/>
  <c r="GI83" a="1"/>
  <c r="GH83" a="1"/>
  <c r="GH83" s="1"/>
  <c r="GG83" a="1"/>
  <c r="GG83" s="1"/>
  <c r="GF83" a="1"/>
  <c r="GF83" s="1"/>
  <c r="GE83"/>
  <c r="GE83" a="1"/>
  <c r="GD83" a="1"/>
  <c r="GD83" s="1"/>
  <c r="GC83" a="1"/>
  <c r="GC83" s="1"/>
  <c r="GB83"/>
  <c r="GA83"/>
  <c r="FZ83" a="1"/>
  <c r="FZ83" s="1"/>
  <c r="FY83" a="1"/>
  <c r="FY83" s="1"/>
  <c r="FX83"/>
  <c r="FX83" a="1"/>
  <c r="FW83" a="1"/>
  <c r="FW83" s="1"/>
  <c r="FV83" a="1"/>
  <c r="FV83" s="1"/>
  <c r="FU83" a="1"/>
  <c r="FU83" s="1"/>
  <c r="FS83"/>
  <c r="IP82" a="1"/>
  <c r="IP82" s="1"/>
  <c r="IO82" a="1"/>
  <c r="IO82" s="1"/>
  <c r="IN82"/>
  <c r="IN82" a="1"/>
  <c r="IM82" a="1"/>
  <c r="IM82" s="1"/>
  <c r="IL82" a="1"/>
  <c r="IL82" s="1"/>
  <c r="IK82" a="1"/>
  <c r="IK82" s="1"/>
  <c r="IJ82"/>
  <c r="IJ82" a="1"/>
  <c r="II82" a="1"/>
  <c r="II82" s="1"/>
  <c r="IH82" a="1"/>
  <c r="IH82" s="1"/>
  <c r="IG82" a="1"/>
  <c r="IG82" s="1"/>
  <c r="IF82" a="1"/>
  <c r="IF82" s="1"/>
  <c r="IE82" a="1"/>
  <c r="IE82" s="1"/>
  <c r="ID82" a="1"/>
  <c r="ID82" s="1"/>
  <c r="IC82" a="1"/>
  <c r="IC82" s="1"/>
  <c r="IB82" a="1"/>
  <c r="IB82" s="1"/>
  <c r="HZ82" a="1"/>
  <c r="HZ82" s="1"/>
  <c r="HY82" a="1"/>
  <c r="HY82" s="1"/>
  <c r="HX82" a="1"/>
  <c r="HX82" s="1"/>
  <c r="HW82"/>
  <c r="HW82" a="1"/>
  <c r="HV82" a="1"/>
  <c r="HV82" s="1"/>
  <c r="HU82" a="1"/>
  <c r="HU82" s="1"/>
  <c r="HT82" a="1"/>
  <c r="HT82" s="1"/>
  <c r="HS82"/>
  <c r="HS82" a="1"/>
  <c r="HR82" a="1"/>
  <c r="HR82" s="1"/>
  <c r="HQ82" a="1"/>
  <c r="HQ82" s="1"/>
  <c r="HP82" a="1"/>
  <c r="HP82" s="1"/>
  <c r="HO82" a="1"/>
  <c r="HO82" s="1"/>
  <c r="HN82" a="1"/>
  <c r="HN82" s="1"/>
  <c r="HM82" a="1"/>
  <c r="HM82" s="1"/>
  <c r="HL82" a="1"/>
  <c r="HL82" s="1"/>
  <c r="HK82"/>
  <c r="HK82" a="1"/>
  <c r="HJ82" a="1"/>
  <c r="HJ82" s="1"/>
  <c r="HI82" a="1"/>
  <c r="HI82" s="1"/>
  <c r="HH82" a="1"/>
  <c r="HH82" s="1"/>
  <c r="HG82"/>
  <c r="HG82" a="1"/>
  <c r="HF82" a="1"/>
  <c r="HF82" s="1"/>
  <c r="HE82" a="1"/>
  <c r="HE82" s="1"/>
  <c r="HD82" a="1"/>
  <c r="HD82" s="1"/>
  <c r="HC82"/>
  <c r="HC82" a="1"/>
  <c r="HB82" a="1"/>
  <c r="HB82" s="1"/>
  <c r="HA82" a="1"/>
  <c r="HA82" s="1"/>
  <c r="GZ82" a="1"/>
  <c r="GZ82" s="1"/>
  <c r="GY82" a="1"/>
  <c r="GY82" s="1"/>
  <c r="GX82" a="1"/>
  <c r="GX82" s="1"/>
  <c r="GW82" a="1"/>
  <c r="GW82" s="1"/>
  <c r="GV82" a="1"/>
  <c r="GV82" s="1"/>
  <c r="GU82"/>
  <c r="GU82" a="1"/>
  <c r="GT82" a="1"/>
  <c r="GT82" s="1"/>
  <c r="GS82" a="1"/>
  <c r="GS82" s="1"/>
  <c r="GR82" a="1"/>
  <c r="GR82" s="1"/>
  <c r="GQ82"/>
  <c r="GQ82" a="1"/>
  <c r="GP82" a="1"/>
  <c r="GP82" s="1"/>
  <c r="GO82" a="1"/>
  <c r="GO82" s="1"/>
  <c r="GN82" a="1"/>
  <c r="GN82" s="1"/>
  <c r="GM82"/>
  <c r="GM82" a="1"/>
  <c r="GL82" a="1"/>
  <c r="GL82" s="1"/>
  <c r="GK82" a="1"/>
  <c r="GK82" s="1"/>
  <c r="GJ82" a="1"/>
  <c r="GJ82" s="1"/>
  <c r="GI82" a="1"/>
  <c r="GI82" s="1"/>
  <c r="GH82" a="1"/>
  <c r="GH82" s="1"/>
  <c r="GG82" a="1"/>
  <c r="GG82" s="1"/>
  <c r="GF82" a="1"/>
  <c r="GF82" s="1"/>
  <c r="GE82" a="1"/>
  <c r="GE82" s="1"/>
  <c r="GD82" a="1"/>
  <c r="GD82" s="1"/>
  <c r="GC82" a="1"/>
  <c r="GC82" s="1"/>
  <c r="GB82"/>
  <c r="GA82"/>
  <c r="FZ82" a="1"/>
  <c r="FZ82" s="1"/>
  <c r="FY82" a="1"/>
  <c r="FY82" s="1"/>
  <c r="FX82" a="1"/>
  <c r="FX82" s="1"/>
  <c r="FW82" a="1"/>
  <c r="FW82" s="1"/>
  <c r="FV82" a="1"/>
  <c r="FV82" s="1"/>
  <c r="FU82" a="1"/>
  <c r="FU82" s="1"/>
  <c r="FS82"/>
  <c r="IP81" a="1"/>
  <c r="IP81" s="1"/>
  <c r="IO81" a="1"/>
  <c r="IO81" s="1"/>
  <c r="IN81" a="1"/>
  <c r="IN81" s="1"/>
  <c r="IM81" a="1"/>
  <c r="IM81" s="1"/>
  <c r="IL81" a="1"/>
  <c r="IL81" s="1"/>
  <c r="IK81" a="1"/>
  <c r="IK81" s="1"/>
  <c r="IJ81"/>
  <c r="IJ81" a="1"/>
  <c r="II81" a="1"/>
  <c r="II81" s="1"/>
  <c r="IH81" a="1"/>
  <c r="IH81" s="1"/>
  <c r="IG81" a="1"/>
  <c r="IG81" s="1"/>
  <c r="IF81"/>
  <c r="IF81" a="1"/>
  <c r="IE81" a="1"/>
  <c r="IE81" s="1"/>
  <c r="ID81" a="1"/>
  <c r="ID81" s="1"/>
  <c r="IC81" a="1"/>
  <c r="IC81" s="1"/>
  <c r="IB81" a="1"/>
  <c r="IB81" s="1"/>
  <c r="HZ81" a="1"/>
  <c r="HZ81" s="1"/>
  <c r="HY81" a="1"/>
  <c r="HY81" s="1"/>
  <c r="HX81" a="1"/>
  <c r="HX81" s="1"/>
  <c r="HW81" a="1"/>
  <c r="HW81" s="1"/>
  <c r="HV81" a="1"/>
  <c r="HV81" s="1"/>
  <c r="HU81" a="1"/>
  <c r="HU81" s="1"/>
  <c r="HT81" a="1"/>
  <c r="HT81" s="1"/>
  <c r="HS81"/>
  <c r="HS81" a="1"/>
  <c r="HR81" a="1"/>
  <c r="HR81" s="1"/>
  <c r="HQ81" a="1"/>
  <c r="HQ81" s="1"/>
  <c r="HP81" a="1"/>
  <c r="HP81" s="1"/>
  <c r="HO81"/>
  <c r="HO81" a="1"/>
  <c r="HN81" a="1"/>
  <c r="HN81" s="1"/>
  <c r="HM81" a="1"/>
  <c r="HM81" s="1"/>
  <c r="HL81" a="1"/>
  <c r="HL81" s="1"/>
  <c r="HK81" a="1"/>
  <c r="HK81" s="1"/>
  <c r="HJ81" a="1"/>
  <c r="HJ81" s="1"/>
  <c r="HI81" a="1"/>
  <c r="HI81" s="1"/>
  <c r="HH81" a="1"/>
  <c r="HH81" s="1"/>
  <c r="HG81"/>
  <c r="HG81" a="1"/>
  <c r="HF81" a="1"/>
  <c r="HF81" s="1"/>
  <c r="HE81" a="1"/>
  <c r="HE81" s="1"/>
  <c r="HD81" a="1"/>
  <c r="HD81" s="1"/>
  <c r="HC81"/>
  <c r="HC81" a="1"/>
  <c r="HB81" a="1"/>
  <c r="HB81" s="1"/>
  <c r="HA81" a="1"/>
  <c r="HA81" s="1"/>
  <c r="GZ81" a="1"/>
  <c r="GZ81" s="1"/>
  <c r="GY81"/>
  <c r="GY81" a="1"/>
  <c r="GX81" a="1"/>
  <c r="GX81" s="1"/>
  <c r="GW81" a="1"/>
  <c r="GW81" s="1"/>
  <c r="GV81" a="1"/>
  <c r="GV81" s="1"/>
  <c r="GU81" a="1"/>
  <c r="GU81" s="1"/>
  <c r="GT81" a="1"/>
  <c r="GT81" s="1"/>
  <c r="GS81" a="1"/>
  <c r="GS81" s="1"/>
  <c r="GR81" a="1"/>
  <c r="GR81" s="1"/>
  <c r="GQ81"/>
  <c r="GQ81" a="1"/>
  <c r="GP81" a="1"/>
  <c r="GP81" s="1"/>
  <c r="GO81" a="1"/>
  <c r="GO81" s="1"/>
  <c r="GN81" a="1"/>
  <c r="GN81" s="1"/>
  <c r="GM81"/>
  <c r="GM81" a="1"/>
  <c r="GL81" a="1"/>
  <c r="GL81" s="1"/>
  <c r="GK81" a="1"/>
  <c r="GK81" s="1"/>
  <c r="GJ81" a="1"/>
  <c r="GJ81" s="1"/>
  <c r="GI81"/>
  <c r="GI81" a="1"/>
  <c r="GH81" a="1"/>
  <c r="GH81" s="1"/>
  <c r="GG81" a="1"/>
  <c r="GG81" s="1"/>
  <c r="GF81" a="1"/>
  <c r="GF81" s="1"/>
  <c r="GE81" a="1"/>
  <c r="GE81" s="1"/>
  <c r="GD81" a="1"/>
  <c r="GD81" s="1"/>
  <c r="GC81" a="1"/>
  <c r="GC81" s="1"/>
  <c r="GB81"/>
  <c r="GA81"/>
  <c r="FZ81" a="1"/>
  <c r="FZ81" s="1"/>
  <c r="FY81" a="1"/>
  <c r="FY81" s="1"/>
  <c r="FX81" a="1"/>
  <c r="FX81" s="1"/>
  <c r="FW81" a="1"/>
  <c r="FW81" s="1"/>
  <c r="FV81" a="1"/>
  <c r="FV81" s="1"/>
  <c r="FU81" a="1"/>
  <c r="FU81" s="1"/>
  <c r="FS81"/>
  <c r="IP80" a="1"/>
  <c r="IP80" s="1"/>
  <c r="IO80" a="1"/>
  <c r="IO80" s="1"/>
  <c r="IN80" a="1"/>
  <c r="IN80" s="1"/>
  <c r="IM80" a="1"/>
  <c r="IM80" s="1"/>
  <c r="IL80" a="1"/>
  <c r="IL80" s="1"/>
  <c r="IK80" a="1"/>
  <c r="IK80" s="1"/>
  <c r="IJ80"/>
  <c r="IJ80" a="1"/>
  <c r="II80" a="1"/>
  <c r="II80" s="1"/>
  <c r="IH80" a="1"/>
  <c r="IH80" s="1"/>
  <c r="IG80" a="1"/>
  <c r="IG80" s="1"/>
  <c r="IF80"/>
  <c r="IF80" a="1"/>
  <c r="IE80" a="1"/>
  <c r="IE80" s="1"/>
  <c r="ID80" a="1"/>
  <c r="ID80" s="1"/>
  <c r="IC80" a="1"/>
  <c r="IC80" s="1"/>
  <c r="IB80"/>
  <c r="IB80" a="1"/>
  <c r="HZ80" a="1"/>
  <c r="HZ80" s="1"/>
  <c r="HY80" a="1"/>
  <c r="HY80" s="1"/>
  <c r="HX80" a="1"/>
  <c r="HX80" s="1"/>
  <c r="HW80" a="1"/>
  <c r="HW80" s="1"/>
  <c r="HV80" a="1"/>
  <c r="HV80" s="1"/>
  <c r="HU80" a="1"/>
  <c r="HU80" s="1"/>
  <c r="HT80" a="1"/>
  <c r="HT80" s="1"/>
  <c r="HS80"/>
  <c r="HS80" a="1"/>
  <c r="HR80" a="1"/>
  <c r="HR80" s="1"/>
  <c r="HQ80" a="1"/>
  <c r="HQ80" s="1"/>
  <c r="HP80" a="1"/>
  <c r="HP80" s="1"/>
  <c r="HO80"/>
  <c r="HO80" a="1"/>
  <c r="HN80" a="1"/>
  <c r="HN80" s="1"/>
  <c r="HM80" a="1"/>
  <c r="HM80" s="1"/>
  <c r="HL80" a="1"/>
  <c r="HL80" s="1"/>
  <c r="HK80"/>
  <c r="HK80" a="1"/>
  <c r="HJ80" a="1"/>
  <c r="HJ80" s="1"/>
  <c r="HI80" a="1"/>
  <c r="HI80" s="1"/>
  <c r="HH80" a="1"/>
  <c r="HH80" s="1"/>
  <c r="HG80" a="1"/>
  <c r="HG80" s="1"/>
  <c r="HF80" a="1"/>
  <c r="HF80" s="1"/>
  <c r="HE80" a="1"/>
  <c r="HE80" s="1"/>
  <c r="HD80" a="1"/>
  <c r="HD80" s="1"/>
  <c r="HC80" a="1"/>
  <c r="HC80" s="1"/>
  <c r="HB80" a="1"/>
  <c r="HB80" s="1"/>
  <c r="HA80" a="1"/>
  <c r="HA80" s="1"/>
  <c r="GZ80" a="1"/>
  <c r="GZ80" s="1"/>
  <c r="GY80"/>
  <c r="GY80" a="1"/>
  <c r="GX80" a="1"/>
  <c r="GX80" s="1"/>
  <c r="GW80" a="1"/>
  <c r="GW80" s="1"/>
  <c r="GV80" a="1"/>
  <c r="GV80" s="1"/>
  <c r="GU80"/>
  <c r="GU80" a="1"/>
  <c r="GT80" a="1"/>
  <c r="GT80" s="1"/>
  <c r="GS80" a="1"/>
  <c r="GS80" s="1"/>
  <c r="GR80" a="1"/>
  <c r="GR80" s="1"/>
  <c r="GQ80" a="1"/>
  <c r="GQ80" s="1"/>
  <c r="GP80" a="1"/>
  <c r="GP80" s="1"/>
  <c r="GO80" a="1"/>
  <c r="GO80" s="1"/>
  <c r="GN80" a="1"/>
  <c r="GN80" s="1"/>
  <c r="GM80" a="1"/>
  <c r="GM80" s="1"/>
  <c r="GL80" a="1"/>
  <c r="GL80" s="1"/>
  <c r="GK80" a="1"/>
  <c r="GK80" s="1"/>
  <c r="GJ80" a="1"/>
  <c r="GJ80" s="1"/>
  <c r="GI80" a="1"/>
  <c r="GI80" s="1"/>
  <c r="GH80" a="1"/>
  <c r="GH80" s="1"/>
  <c r="GG80" a="1"/>
  <c r="GG80" s="1"/>
  <c r="GF80" a="1"/>
  <c r="GF80" s="1"/>
  <c r="GE80"/>
  <c r="GE80" a="1"/>
  <c r="GD80" a="1"/>
  <c r="GD80" s="1"/>
  <c r="GC80" a="1"/>
  <c r="GC80" s="1"/>
  <c r="GB80"/>
  <c r="GA80"/>
  <c r="FZ80" a="1"/>
  <c r="FZ80" s="1"/>
  <c r="FY80" a="1"/>
  <c r="FY80" s="1"/>
  <c r="FX80"/>
  <c r="FX80" a="1"/>
  <c r="FW80" a="1"/>
  <c r="FW80" s="1"/>
  <c r="FV80" a="1"/>
  <c r="FV80" s="1"/>
  <c r="FU80" a="1"/>
  <c r="FU80" s="1"/>
  <c r="FS80"/>
  <c r="IP79" a="1"/>
  <c r="IP79" s="1"/>
  <c r="IO79" a="1"/>
  <c r="IO79" s="1"/>
  <c r="IN79"/>
  <c r="IN79" a="1"/>
  <c r="IM79" a="1"/>
  <c r="IM79" s="1"/>
  <c r="IL79" a="1"/>
  <c r="IL79" s="1"/>
  <c r="IK79" a="1"/>
  <c r="IK79" s="1"/>
  <c r="IJ79" a="1"/>
  <c r="IJ79" s="1"/>
  <c r="II79" a="1"/>
  <c r="II79" s="1"/>
  <c r="IH79" a="1"/>
  <c r="IH79" s="1"/>
  <c r="IG79" a="1"/>
  <c r="IG79" s="1"/>
  <c r="IF79" a="1"/>
  <c r="IF79" s="1"/>
  <c r="IE79" a="1"/>
  <c r="IE79" s="1"/>
  <c r="ID79" a="1"/>
  <c r="ID79" s="1"/>
  <c r="IC79" a="1"/>
  <c r="IC79" s="1"/>
  <c r="IB79" a="1"/>
  <c r="IB79" s="1"/>
  <c r="HZ79" a="1"/>
  <c r="HZ79" s="1"/>
  <c r="HY79" a="1"/>
  <c r="HY79" s="1"/>
  <c r="HX79" a="1"/>
  <c r="HX79" s="1"/>
  <c r="HW79"/>
  <c r="HW79" a="1"/>
  <c r="HV79" a="1"/>
  <c r="HV79" s="1"/>
  <c r="HU79" a="1"/>
  <c r="HU79" s="1"/>
  <c r="HT79" a="1"/>
  <c r="HT79" s="1"/>
  <c r="HS79" a="1"/>
  <c r="HS79" s="1"/>
  <c r="HR79" a="1"/>
  <c r="HR79" s="1"/>
  <c r="HQ79" a="1"/>
  <c r="HQ79" s="1"/>
  <c r="HP79" a="1"/>
  <c r="HP79" s="1"/>
  <c r="HO79"/>
  <c r="HO79" a="1"/>
  <c r="HN79" a="1"/>
  <c r="HN79" s="1"/>
  <c r="HM79" a="1"/>
  <c r="HM79" s="1"/>
  <c r="HL79" a="1"/>
  <c r="HL79" s="1"/>
  <c r="HK79" a="1"/>
  <c r="HK79" s="1"/>
  <c r="HJ79" a="1"/>
  <c r="HJ79" s="1"/>
  <c r="HI79" a="1"/>
  <c r="HI79" s="1"/>
  <c r="HH79" a="1"/>
  <c r="HH79" s="1"/>
  <c r="HG79"/>
  <c r="HG79" a="1"/>
  <c r="HF79" a="1"/>
  <c r="HF79" s="1"/>
  <c r="HE79" a="1"/>
  <c r="HE79" s="1"/>
  <c r="HD79" a="1"/>
  <c r="HD79" s="1"/>
  <c r="HC79" a="1"/>
  <c r="HC79" s="1"/>
  <c r="HB79" a="1"/>
  <c r="HB79" s="1"/>
  <c r="HA79" a="1"/>
  <c r="HA79" s="1"/>
  <c r="GZ79" a="1"/>
  <c r="GZ79" s="1"/>
  <c r="GY79" a="1"/>
  <c r="GY79" s="1"/>
  <c r="GX79" a="1"/>
  <c r="GX79" s="1"/>
  <c r="GW79" a="1"/>
  <c r="GW79" s="1"/>
  <c r="GV79" a="1"/>
  <c r="GV79" s="1"/>
  <c r="GU79"/>
  <c r="GU79" a="1"/>
  <c r="GT79" a="1"/>
  <c r="GT79" s="1"/>
  <c r="GS79" a="1"/>
  <c r="GS79" s="1"/>
  <c r="GR79" a="1"/>
  <c r="GR79" s="1"/>
  <c r="GQ79"/>
  <c r="GQ79" a="1"/>
  <c r="GP79" a="1"/>
  <c r="GP79" s="1"/>
  <c r="GO79" a="1"/>
  <c r="GO79" s="1"/>
  <c r="GN79" a="1"/>
  <c r="GN79" s="1"/>
  <c r="GM79" a="1"/>
  <c r="GM79" s="1"/>
  <c r="GL79" a="1"/>
  <c r="GL79" s="1"/>
  <c r="GK79" a="1"/>
  <c r="GK79" s="1"/>
  <c r="GJ79" a="1"/>
  <c r="GJ79" s="1"/>
  <c r="GI79" a="1"/>
  <c r="GI79" s="1"/>
  <c r="GH79" a="1"/>
  <c r="GH79" s="1"/>
  <c r="GG79" a="1"/>
  <c r="GG79" s="1"/>
  <c r="GF79" a="1"/>
  <c r="GF79" s="1"/>
  <c r="GE79" a="1"/>
  <c r="GE79" s="1"/>
  <c r="GD79" a="1"/>
  <c r="GD79" s="1"/>
  <c r="GC79" a="1"/>
  <c r="GC79" s="1"/>
  <c r="GB79"/>
  <c r="GA79"/>
  <c r="FZ79" a="1"/>
  <c r="FZ79" s="1"/>
  <c r="FY79" a="1"/>
  <c r="FY79" s="1"/>
  <c r="FX79"/>
  <c r="FX79" a="1"/>
  <c r="FW79" a="1"/>
  <c r="FW79" s="1"/>
  <c r="FV79"/>
  <c r="FV79" a="1"/>
  <c r="FU79" a="1"/>
  <c r="FU79" s="1"/>
  <c r="FS79"/>
  <c r="IP78"/>
  <c r="IP78" a="1"/>
  <c r="IO78" a="1"/>
  <c r="IO78" s="1"/>
  <c r="IN78"/>
  <c r="IN78" a="1"/>
  <c r="IM78" a="1"/>
  <c r="IM78" s="1"/>
  <c r="IL78"/>
  <c r="IL78" a="1"/>
  <c r="IK78" a="1"/>
  <c r="IK78" s="1"/>
  <c r="IJ78"/>
  <c r="IJ78" a="1"/>
  <c r="II78" a="1"/>
  <c r="II78" s="1"/>
  <c r="IH78"/>
  <c r="IH78" a="1"/>
  <c r="IG78" a="1"/>
  <c r="IG78" s="1"/>
  <c r="IF78"/>
  <c r="IF78" a="1"/>
  <c r="IE78" a="1"/>
  <c r="IE78" s="1"/>
  <c r="ID78"/>
  <c r="ID78" a="1"/>
  <c r="IC78" a="1"/>
  <c r="IC78" s="1"/>
  <c r="IB78"/>
  <c r="IB78" a="1"/>
  <c r="HZ78" a="1"/>
  <c r="HZ78" s="1"/>
  <c r="HY78"/>
  <c r="HY78" a="1"/>
  <c r="HX78" a="1"/>
  <c r="HX78" s="1"/>
  <c r="HW78"/>
  <c r="HW78" a="1"/>
  <c r="HV78" a="1"/>
  <c r="HV78" s="1"/>
  <c r="HU78"/>
  <c r="HU78" a="1"/>
  <c r="HT78" a="1"/>
  <c r="HT78" s="1"/>
  <c r="HS78"/>
  <c r="HS78" a="1"/>
  <c r="HR78" a="1"/>
  <c r="HR78" s="1"/>
  <c r="HQ78"/>
  <c r="HQ78" a="1"/>
  <c r="HP78" a="1"/>
  <c r="HP78" s="1"/>
  <c r="HO78"/>
  <c r="HO78" a="1"/>
  <c r="HN78" a="1"/>
  <c r="HN78" s="1"/>
  <c r="HM78"/>
  <c r="HM78" a="1"/>
  <c r="HL78" a="1"/>
  <c r="HL78" s="1"/>
  <c r="HK78"/>
  <c r="HK78" a="1"/>
  <c r="HJ78" a="1"/>
  <c r="HJ78" s="1"/>
  <c r="HI78"/>
  <c r="HI78" a="1"/>
  <c r="HH78" a="1"/>
  <c r="HH78" s="1"/>
  <c r="HG78"/>
  <c r="HG78" a="1"/>
  <c r="HF78" a="1"/>
  <c r="HF78" s="1"/>
  <c r="HE78"/>
  <c r="HE78" a="1"/>
  <c r="HD78" a="1"/>
  <c r="HD78" s="1"/>
  <c r="HC78"/>
  <c r="HC78" a="1"/>
  <c r="HB78" a="1"/>
  <c r="HB78" s="1"/>
  <c r="HA78"/>
  <c r="HA78" a="1"/>
  <c r="GZ78" a="1"/>
  <c r="GZ78" s="1"/>
  <c r="GY78"/>
  <c r="GY78" a="1"/>
  <c r="GX78" a="1"/>
  <c r="GX78" s="1"/>
  <c r="GW78"/>
  <c r="GW78" a="1"/>
  <c r="GV78" a="1"/>
  <c r="GV78" s="1"/>
  <c r="GU78"/>
  <c r="GU78" a="1"/>
  <c r="GT78" a="1"/>
  <c r="GT78" s="1"/>
  <c r="GS78"/>
  <c r="GS78" a="1"/>
  <c r="GR78" a="1"/>
  <c r="GR78" s="1"/>
  <c r="GQ78"/>
  <c r="GQ78" a="1"/>
  <c r="GP78" a="1"/>
  <c r="GP78" s="1"/>
  <c r="GO78"/>
  <c r="GO78" a="1"/>
  <c r="GN78" a="1"/>
  <c r="GN78" s="1"/>
  <c r="GM78"/>
  <c r="GM78" a="1"/>
  <c r="GL78" a="1"/>
  <c r="GL78" s="1"/>
  <c r="GK78"/>
  <c r="GK78" a="1"/>
  <c r="GJ78" a="1"/>
  <c r="GJ78" s="1"/>
  <c r="GI78"/>
  <c r="GI78" a="1"/>
  <c r="GH78" a="1"/>
  <c r="GH78" s="1"/>
  <c r="GG78"/>
  <c r="GG78" a="1"/>
  <c r="GF78" a="1"/>
  <c r="GF78" s="1"/>
  <c r="GE78"/>
  <c r="GE78" a="1"/>
  <c r="GD78" a="1"/>
  <c r="GD78" s="1"/>
  <c r="GC78"/>
  <c r="GC78" a="1"/>
  <c r="GB78"/>
  <c r="GA78"/>
  <c r="FZ78"/>
  <c r="FZ78" a="1"/>
  <c r="FY78" a="1"/>
  <c r="FY78" s="1"/>
  <c r="FX78"/>
  <c r="FX78" a="1"/>
  <c r="FW78" a="1"/>
  <c r="FW78" s="1"/>
  <c r="FV78"/>
  <c r="FV78" a="1"/>
  <c r="FU78" a="1"/>
  <c r="FU78" s="1"/>
  <c r="FS78"/>
  <c r="IP77" a="1"/>
  <c r="IP77" s="1"/>
  <c r="IO77" a="1"/>
  <c r="IO77" s="1"/>
  <c r="IN77" a="1"/>
  <c r="IN77" s="1"/>
  <c r="IM77"/>
  <c r="IM77" a="1"/>
  <c r="IL77" a="1"/>
  <c r="IL77" s="1"/>
  <c r="IK77" a="1"/>
  <c r="IK77" s="1"/>
  <c r="IJ77" a="1"/>
  <c r="IJ77" s="1"/>
  <c r="II77"/>
  <c r="II77" a="1"/>
  <c r="IH77" a="1"/>
  <c r="IH77" s="1"/>
  <c r="IG77"/>
  <c r="IG77" a="1"/>
  <c r="IF77" a="1"/>
  <c r="IF77" s="1"/>
  <c r="IE77"/>
  <c r="IE77" a="1"/>
  <c r="ID77" a="1"/>
  <c r="ID77" s="1"/>
  <c r="IC77" a="1"/>
  <c r="IC77" s="1"/>
  <c r="IB77" a="1"/>
  <c r="IB77" s="1"/>
  <c r="HZ77"/>
  <c r="HZ77" a="1"/>
  <c r="HY77" a="1"/>
  <c r="HY77" s="1"/>
  <c r="HX77"/>
  <c r="HX77" a="1"/>
  <c r="HW77" a="1"/>
  <c r="HW77" s="1"/>
  <c r="HV77" a="1"/>
  <c r="HV77" s="1"/>
  <c r="HU77" a="1"/>
  <c r="HU77" s="1"/>
  <c r="HT77" a="1"/>
  <c r="HT77" s="1"/>
  <c r="HS77" a="1"/>
  <c r="HS77" s="1"/>
  <c r="HR77"/>
  <c r="HR77" a="1"/>
  <c r="HQ77" a="1"/>
  <c r="HQ77" s="1"/>
  <c r="HP77" a="1"/>
  <c r="HP77" s="1"/>
  <c r="HO77" a="1"/>
  <c r="HO77" s="1"/>
  <c r="HN77" a="1"/>
  <c r="HN77" s="1"/>
  <c r="HM77" a="1"/>
  <c r="HM77" s="1"/>
  <c r="HL77" a="1"/>
  <c r="HL77" s="1"/>
  <c r="HK77" a="1"/>
  <c r="HK77" s="1"/>
  <c r="HJ77"/>
  <c r="HJ77" a="1"/>
  <c r="HI77" a="1"/>
  <c r="HI77" s="1"/>
  <c r="HH77" a="1"/>
  <c r="HH77" s="1"/>
  <c r="HG77" a="1"/>
  <c r="HG77" s="1"/>
  <c r="HF77"/>
  <c r="HF77" a="1"/>
  <c r="HE77" a="1"/>
  <c r="HE77" s="1"/>
  <c r="HD77" a="1"/>
  <c r="HD77" s="1"/>
  <c r="HC77" a="1"/>
  <c r="HC77" s="1"/>
  <c r="HB77"/>
  <c r="HB77" a="1"/>
  <c r="HA77" a="1"/>
  <c r="HA77" s="1"/>
  <c r="GZ77"/>
  <c r="GZ77" a="1"/>
  <c r="GY77" a="1"/>
  <c r="GY77" s="1"/>
  <c r="GX77"/>
  <c r="GX77" a="1"/>
  <c r="GW77" a="1"/>
  <c r="GW77" s="1"/>
  <c r="GV77" a="1"/>
  <c r="GV77" s="1"/>
  <c r="GU77" a="1"/>
  <c r="GU77" s="1"/>
  <c r="GT77"/>
  <c r="GT77" a="1"/>
  <c r="GS77" a="1"/>
  <c r="GS77" s="1"/>
  <c r="GR77"/>
  <c r="GR77" a="1"/>
  <c r="GQ77" a="1"/>
  <c r="GQ77" s="1"/>
  <c r="GP77" a="1"/>
  <c r="GP77" s="1"/>
  <c r="GO77" a="1"/>
  <c r="GO77" s="1"/>
  <c r="GN77" a="1"/>
  <c r="GN77" s="1"/>
  <c r="GM77" a="1"/>
  <c r="GM77" s="1"/>
  <c r="GL77"/>
  <c r="GL77" a="1"/>
  <c r="GK77" a="1"/>
  <c r="GK77" s="1"/>
  <c r="GJ77" a="1"/>
  <c r="GJ77" s="1"/>
  <c r="GI77" a="1"/>
  <c r="GI77" s="1"/>
  <c r="GH77" a="1"/>
  <c r="GH77" s="1"/>
  <c r="GG77" a="1"/>
  <c r="GG77" s="1"/>
  <c r="GF77" a="1"/>
  <c r="GF77" s="1"/>
  <c r="GE77" a="1"/>
  <c r="GE77" s="1"/>
  <c r="GD77"/>
  <c r="GD77" a="1"/>
  <c r="GC77" a="1"/>
  <c r="GC77" s="1"/>
  <c r="GB77"/>
  <c r="GA77"/>
  <c r="FZ77" a="1"/>
  <c r="FZ77" s="1"/>
  <c r="FY77"/>
  <c r="FY77" a="1"/>
  <c r="FX77" a="1"/>
  <c r="FX77" s="1"/>
  <c r="FW77" a="1"/>
  <c r="FW77" s="1"/>
  <c r="FV77" a="1"/>
  <c r="FV77" s="1"/>
  <c r="FU77"/>
  <c r="FU77" a="1"/>
  <c r="FS77"/>
  <c r="IP76" a="1"/>
  <c r="IP76" s="1"/>
  <c r="IO76"/>
  <c r="IO76" a="1"/>
  <c r="IN76" a="1"/>
  <c r="IN76" s="1"/>
  <c r="IM76"/>
  <c r="IM76" a="1"/>
  <c r="IL76" a="1"/>
  <c r="IL76" s="1"/>
  <c r="IK76"/>
  <c r="IK76" a="1"/>
  <c r="IJ76" a="1"/>
  <c r="IJ76" s="1"/>
  <c r="II76" a="1"/>
  <c r="II76" s="1"/>
  <c r="IH76" a="1"/>
  <c r="IH76" s="1"/>
  <c r="IG76"/>
  <c r="IG76" a="1"/>
  <c r="IF76" a="1"/>
  <c r="IF76" s="1"/>
  <c r="IE76"/>
  <c r="IE76" a="1"/>
  <c r="ID76" a="1"/>
  <c r="ID76" s="1"/>
  <c r="IC76" a="1"/>
  <c r="IC76" s="1"/>
  <c r="IB76" a="1"/>
  <c r="IB76" s="1"/>
  <c r="HZ76" a="1"/>
  <c r="HZ76" s="1"/>
  <c r="HY76" a="1"/>
  <c r="HY76" s="1"/>
  <c r="HX76"/>
  <c r="HX76" a="1"/>
  <c r="HW76" a="1"/>
  <c r="HW76" s="1"/>
  <c r="HV76" a="1"/>
  <c r="HV76" s="1"/>
  <c r="HU76" a="1"/>
  <c r="HU76" s="1"/>
  <c r="HT76" a="1"/>
  <c r="HT76" s="1"/>
  <c r="HS76" a="1"/>
  <c r="HS76" s="1"/>
  <c r="HR76" a="1"/>
  <c r="HR76" s="1"/>
  <c r="HQ76" a="1"/>
  <c r="HQ76" s="1"/>
  <c r="HP76"/>
  <c r="HP76" a="1"/>
  <c r="HO76" a="1"/>
  <c r="HO76" s="1"/>
  <c r="HN76" a="1"/>
  <c r="HN76" s="1"/>
  <c r="HM76" a="1"/>
  <c r="HM76" s="1"/>
  <c r="HL76"/>
  <c r="HL76" a="1"/>
  <c r="HK76" a="1"/>
  <c r="HK76" s="1"/>
  <c r="HJ76" a="1"/>
  <c r="HJ76" s="1"/>
  <c r="HI76" a="1"/>
  <c r="HI76" s="1"/>
  <c r="HH76"/>
  <c r="HH76" a="1"/>
  <c r="HG76" a="1"/>
  <c r="HG76" s="1"/>
  <c r="HF76"/>
  <c r="HF76" a="1"/>
  <c r="HE76" a="1"/>
  <c r="HE76" s="1"/>
  <c r="HD76" a="1"/>
  <c r="HD76" s="1"/>
  <c r="HC76"/>
  <c r="HC76" a="1"/>
  <c r="HB76" a="1"/>
  <c r="HB76" s="1"/>
  <c r="HA76" a="1"/>
  <c r="HA76" s="1"/>
  <c r="GZ76" a="1"/>
  <c r="GZ76" s="1"/>
  <c r="GY76"/>
  <c r="GY76" a="1"/>
  <c r="GX76" a="1"/>
  <c r="GX76" s="1"/>
  <c r="GW76" a="1"/>
  <c r="GW76" s="1"/>
  <c r="GV76" a="1"/>
  <c r="GV76" s="1"/>
  <c r="GU76" a="1"/>
  <c r="GU76" s="1"/>
  <c r="GT76" a="1"/>
  <c r="GT76" s="1"/>
  <c r="GS76" a="1"/>
  <c r="GS76" s="1"/>
  <c r="GR76" a="1"/>
  <c r="GR76" s="1"/>
  <c r="GQ76" a="1"/>
  <c r="GQ76" s="1"/>
  <c r="GP76" a="1"/>
  <c r="GP76" s="1"/>
  <c r="GO76" a="1"/>
  <c r="GO76" s="1"/>
  <c r="GN76" a="1"/>
  <c r="GN76" s="1"/>
  <c r="GM76"/>
  <c r="GM76" a="1"/>
  <c r="GL76" a="1"/>
  <c r="GL76" s="1"/>
  <c r="GK76" a="1"/>
  <c r="GK76" s="1"/>
  <c r="GJ76" a="1"/>
  <c r="GJ76" s="1"/>
  <c r="GI76"/>
  <c r="GI76" a="1"/>
  <c r="GH76" a="1"/>
  <c r="GH76" s="1"/>
  <c r="GG76" a="1"/>
  <c r="GG76" s="1"/>
  <c r="GF76" a="1"/>
  <c r="GF76" s="1"/>
  <c r="GE76" a="1"/>
  <c r="GE76" s="1"/>
  <c r="GD76" a="1"/>
  <c r="GD76" s="1"/>
  <c r="GC76" a="1"/>
  <c r="GC76" s="1"/>
  <c r="GB76"/>
  <c r="GA76"/>
  <c r="FZ76" a="1"/>
  <c r="FZ76" s="1"/>
  <c r="FY76" a="1"/>
  <c r="FY76" s="1"/>
  <c r="FX76" a="1"/>
  <c r="FX76" s="1"/>
  <c r="FW76" a="1"/>
  <c r="FW76" s="1"/>
  <c r="FV76" a="1"/>
  <c r="FV76" s="1"/>
  <c r="FU76" a="1"/>
  <c r="FU76" s="1"/>
  <c r="FS76"/>
  <c r="IP75" a="1"/>
  <c r="IP75" s="1"/>
  <c r="IO75" a="1"/>
  <c r="IO75" s="1"/>
  <c r="IN75" a="1"/>
  <c r="IN75" s="1"/>
  <c r="IM75" a="1"/>
  <c r="IM75" s="1"/>
  <c r="IL75" a="1"/>
  <c r="IL75" s="1"/>
  <c r="IK75" a="1"/>
  <c r="IK75" s="1"/>
  <c r="IJ75"/>
  <c r="IJ75" a="1"/>
  <c r="II75" a="1"/>
  <c r="II75" s="1"/>
  <c r="IH75" a="1"/>
  <c r="IH75" s="1"/>
  <c r="IG75" a="1"/>
  <c r="IG75" s="1"/>
  <c r="IF75"/>
  <c r="IF75" a="1"/>
  <c r="IE75" a="1"/>
  <c r="IE75" s="1"/>
  <c r="ID75" a="1"/>
  <c r="ID75" s="1"/>
  <c r="IC75" a="1"/>
  <c r="IC75" s="1"/>
  <c r="IB75"/>
  <c r="IB75" a="1"/>
  <c r="HZ75" a="1"/>
  <c r="HZ75" s="1"/>
  <c r="HY75" a="1"/>
  <c r="HY75" s="1"/>
  <c r="HX75" a="1"/>
  <c r="HX75" s="1"/>
  <c r="HW75" a="1"/>
  <c r="HW75" s="1"/>
  <c r="HV75" a="1"/>
  <c r="HV75" s="1"/>
  <c r="HU75" a="1"/>
  <c r="HU75" s="1"/>
  <c r="HT75" a="1"/>
  <c r="HT75" s="1"/>
  <c r="HS75" a="1"/>
  <c r="HS75" s="1"/>
  <c r="HR75" a="1"/>
  <c r="HR75" s="1"/>
  <c r="HQ75" a="1"/>
  <c r="HQ75" s="1"/>
  <c r="HP75" a="1"/>
  <c r="HP75" s="1"/>
  <c r="HO75"/>
  <c r="HO75" a="1"/>
  <c r="HN75" a="1"/>
  <c r="HN75" s="1"/>
  <c r="HM75" a="1"/>
  <c r="HM75" s="1"/>
  <c r="HL75" a="1"/>
  <c r="HL75" s="1"/>
  <c r="HK75"/>
  <c r="HK75" a="1"/>
  <c r="HJ75" a="1"/>
  <c r="HJ75" s="1"/>
  <c r="HI75" a="1"/>
  <c r="HI75" s="1"/>
  <c r="HH75" a="1"/>
  <c r="HH75" s="1"/>
  <c r="HG75" a="1"/>
  <c r="HG75" s="1"/>
  <c r="HF75" a="1"/>
  <c r="HF75" s="1"/>
  <c r="HE75" a="1"/>
  <c r="HE75" s="1"/>
  <c r="HD75" a="1"/>
  <c r="HD75" s="1"/>
  <c r="HC75" a="1"/>
  <c r="HC75" s="1"/>
  <c r="HB75" a="1"/>
  <c r="HB75" s="1"/>
  <c r="HA75" a="1"/>
  <c r="HA75" s="1"/>
  <c r="GZ75" a="1"/>
  <c r="GZ75" s="1"/>
  <c r="GY75" a="1"/>
  <c r="GY75" s="1"/>
  <c r="GX75" a="1"/>
  <c r="GX75" s="1"/>
  <c r="GW75" a="1"/>
  <c r="GW75" s="1"/>
  <c r="GV75" a="1"/>
  <c r="GV75" s="1"/>
  <c r="GU75"/>
  <c r="GU75" a="1"/>
  <c r="GT75" a="1"/>
  <c r="GT75" s="1"/>
  <c r="GS75" a="1"/>
  <c r="GS75" s="1"/>
  <c r="GR75" a="1"/>
  <c r="GR75" s="1"/>
  <c r="GQ75"/>
  <c r="GQ75" a="1"/>
  <c r="GP75" a="1"/>
  <c r="GP75" s="1"/>
  <c r="GO75" a="1"/>
  <c r="GO75" s="1"/>
  <c r="GN75" a="1"/>
  <c r="GN75" s="1"/>
  <c r="GM75" a="1"/>
  <c r="GM75" s="1"/>
  <c r="GL75" a="1"/>
  <c r="GL75" s="1"/>
  <c r="GK75" a="1"/>
  <c r="GK75" s="1"/>
  <c r="GJ75" a="1"/>
  <c r="GJ75" s="1"/>
  <c r="GI75" a="1"/>
  <c r="GI75" s="1"/>
  <c r="GH75" a="1"/>
  <c r="GH75" s="1"/>
  <c r="GG75" a="1"/>
  <c r="GG75" s="1"/>
  <c r="GF75" a="1"/>
  <c r="GF75" s="1"/>
  <c r="GE75"/>
  <c r="GE75" a="1"/>
  <c r="GD75" a="1"/>
  <c r="GD75" s="1"/>
  <c r="GC75" a="1"/>
  <c r="GC75" s="1"/>
  <c r="GB75"/>
  <c r="GA75"/>
  <c r="FZ75" a="1"/>
  <c r="FZ75" s="1"/>
  <c r="FY75" a="1"/>
  <c r="FY75" s="1"/>
  <c r="FX75"/>
  <c r="FX75" a="1"/>
  <c r="FW75" a="1"/>
  <c r="FW75" s="1"/>
  <c r="FV75" a="1"/>
  <c r="FV75" s="1"/>
  <c r="FU75" a="1"/>
  <c r="FU75" s="1"/>
  <c r="FS75"/>
  <c r="IP74" a="1"/>
  <c r="IP74" s="1"/>
  <c r="IO74" a="1"/>
  <c r="IO74" s="1"/>
  <c r="IN74"/>
  <c r="IN74" a="1"/>
  <c r="IM74" a="1"/>
  <c r="IM74" s="1"/>
  <c r="IL74" a="1"/>
  <c r="IL74" s="1"/>
  <c r="IK74" a="1"/>
  <c r="IK74" s="1"/>
  <c r="IJ74"/>
  <c r="IJ74" a="1"/>
  <c r="II74" a="1"/>
  <c r="II74" s="1"/>
  <c r="IH74" a="1"/>
  <c r="IH74" s="1"/>
  <c r="IG74" a="1"/>
  <c r="IG74" s="1"/>
  <c r="IF74" a="1"/>
  <c r="IF74" s="1"/>
  <c r="IE74" a="1"/>
  <c r="IE74" s="1"/>
  <c r="ID74" a="1"/>
  <c r="ID74" s="1"/>
  <c r="IC74" a="1"/>
  <c r="IC74" s="1"/>
  <c r="IB74" a="1"/>
  <c r="IB74" s="1"/>
  <c r="HZ74" a="1"/>
  <c r="HZ74" s="1"/>
  <c r="HY74" a="1"/>
  <c r="HY74" s="1"/>
  <c r="HX74" a="1"/>
  <c r="HX74" s="1"/>
  <c r="HW74"/>
  <c r="HW74" a="1"/>
  <c r="HV74" a="1"/>
  <c r="HV74" s="1"/>
  <c r="HU74" a="1"/>
  <c r="HU74" s="1"/>
  <c r="HT74" a="1"/>
  <c r="HT74" s="1"/>
  <c r="HS74"/>
  <c r="HS74" a="1"/>
  <c r="HR74" a="1"/>
  <c r="HR74" s="1"/>
  <c r="HQ74" a="1"/>
  <c r="HQ74" s="1"/>
  <c r="HP74" a="1"/>
  <c r="HP74" s="1"/>
  <c r="HO74" a="1"/>
  <c r="HO74" s="1"/>
  <c r="HN74" a="1"/>
  <c r="HN74" s="1"/>
  <c r="HM74" a="1"/>
  <c r="HM74" s="1"/>
  <c r="HL74" a="1"/>
  <c r="HL74" s="1"/>
  <c r="HK74" a="1"/>
  <c r="HK74" s="1"/>
  <c r="HJ74" a="1"/>
  <c r="HJ74" s="1"/>
  <c r="HI74" a="1"/>
  <c r="HI74" s="1"/>
  <c r="HH74" a="1"/>
  <c r="HH74" s="1"/>
  <c r="HG74"/>
  <c r="HG74" a="1"/>
  <c r="HF74" a="1"/>
  <c r="HF74" s="1"/>
  <c r="HE74" a="1"/>
  <c r="HE74" s="1"/>
  <c r="HD74" a="1"/>
  <c r="HD74" s="1"/>
  <c r="HC74"/>
  <c r="HC74" a="1"/>
  <c r="HB74" a="1"/>
  <c r="HB74" s="1"/>
  <c r="HA74" a="1"/>
  <c r="HA74" s="1"/>
  <c r="GZ74" a="1"/>
  <c r="GZ74" s="1"/>
  <c r="GY74" a="1"/>
  <c r="GY74" s="1"/>
  <c r="GX74" a="1"/>
  <c r="GX74" s="1"/>
  <c r="GW74" a="1"/>
  <c r="GW74" s="1"/>
  <c r="GV74" a="1"/>
  <c r="GV74" s="1"/>
  <c r="GU74" a="1"/>
  <c r="GU74" s="1"/>
  <c r="GT74" a="1"/>
  <c r="GT74" s="1"/>
  <c r="GS74" a="1"/>
  <c r="GS74" s="1"/>
  <c r="GR74" a="1"/>
  <c r="GR74" s="1"/>
  <c r="GQ74"/>
  <c r="GQ74" a="1"/>
  <c r="GP74" a="1"/>
  <c r="GP74" s="1"/>
  <c r="GO74" a="1"/>
  <c r="GO74" s="1"/>
  <c r="GN74" a="1"/>
  <c r="GN74" s="1"/>
  <c r="GM74"/>
  <c r="GM74" a="1"/>
  <c r="GL74" a="1"/>
  <c r="GL74" s="1"/>
  <c r="GK74" a="1"/>
  <c r="GK74" s="1"/>
  <c r="GJ74" a="1"/>
  <c r="GJ74" s="1"/>
  <c r="GI74" a="1"/>
  <c r="GI74" s="1"/>
  <c r="GH74" a="1"/>
  <c r="GH74" s="1"/>
  <c r="GG74" a="1"/>
  <c r="GG74" s="1"/>
  <c r="GF74" a="1"/>
  <c r="GF74" s="1"/>
  <c r="GE74" a="1"/>
  <c r="GE74" s="1"/>
  <c r="GD74" a="1"/>
  <c r="GD74" s="1"/>
  <c r="GC74" a="1"/>
  <c r="GC74" s="1"/>
  <c r="GB74"/>
  <c r="GA74"/>
  <c r="FZ74" a="1"/>
  <c r="FZ74" s="1"/>
  <c r="FY74" a="1"/>
  <c r="FY74" s="1"/>
  <c r="FX74" a="1"/>
  <c r="FX74" s="1"/>
  <c r="FW74" a="1"/>
  <c r="FW74" s="1"/>
  <c r="FV74" a="1"/>
  <c r="FV74" s="1"/>
  <c r="FU74" a="1"/>
  <c r="FU74" s="1"/>
  <c r="FS74"/>
  <c r="IP73" a="1"/>
  <c r="IP73" s="1"/>
  <c r="IO73" a="1"/>
  <c r="IO73" s="1"/>
  <c r="IN73" a="1"/>
  <c r="IN73" s="1"/>
  <c r="IM73" a="1"/>
  <c r="IM73" s="1"/>
  <c r="IL73" a="1"/>
  <c r="IL73" s="1"/>
  <c r="IK73" a="1"/>
  <c r="IK73" s="1"/>
  <c r="IJ73"/>
  <c r="IJ73" a="1"/>
  <c r="II73" a="1"/>
  <c r="II73" s="1"/>
  <c r="IH73" a="1"/>
  <c r="IH73" s="1"/>
  <c r="IG73" a="1"/>
  <c r="IG73" s="1"/>
  <c r="IF73"/>
  <c r="IF73" a="1"/>
  <c r="IE73" a="1"/>
  <c r="IE73" s="1"/>
  <c r="ID73" a="1"/>
  <c r="ID73" s="1"/>
  <c r="IC73" a="1"/>
  <c r="IC73" s="1"/>
  <c r="IB73" a="1"/>
  <c r="IB73" s="1"/>
  <c r="HZ73" a="1"/>
  <c r="HZ73" s="1"/>
  <c r="HY73" a="1"/>
  <c r="HY73" s="1"/>
  <c r="HX73" a="1"/>
  <c r="HX73" s="1"/>
  <c r="HW73" a="1"/>
  <c r="HW73" s="1"/>
  <c r="HV73" a="1"/>
  <c r="HV73" s="1"/>
  <c r="HU73" a="1"/>
  <c r="HU73" s="1"/>
  <c r="HT73" a="1"/>
  <c r="HT73" s="1"/>
  <c r="HS73"/>
  <c r="HS73" a="1"/>
  <c r="HR73" a="1"/>
  <c r="HR73" s="1"/>
  <c r="HQ73" a="1"/>
  <c r="HQ73" s="1"/>
  <c r="HP73" a="1"/>
  <c r="HP73" s="1"/>
  <c r="HO73"/>
  <c r="HO73" a="1"/>
  <c r="HN73" a="1"/>
  <c r="HN73" s="1"/>
  <c r="HM73" a="1"/>
  <c r="HM73" s="1"/>
  <c r="HL73" a="1"/>
  <c r="HL73" s="1"/>
  <c r="HK73" a="1"/>
  <c r="HK73" s="1"/>
  <c r="HJ73" a="1"/>
  <c r="HJ73" s="1"/>
  <c r="HI73" a="1"/>
  <c r="HI73" s="1"/>
  <c r="HH73" a="1"/>
  <c r="HH73" s="1"/>
  <c r="HG73" a="1"/>
  <c r="HG73" s="1"/>
  <c r="HF73" a="1"/>
  <c r="HF73" s="1"/>
  <c r="HE73" a="1"/>
  <c r="HE73" s="1"/>
  <c r="HD73" a="1"/>
  <c r="HD73" s="1"/>
  <c r="HC73"/>
  <c r="HC73" a="1"/>
  <c r="HB73" a="1"/>
  <c r="HB73" s="1"/>
  <c r="HA73" a="1"/>
  <c r="HA73" s="1"/>
  <c r="GZ73" a="1"/>
  <c r="GZ73" s="1"/>
  <c r="GY73"/>
  <c r="GY73" a="1"/>
  <c r="GX73" a="1"/>
  <c r="GX73" s="1"/>
  <c r="GW73" a="1"/>
  <c r="GW73" s="1"/>
  <c r="GV73" a="1"/>
  <c r="GV73" s="1"/>
  <c r="GU73" a="1"/>
  <c r="GU73" s="1"/>
  <c r="GT73" a="1"/>
  <c r="GT73" s="1"/>
  <c r="GS73" a="1"/>
  <c r="GS73" s="1"/>
  <c r="GR73" a="1"/>
  <c r="GR73" s="1"/>
  <c r="GQ73" a="1"/>
  <c r="GQ73" s="1"/>
  <c r="GP73" a="1"/>
  <c r="GP73" s="1"/>
  <c r="GO73" a="1"/>
  <c r="GO73" s="1"/>
  <c r="GN73" a="1"/>
  <c r="GN73" s="1"/>
  <c r="GM73"/>
  <c r="GM73" a="1"/>
  <c r="GL73" a="1"/>
  <c r="GL73" s="1"/>
  <c r="GK73" a="1"/>
  <c r="GK73" s="1"/>
  <c r="GJ73" a="1"/>
  <c r="GJ73" s="1"/>
  <c r="GI73"/>
  <c r="GI73" a="1"/>
  <c r="GH73" a="1"/>
  <c r="GH73" s="1"/>
  <c r="GG73" a="1"/>
  <c r="GG73" s="1"/>
  <c r="GF73" a="1"/>
  <c r="GF73" s="1"/>
  <c r="GE73" a="1"/>
  <c r="GE73" s="1"/>
  <c r="GD73" a="1"/>
  <c r="GD73" s="1"/>
  <c r="GC73" a="1"/>
  <c r="GC73" s="1"/>
  <c r="GB73"/>
  <c r="GA73"/>
  <c r="FZ73" a="1"/>
  <c r="FZ73" s="1"/>
  <c r="FY73" a="1"/>
  <c r="FY73" s="1"/>
  <c r="FX73" a="1"/>
  <c r="FX73" s="1"/>
  <c r="FW73" a="1"/>
  <c r="FW73" s="1"/>
  <c r="FV73" a="1"/>
  <c r="FV73" s="1"/>
  <c r="FU73" a="1"/>
  <c r="FU73" s="1"/>
  <c r="FS73"/>
  <c r="IP72" a="1"/>
  <c r="IP72" s="1"/>
  <c r="IO72" a="1"/>
  <c r="IO72" s="1"/>
  <c r="IN72" a="1"/>
  <c r="IN72" s="1"/>
  <c r="IM72" a="1"/>
  <c r="IM72" s="1"/>
  <c r="IL72" a="1"/>
  <c r="IL72" s="1"/>
  <c r="IK72" a="1"/>
  <c r="IK72" s="1"/>
  <c r="IJ72" a="1"/>
  <c r="IJ72" s="1"/>
  <c r="II72" a="1"/>
  <c r="II72" s="1"/>
  <c r="IH72" a="1"/>
  <c r="IH72" s="1"/>
  <c r="IG72" a="1"/>
  <c r="IG72" s="1"/>
  <c r="IF72"/>
  <c r="IF72" a="1"/>
  <c r="IE72" a="1"/>
  <c r="IE72" s="1"/>
  <c r="ID72" a="1"/>
  <c r="ID72" s="1"/>
  <c r="IC72" a="1"/>
  <c r="IC72" s="1"/>
  <c r="IB72"/>
  <c r="IB72" a="1"/>
  <c r="HZ72" a="1"/>
  <c r="HZ72" s="1"/>
  <c r="HY72" a="1"/>
  <c r="HY72" s="1"/>
  <c r="HX72" a="1"/>
  <c r="HX72" s="1"/>
  <c r="HW72" a="1"/>
  <c r="HW72" s="1"/>
  <c r="HV72" a="1"/>
  <c r="HV72" s="1"/>
  <c r="HU72" a="1"/>
  <c r="HU72" s="1"/>
  <c r="HT72" a="1"/>
  <c r="HT72" s="1"/>
  <c r="HS72" a="1"/>
  <c r="HS72" s="1"/>
  <c r="HR72" a="1"/>
  <c r="HR72" s="1"/>
  <c r="HQ72" a="1"/>
  <c r="HQ72" s="1"/>
  <c r="HP72" a="1"/>
  <c r="HP72" s="1"/>
  <c r="HO72"/>
  <c r="HO72" a="1"/>
  <c r="HN72" a="1"/>
  <c r="HN72" s="1"/>
  <c r="HM72" a="1"/>
  <c r="HM72" s="1"/>
  <c r="HL72" a="1"/>
  <c r="HL72" s="1"/>
  <c r="HK72"/>
  <c r="HK72" a="1"/>
  <c r="HJ72" a="1"/>
  <c r="HJ72" s="1"/>
  <c r="HI72" a="1"/>
  <c r="HI72" s="1"/>
  <c r="HH72" a="1"/>
  <c r="HH72" s="1"/>
  <c r="HG72" a="1"/>
  <c r="HG72" s="1"/>
  <c r="HF72" a="1"/>
  <c r="HF72" s="1"/>
  <c r="HE72" a="1"/>
  <c r="HE72" s="1"/>
  <c r="HD72" a="1"/>
  <c r="HD72" s="1"/>
  <c r="HC72" a="1"/>
  <c r="HC72" s="1"/>
  <c r="HB72" a="1"/>
  <c r="HB72" s="1"/>
  <c r="HA72" a="1"/>
  <c r="HA72" s="1"/>
  <c r="GZ72" a="1"/>
  <c r="GZ72" s="1"/>
  <c r="GY72"/>
  <c r="GY72" a="1"/>
  <c r="GX72" a="1"/>
  <c r="GX72" s="1"/>
  <c r="GW72" a="1"/>
  <c r="GW72" s="1"/>
  <c r="GV72" a="1"/>
  <c r="GV72" s="1"/>
  <c r="GU72"/>
  <c r="GU72" a="1"/>
  <c r="GT72" a="1"/>
  <c r="GT72" s="1"/>
  <c r="GS72" a="1"/>
  <c r="GS72" s="1"/>
  <c r="GR72" a="1"/>
  <c r="GR72" s="1"/>
  <c r="GQ72" a="1"/>
  <c r="GQ72" s="1"/>
  <c r="GP72" a="1"/>
  <c r="GP72" s="1"/>
  <c r="GO72" a="1"/>
  <c r="GO72" s="1"/>
  <c r="GN72" a="1"/>
  <c r="GN72" s="1"/>
  <c r="GM72" a="1"/>
  <c r="GM72" s="1"/>
  <c r="GL72" a="1"/>
  <c r="GL72" s="1"/>
  <c r="GK72" a="1"/>
  <c r="GK72" s="1"/>
  <c r="GJ72" a="1"/>
  <c r="GJ72" s="1"/>
  <c r="GI72"/>
  <c r="GI72" a="1"/>
  <c r="GH72" a="1"/>
  <c r="GH72" s="1"/>
  <c r="GG72" a="1"/>
  <c r="GG72" s="1"/>
  <c r="GF72" a="1"/>
  <c r="GF72" s="1"/>
  <c r="GE72" a="1"/>
  <c r="GE72" s="1"/>
  <c r="GD72" a="1"/>
  <c r="GD72" s="1"/>
  <c r="GC72" a="1"/>
  <c r="GC72" s="1"/>
  <c r="GB72"/>
  <c r="GA72"/>
  <c r="FZ72" a="1"/>
  <c r="FZ72" s="1"/>
  <c r="FY72" a="1"/>
  <c r="FY72" s="1"/>
  <c r="FX72" a="1"/>
  <c r="FX72" s="1"/>
  <c r="FW72" a="1"/>
  <c r="FW72" s="1"/>
  <c r="FV72" a="1"/>
  <c r="FV72" s="1"/>
  <c r="FU72" a="1"/>
  <c r="FU72" s="1"/>
  <c r="FS72"/>
  <c r="IP71" a="1"/>
  <c r="IP71" s="1"/>
  <c r="IO71" a="1"/>
  <c r="IO71" s="1"/>
  <c r="IN71" a="1"/>
  <c r="IN71" s="1"/>
  <c r="IM71" a="1"/>
  <c r="IM71" s="1"/>
  <c r="IL71" a="1"/>
  <c r="IL71" s="1"/>
  <c r="IK71" a="1"/>
  <c r="IK71" s="1"/>
  <c r="IJ71" a="1"/>
  <c r="IJ71" s="1"/>
  <c r="II71" a="1"/>
  <c r="II71" s="1"/>
  <c r="IH71" a="1"/>
  <c r="IH71" s="1"/>
  <c r="IG71" a="1"/>
  <c r="IG71" s="1"/>
  <c r="IF71" a="1"/>
  <c r="IF71" s="1"/>
  <c r="IE71" a="1"/>
  <c r="IE71" s="1"/>
  <c r="ID71" a="1"/>
  <c r="ID71" s="1"/>
  <c r="IC71" a="1"/>
  <c r="IC71" s="1"/>
  <c r="IB71"/>
  <c r="IB71" a="1"/>
  <c r="HZ71" a="1"/>
  <c r="HZ71" s="1"/>
  <c r="HY71" a="1"/>
  <c r="HY71" s="1"/>
  <c r="HX71" a="1"/>
  <c r="HX71" s="1"/>
  <c r="HW71" a="1"/>
  <c r="HW71" s="1"/>
  <c r="HV71" a="1"/>
  <c r="HV71" s="1"/>
  <c r="HU71" a="1"/>
  <c r="HU71" s="1"/>
  <c r="HT71" a="1"/>
  <c r="HT71" s="1"/>
  <c r="HS71" a="1"/>
  <c r="HS71" s="1"/>
  <c r="HR71" a="1"/>
  <c r="HR71" s="1"/>
  <c r="HQ71" a="1"/>
  <c r="HQ71" s="1"/>
  <c r="HP71" a="1"/>
  <c r="HP71" s="1"/>
  <c r="HO71" a="1"/>
  <c r="HO71" s="1"/>
  <c r="HN71" a="1"/>
  <c r="HN71" s="1"/>
  <c r="HM71" a="1"/>
  <c r="HM71" s="1"/>
  <c r="HL71" a="1"/>
  <c r="HL71" s="1"/>
  <c r="HK71"/>
  <c r="HK71" a="1"/>
  <c r="HJ71" a="1"/>
  <c r="HJ71" s="1"/>
  <c r="HI71" a="1"/>
  <c r="HI71" s="1"/>
  <c r="HH71" a="1"/>
  <c r="HH71" s="1"/>
  <c r="HG71" a="1"/>
  <c r="HG71" s="1"/>
  <c r="HF71" a="1"/>
  <c r="HF71" s="1"/>
  <c r="HE71" a="1"/>
  <c r="HE71" s="1"/>
  <c r="HD71" a="1"/>
  <c r="HD71" s="1"/>
  <c r="HC71" a="1"/>
  <c r="HC71" s="1"/>
  <c r="HB71" a="1"/>
  <c r="HB71" s="1"/>
  <c r="HA71" a="1"/>
  <c r="HA71" s="1"/>
  <c r="GZ71" a="1"/>
  <c r="GZ71" s="1"/>
  <c r="GY71" a="1"/>
  <c r="GY71" s="1"/>
  <c r="GX71" a="1"/>
  <c r="GX71" s="1"/>
  <c r="GW71" a="1"/>
  <c r="GW71" s="1"/>
  <c r="GV71" a="1"/>
  <c r="GV71" s="1"/>
  <c r="GU71"/>
  <c r="GU71" a="1"/>
  <c r="GT71" a="1"/>
  <c r="GT71" s="1"/>
  <c r="GS71" a="1"/>
  <c r="GS71" s="1"/>
  <c r="GR71" a="1"/>
  <c r="GR71" s="1"/>
  <c r="GQ71"/>
  <c r="GQ71" a="1"/>
  <c r="GP71" a="1"/>
  <c r="GP71" s="1"/>
  <c r="GO71" a="1"/>
  <c r="GO71" s="1"/>
  <c r="GN71" a="1"/>
  <c r="GN71" s="1"/>
  <c r="GM71" a="1"/>
  <c r="GM71" s="1"/>
  <c r="GL71" a="1"/>
  <c r="GL71" s="1"/>
  <c r="GK71" a="1"/>
  <c r="GK71" s="1"/>
  <c r="GJ71" a="1"/>
  <c r="GJ71" s="1"/>
  <c r="GI71" a="1"/>
  <c r="GI71" s="1"/>
  <c r="GH71" a="1"/>
  <c r="GH71" s="1"/>
  <c r="GG71" a="1"/>
  <c r="GG71" s="1"/>
  <c r="GF71" a="1"/>
  <c r="GF71" s="1"/>
  <c r="GE71"/>
  <c r="GE71" a="1"/>
  <c r="GD71" a="1"/>
  <c r="GD71" s="1"/>
  <c r="GC71" a="1"/>
  <c r="GC71" s="1"/>
  <c r="GB71"/>
  <c r="GA71"/>
  <c r="FZ71" a="1"/>
  <c r="FZ71" s="1"/>
  <c r="FY71" a="1"/>
  <c r="FY71" s="1"/>
  <c r="FX71"/>
  <c r="FX71" a="1"/>
  <c r="FW71" a="1"/>
  <c r="FW71" s="1"/>
  <c r="FV71" a="1"/>
  <c r="FV71" s="1"/>
  <c r="FU71" a="1"/>
  <c r="FU71" s="1"/>
  <c r="FS71"/>
  <c r="IP70" a="1"/>
  <c r="IP70" s="1"/>
  <c r="IO70" a="1"/>
  <c r="IO70" s="1"/>
  <c r="IN70"/>
  <c r="IN70" a="1"/>
  <c r="IM70" a="1"/>
  <c r="IM70" s="1"/>
  <c r="IL70" a="1"/>
  <c r="IL70" s="1"/>
  <c r="IK70" a="1"/>
  <c r="IK70" s="1"/>
  <c r="IJ70"/>
  <c r="IJ70" a="1"/>
  <c r="II70" a="1"/>
  <c r="II70" s="1"/>
  <c r="IH70" a="1"/>
  <c r="IH70" s="1"/>
  <c r="IG70" a="1"/>
  <c r="IG70" s="1"/>
  <c r="IF70" a="1"/>
  <c r="IF70" s="1"/>
  <c r="IE70" a="1"/>
  <c r="IE70" s="1"/>
  <c r="ID70" a="1"/>
  <c r="ID70" s="1"/>
  <c r="IC70" a="1"/>
  <c r="IC70" s="1"/>
  <c r="IB70" a="1"/>
  <c r="IB70" s="1"/>
  <c r="HZ70" a="1"/>
  <c r="HZ70" s="1"/>
  <c r="HY70" a="1"/>
  <c r="HY70" s="1"/>
  <c r="HX70" a="1"/>
  <c r="HX70" s="1"/>
  <c r="HW70"/>
  <c r="HW70" a="1"/>
  <c r="HV70" a="1"/>
  <c r="HV70" s="1"/>
  <c r="HU70" a="1"/>
  <c r="HU70" s="1"/>
  <c r="HT70" a="1"/>
  <c r="HT70" s="1"/>
  <c r="HS70"/>
  <c r="HS70" a="1"/>
  <c r="HR70" a="1"/>
  <c r="HR70" s="1"/>
  <c r="HQ70" a="1"/>
  <c r="HQ70" s="1"/>
  <c r="HP70" a="1"/>
  <c r="HP70" s="1"/>
  <c r="HO70" a="1"/>
  <c r="HO70" s="1"/>
  <c r="HN70" a="1"/>
  <c r="HN70" s="1"/>
  <c r="HM70" a="1"/>
  <c r="HM70" s="1"/>
  <c r="HL70" a="1"/>
  <c r="HL70" s="1"/>
  <c r="HK70" a="1"/>
  <c r="HK70" s="1"/>
  <c r="HJ70" a="1"/>
  <c r="HJ70" s="1"/>
  <c r="HI70" a="1"/>
  <c r="HI70" s="1"/>
  <c r="HH70" a="1"/>
  <c r="HH70" s="1"/>
  <c r="HG70"/>
  <c r="HG70" a="1"/>
  <c r="HF70" a="1"/>
  <c r="HF70" s="1"/>
  <c r="HE70" a="1"/>
  <c r="HE70" s="1"/>
  <c r="HD70" a="1"/>
  <c r="HD70" s="1"/>
  <c r="HC70"/>
  <c r="HC70" a="1"/>
  <c r="HB70" a="1"/>
  <c r="HB70" s="1"/>
  <c r="HA70" a="1"/>
  <c r="HA70" s="1"/>
  <c r="GZ70" a="1"/>
  <c r="GZ70" s="1"/>
  <c r="GY70" a="1"/>
  <c r="GY70" s="1"/>
  <c r="GX70" a="1"/>
  <c r="GX70" s="1"/>
  <c r="GW70" a="1"/>
  <c r="GW70" s="1"/>
  <c r="GV70" a="1"/>
  <c r="GV70" s="1"/>
  <c r="GU70" a="1"/>
  <c r="GU70" s="1"/>
  <c r="GT70" a="1"/>
  <c r="GT70" s="1"/>
  <c r="GS70" a="1"/>
  <c r="GS70" s="1"/>
  <c r="GR70" a="1"/>
  <c r="GR70" s="1"/>
  <c r="GQ70"/>
  <c r="GQ70" a="1"/>
  <c r="GP70" a="1"/>
  <c r="GP70" s="1"/>
  <c r="GO70" a="1"/>
  <c r="GO70" s="1"/>
  <c r="GN70" a="1"/>
  <c r="GN70" s="1"/>
  <c r="GM70"/>
  <c r="GM70" a="1"/>
  <c r="GL70" a="1"/>
  <c r="GL70" s="1"/>
  <c r="GK70" a="1"/>
  <c r="GK70" s="1"/>
  <c r="GJ70" a="1"/>
  <c r="GJ70" s="1"/>
  <c r="GI70" a="1"/>
  <c r="GI70" s="1"/>
  <c r="GH70" a="1"/>
  <c r="GH70" s="1"/>
  <c r="GG70" a="1"/>
  <c r="GG70" s="1"/>
  <c r="GF70" a="1"/>
  <c r="GF70" s="1"/>
  <c r="GE70" a="1"/>
  <c r="GE70" s="1"/>
  <c r="GD70" a="1"/>
  <c r="GD70" s="1"/>
  <c r="GC70" a="1"/>
  <c r="GC70" s="1"/>
  <c r="GB70"/>
  <c r="GA70"/>
  <c r="FZ70" a="1"/>
  <c r="FZ70" s="1"/>
  <c r="FY70" a="1"/>
  <c r="FY70" s="1"/>
  <c r="FX70" a="1"/>
  <c r="FX70" s="1"/>
  <c r="FW70" a="1"/>
  <c r="FW70" s="1"/>
  <c r="FV70" a="1"/>
  <c r="FV70" s="1"/>
  <c r="FU70" a="1"/>
  <c r="FU70" s="1"/>
  <c r="FS70"/>
  <c r="IP69" a="1"/>
  <c r="IP69" s="1"/>
  <c r="IO69" a="1"/>
  <c r="IO69" s="1"/>
  <c r="IN69" a="1"/>
  <c r="IN69" s="1"/>
  <c r="IM69" a="1"/>
  <c r="IM69" s="1"/>
  <c r="IL69" a="1"/>
  <c r="IL69" s="1"/>
  <c r="IK69" a="1"/>
  <c r="IK69" s="1"/>
  <c r="IJ69"/>
  <c r="IJ69" a="1"/>
  <c r="II69" a="1"/>
  <c r="II69" s="1"/>
  <c r="IH69" a="1"/>
  <c r="IH69" s="1"/>
  <c r="IG69" a="1"/>
  <c r="IG69" s="1"/>
  <c r="IF69"/>
  <c r="IF69" a="1"/>
  <c r="IE69" a="1"/>
  <c r="IE69" s="1"/>
  <c r="ID69" a="1"/>
  <c r="ID69" s="1"/>
  <c r="IC69" a="1"/>
  <c r="IC69" s="1"/>
  <c r="IB69" a="1"/>
  <c r="IB69" s="1"/>
  <c r="HZ69" a="1"/>
  <c r="HZ69" s="1"/>
  <c r="HY69" a="1"/>
  <c r="HY69" s="1"/>
  <c r="HX69" a="1"/>
  <c r="HX69" s="1"/>
  <c r="HW69" a="1"/>
  <c r="HW69" s="1"/>
  <c r="HV69" a="1"/>
  <c r="HV69" s="1"/>
  <c r="HU69" a="1"/>
  <c r="HU69" s="1"/>
  <c r="HT69" a="1"/>
  <c r="HT69" s="1"/>
  <c r="HS69"/>
  <c r="HS69" a="1"/>
  <c r="HR69" a="1"/>
  <c r="HR69" s="1"/>
  <c r="HQ69" a="1"/>
  <c r="HQ69" s="1"/>
  <c r="HP69" a="1"/>
  <c r="HP69" s="1"/>
  <c r="HO69"/>
  <c r="HO69" a="1"/>
  <c r="HN69" a="1"/>
  <c r="HN69" s="1"/>
  <c r="HM69" a="1"/>
  <c r="HM69" s="1"/>
  <c r="HL69" a="1"/>
  <c r="HL69" s="1"/>
  <c r="HK69" a="1"/>
  <c r="HK69" s="1"/>
  <c r="HJ69" a="1"/>
  <c r="HJ69" s="1"/>
  <c r="HI69" a="1"/>
  <c r="HI69" s="1"/>
  <c r="HH69" a="1"/>
  <c r="HH69" s="1"/>
  <c r="HG69" a="1"/>
  <c r="HG69" s="1"/>
  <c r="HF69" a="1"/>
  <c r="HF69" s="1"/>
  <c r="HE69" a="1"/>
  <c r="HE69" s="1"/>
  <c r="HD69" a="1"/>
  <c r="HD69" s="1"/>
  <c r="HC69"/>
  <c r="HC69" a="1"/>
  <c r="HB69" a="1"/>
  <c r="HB69" s="1"/>
  <c r="HA69" a="1"/>
  <c r="HA69" s="1"/>
  <c r="GZ69" a="1"/>
  <c r="GZ69" s="1"/>
  <c r="GY69"/>
  <c r="GY69" a="1"/>
  <c r="GX69" a="1"/>
  <c r="GX69" s="1"/>
  <c r="GW69" a="1"/>
  <c r="GW69" s="1"/>
  <c r="GV69" a="1"/>
  <c r="GV69" s="1"/>
  <c r="GU69" a="1"/>
  <c r="GU69" s="1"/>
  <c r="GT69" a="1"/>
  <c r="GT69" s="1"/>
  <c r="GS69" a="1"/>
  <c r="GS69" s="1"/>
  <c r="GR69" a="1"/>
  <c r="GR69" s="1"/>
  <c r="GQ69" a="1"/>
  <c r="GQ69" s="1"/>
  <c r="GP69" a="1"/>
  <c r="GP69" s="1"/>
  <c r="GO69" a="1"/>
  <c r="GO69" s="1"/>
  <c r="GN69" a="1"/>
  <c r="GN69" s="1"/>
  <c r="GM69"/>
  <c r="GM69" a="1"/>
  <c r="GL69" a="1"/>
  <c r="GL69" s="1"/>
  <c r="GK69" a="1"/>
  <c r="GK69" s="1"/>
  <c r="GJ69" a="1"/>
  <c r="GJ69" s="1"/>
  <c r="GI69"/>
  <c r="GI69" a="1"/>
  <c r="GH69" a="1"/>
  <c r="GH69" s="1"/>
  <c r="GG69" a="1"/>
  <c r="GG69" s="1"/>
  <c r="GF69" a="1"/>
  <c r="GF69" s="1"/>
  <c r="GE69" a="1"/>
  <c r="GE69" s="1"/>
  <c r="GD69" a="1"/>
  <c r="GD69" s="1"/>
  <c r="GC69" a="1"/>
  <c r="GC69" s="1"/>
  <c r="GB69"/>
  <c r="GA69"/>
  <c r="FZ69" a="1"/>
  <c r="FZ69" s="1"/>
  <c r="FY69" a="1"/>
  <c r="FY69" s="1"/>
  <c r="FX69" a="1"/>
  <c r="FX69" s="1"/>
  <c r="FW69" a="1"/>
  <c r="FW69" s="1"/>
  <c r="FV69" a="1"/>
  <c r="FV69" s="1"/>
  <c r="FU69" a="1"/>
  <c r="FU69" s="1"/>
  <c r="FS69"/>
  <c r="IP68" a="1"/>
  <c r="IP68" s="1"/>
  <c r="IO68" a="1"/>
  <c r="IO68" s="1"/>
  <c r="IN68" a="1"/>
  <c r="IN68" s="1"/>
  <c r="IM68" a="1"/>
  <c r="IM68" s="1"/>
  <c r="IL68" a="1"/>
  <c r="IL68" s="1"/>
  <c r="IK68" a="1"/>
  <c r="IK68" s="1"/>
  <c r="IJ68" a="1"/>
  <c r="IJ68" s="1"/>
  <c r="II68" a="1"/>
  <c r="II68" s="1"/>
  <c r="IH68" a="1"/>
  <c r="IH68" s="1"/>
  <c r="IG68" a="1"/>
  <c r="IG68" s="1"/>
  <c r="IF68"/>
  <c r="IF68" a="1"/>
  <c r="IE68" a="1"/>
  <c r="IE68" s="1"/>
  <c r="ID68" a="1"/>
  <c r="ID68" s="1"/>
  <c r="IC68" a="1"/>
  <c r="IC68" s="1"/>
  <c r="IB68"/>
  <c r="IB68" a="1"/>
  <c r="HZ68" a="1"/>
  <c r="HZ68" s="1"/>
  <c r="HY68" a="1"/>
  <c r="HY68" s="1"/>
  <c r="HX68" a="1"/>
  <c r="HX68" s="1"/>
  <c r="HW68" a="1"/>
  <c r="HW68" s="1"/>
  <c r="HV68" a="1"/>
  <c r="HV68" s="1"/>
  <c r="HU68" a="1"/>
  <c r="HU68" s="1"/>
  <c r="HT68" a="1"/>
  <c r="HT68" s="1"/>
  <c r="HS68" a="1"/>
  <c r="HS68" s="1"/>
  <c r="HR68" a="1"/>
  <c r="HR68" s="1"/>
  <c r="HQ68" a="1"/>
  <c r="HQ68" s="1"/>
  <c r="HP68" a="1"/>
  <c r="HP68" s="1"/>
  <c r="HO68"/>
  <c r="HO68" a="1"/>
  <c r="HN68" a="1"/>
  <c r="HN68" s="1"/>
  <c r="HM68" a="1"/>
  <c r="HM68" s="1"/>
  <c r="HL68" a="1"/>
  <c r="HL68" s="1"/>
  <c r="HK68"/>
  <c r="HK68" a="1"/>
  <c r="HJ68" a="1"/>
  <c r="HJ68" s="1"/>
  <c r="HI68" a="1"/>
  <c r="HI68" s="1"/>
  <c r="HH68" a="1"/>
  <c r="HH68" s="1"/>
  <c r="HG68" a="1"/>
  <c r="HG68" s="1"/>
  <c r="HF68" a="1"/>
  <c r="HF68" s="1"/>
  <c r="HE68" a="1"/>
  <c r="HE68" s="1"/>
  <c r="HD68" a="1"/>
  <c r="HD68" s="1"/>
  <c r="HC68" a="1"/>
  <c r="HC68" s="1"/>
  <c r="HB68" a="1"/>
  <c r="HB68" s="1"/>
  <c r="HA68" a="1"/>
  <c r="HA68" s="1"/>
  <c r="GZ68" a="1"/>
  <c r="GZ68" s="1"/>
  <c r="GY68"/>
  <c r="GY68" a="1"/>
  <c r="GX68" a="1"/>
  <c r="GX68" s="1"/>
  <c r="GW68" a="1"/>
  <c r="GW68" s="1"/>
  <c r="GV68" a="1"/>
  <c r="GV68" s="1"/>
  <c r="GU68"/>
  <c r="GU68" a="1"/>
  <c r="GT68" a="1"/>
  <c r="GT68" s="1"/>
  <c r="GS68" a="1"/>
  <c r="GS68" s="1"/>
  <c r="GR68" a="1"/>
  <c r="GR68" s="1"/>
  <c r="GQ68" a="1"/>
  <c r="GQ68" s="1"/>
  <c r="GP68" a="1"/>
  <c r="GP68" s="1"/>
  <c r="GO68" a="1"/>
  <c r="GO68" s="1"/>
  <c r="GN68" a="1"/>
  <c r="GN68" s="1"/>
  <c r="GM68" a="1"/>
  <c r="GM68" s="1"/>
  <c r="GL68" a="1"/>
  <c r="GL68" s="1"/>
  <c r="GK68" a="1"/>
  <c r="GK68" s="1"/>
  <c r="GJ68" a="1"/>
  <c r="GJ68" s="1"/>
  <c r="GI68"/>
  <c r="GI68" a="1"/>
  <c r="GH68" a="1"/>
  <c r="GH68" s="1"/>
  <c r="GG68" a="1"/>
  <c r="GG68" s="1"/>
  <c r="GF68" a="1"/>
  <c r="GF68" s="1"/>
  <c r="GE68" a="1"/>
  <c r="GE68" s="1"/>
  <c r="GD68" a="1"/>
  <c r="GD68" s="1"/>
  <c r="GC68" a="1"/>
  <c r="GC68" s="1"/>
  <c r="GB68"/>
  <c r="GA68"/>
  <c r="FZ68" a="1"/>
  <c r="FZ68" s="1"/>
  <c r="FY68" a="1"/>
  <c r="FY68" s="1"/>
  <c r="FX68" a="1"/>
  <c r="FX68" s="1"/>
  <c r="FW68" a="1"/>
  <c r="FW68" s="1"/>
  <c r="FV68" a="1"/>
  <c r="FV68" s="1"/>
  <c r="FU68" a="1"/>
  <c r="FU68" s="1"/>
  <c r="FS68"/>
  <c r="IP67" a="1"/>
  <c r="IP67" s="1"/>
  <c r="IO67" a="1"/>
  <c r="IO67" s="1"/>
  <c r="IN67"/>
  <c r="IN67" a="1"/>
  <c r="IM67" a="1"/>
  <c r="IM67" s="1"/>
  <c r="IL67" a="1"/>
  <c r="IL67" s="1"/>
  <c r="IK67" a="1"/>
  <c r="IK67" s="1"/>
  <c r="IJ67" a="1"/>
  <c r="IJ67" s="1"/>
  <c r="II67" a="1"/>
  <c r="II67" s="1"/>
  <c r="IH67" a="1"/>
  <c r="IH67" s="1"/>
  <c r="IG67" a="1"/>
  <c r="IG67" s="1"/>
  <c r="IF67" a="1"/>
  <c r="IF67" s="1"/>
  <c r="IE67" a="1"/>
  <c r="IE67" s="1"/>
  <c r="ID67" a="1"/>
  <c r="ID67" s="1"/>
  <c r="IC67" a="1"/>
  <c r="IC67" s="1"/>
  <c r="IB67"/>
  <c r="IB67" a="1"/>
  <c r="HZ67" a="1"/>
  <c r="HZ67" s="1"/>
  <c r="HY67" a="1"/>
  <c r="HY67" s="1"/>
  <c r="HX67" a="1"/>
  <c r="HX67" s="1"/>
  <c r="HW67"/>
  <c r="HW67" a="1"/>
  <c r="HV67" a="1"/>
  <c r="HV67" s="1"/>
  <c r="HU67" a="1"/>
  <c r="HU67" s="1"/>
  <c r="HT67" a="1"/>
  <c r="HT67" s="1"/>
  <c r="HS67" a="1"/>
  <c r="HS67" s="1"/>
  <c r="HR67" a="1"/>
  <c r="HR67" s="1"/>
  <c r="HQ67" a="1"/>
  <c r="HQ67" s="1"/>
  <c r="HP67" a="1"/>
  <c r="HP67" s="1"/>
  <c r="HO67" a="1"/>
  <c r="HO67" s="1"/>
  <c r="HN67" a="1"/>
  <c r="HN67" s="1"/>
  <c r="HM67" a="1"/>
  <c r="HM67" s="1"/>
  <c r="HL67" a="1"/>
  <c r="HL67" s="1"/>
  <c r="HK67"/>
  <c r="HK67" a="1"/>
  <c r="HJ67" a="1"/>
  <c r="HJ67" s="1"/>
  <c r="HI67" a="1"/>
  <c r="HI67" s="1"/>
  <c r="HH67" a="1"/>
  <c r="HH67" s="1"/>
  <c r="HG67"/>
  <c r="HG67" a="1"/>
  <c r="HF67" a="1"/>
  <c r="HF67" s="1"/>
  <c r="HE67" a="1"/>
  <c r="HE67" s="1"/>
  <c r="HD67" a="1"/>
  <c r="HD67" s="1"/>
  <c r="HC67" a="1"/>
  <c r="HC67" s="1"/>
  <c r="HB67" a="1"/>
  <c r="HB67" s="1"/>
  <c r="HA67" a="1"/>
  <c r="HA67" s="1"/>
  <c r="GZ67" a="1"/>
  <c r="GZ67" s="1"/>
  <c r="GY67" a="1"/>
  <c r="GY67" s="1"/>
  <c r="GX67" a="1"/>
  <c r="GX67" s="1"/>
  <c r="GW67" a="1"/>
  <c r="GW67" s="1"/>
  <c r="GV67" a="1"/>
  <c r="GV67" s="1"/>
  <c r="GU67"/>
  <c r="GU67" a="1"/>
  <c r="GT67" a="1"/>
  <c r="GT67" s="1"/>
  <c r="GS67" a="1"/>
  <c r="GS67" s="1"/>
  <c r="GR67" a="1"/>
  <c r="GR67" s="1"/>
  <c r="GQ67"/>
  <c r="GQ67" a="1"/>
  <c r="GP67" a="1"/>
  <c r="GP67" s="1"/>
  <c r="GO67" a="1"/>
  <c r="GO67" s="1"/>
  <c r="GN67" a="1"/>
  <c r="GN67" s="1"/>
  <c r="GM67" a="1"/>
  <c r="GM67" s="1"/>
  <c r="GL67" a="1"/>
  <c r="GL67" s="1"/>
  <c r="GK67" a="1"/>
  <c r="GK67" s="1"/>
  <c r="GJ67" a="1"/>
  <c r="GJ67" s="1"/>
  <c r="GI67" a="1"/>
  <c r="GI67" s="1"/>
  <c r="GH67" a="1"/>
  <c r="GH67" s="1"/>
  <c r="GG67" a="1"/>
  <c r="GG67" s="1"/>
  <c r="GF67" a="1"/>
  <c r="GF67" s="1"/>
  <c r="GE67"/>
  <c r="GE67" a="1"/>
  <c r="GD67" a="1"/>
  <c r="GD67" s="1"/>
  <c r="GC67" a="1"/>
  <c r="GC67" s="1"/>
  <c r="GB67"/>
  <c r="GA67"/>
  <c r="FZ67" a="1"/>
  <c r="FZ67" s="1"/>
  <c r="FY67" a="1"/>
  <c r="FY67" s="1"/>
  <c r="FX67"/>
  <c r="FX67" a="1"/>
  <c r="FW67" a="1"/>
  <c r="FW67" s="1"/>
  <c r="FV67" a="1"/>
  <c r="FV67" s="1"/>
  <c r="FU67" a="1"/>
  <c r="FU67" s="1"/>
  <c r="FS67"/>
  <c r="IP66" a="1"/>
  <c r="IP66" s="1"/>
  <c r="IO66" a="1"/>
  <c r="IO66" s="1"/>
  <c r="IN66"/>
  <c r="IN66" a="1"/>
  <c r="IM66" a="1"/>
  <c r="IM66" s="1"/>
  <c r="IL66" a="1"/>
  <c r="IL66" s="1"/>
  <c r="IK66" a="1"/>
  <c r="IK66" s="1"/>
  <c r="IJ66"/>
  <c r="IJ66" a="1"/>
  <c r="II66" a="1"/>
  <c r="II66" s="1"/>
  <c r="IH66" a="1"/>
  <c r="IH66" s="1"/>
  <c r="IG66" a="1"/>
  <c r="IG66" s="1"/>
  <c r="IF66" a="1"/>
  <c r="IF66" s="1"/>
  <c r="IE66" a="1"/>
  <c r="IE66" s="1"/>
  <c r="ID66" a="1"/>
  <c r="ID66" s="1"/>
  <c r="IC66" a="1"/>
  <c r="IC66" s="1"/>
  <c r="IB66" a="1"/>
  <c r="IB66" s="1"/>
  <c r="HZ66" a="1"/>
  <c r="HZ66" s="1"/>
  <c r="HY66" a="1"/>
  <c r="HY66" s="1"/>
  <c r="HX66" a="1"/>
  <c r="HX66" s="1"/>
  <c r="HW66"/>
  <c r="HW66" a="1"/>
  <c r="HV66" a="1"/>
  <c r="HV66" s="1"/>
  <c r="HU66" a="1"/>
  <c r="HU66" s="1"/>
  <c r="HT66" a="1"/>
  <c r="HT66" s="1"/>
  <c r="HS66"/>
  <c r="HS66" a="1"/>
  <c r="HR66" a="1"/>
  <c r="HR66" s="1"/>
  <c r="HQ66" a="1"/>
  <c r="HQ66" s="1"/>
  <c r="HP66" a="1"/>
  <c r="HP66" s="1"/>
  <c r="HO66" a="1"/>
  <c r="HO66" s="1"/>
  <c r="HN66" a="1"/>
  <c r="HN66" s="1"/>
  <c r="HM66" a="1"/>
  <c r="HM66" s="1"/>
  <c r="HL66" a="1"/>
  <c r="HL66" s="1"/>
  <c r="HK66" a="1"/>
  <c r="HK66" s="1"/>
  <c r="HJ66" a="1"/>
  <c r="HJ66" s="1"/>
  <c r="HI66" a="1"/>
  <c r="HI66" s="1"/>
  <c r="HH66" a="1"/>
  <c r="HH66" s="1"/>
  <c r="HG66"/>
  <c r="HG66" a="1"/>
  <c r="HF66" a="1"/>
  <c r="HF66" s="1"/>
  <c r="HE66" a="1"/>
  <c r="HE66" s="1"/>
  <c r="HD66" a="1"/>
  <c r="HD66" s="1"/>
  <c r="HC66"/>
  <c r="HC66" a="1"/>
  <c r="HB66" a="1"/>
  <c r="HB66" s="1"/>
  <c r="HA66" a="1"/>
  <c r="HA66" s="1"/>
  <c r="GZ66" a="1"/>
  <c r="GZ66" s="1"/>
  <c r="GY66" a="1"/>
  <c r="GY66" s="1"/>
  <c r="GX66" a="1"/>
  <c r="GX66" s="1"/>
  <c r="GW66" a="1"/>
  <c r="GW66" s="1"/>
  <c r="GV66" a="1"/>
  <c r="GV66" s="1"/>
  <c r="GU66" a="1"/>
  <c r="GU66" s="1"/>
  <c r="GT66" a="1"/>
  <c r="GT66" s="1"/>
  <c r="GS66" a="1"/>
  <c r="GS66" s="1"/>
  <c r="GR66" a="1"/>
  <c r="GR66" s="1"/>
  <c r="GQ66"/>
  <c r="GQ66" a="1"/>
  <c r="GP66" a="1"/>
  <c r="GP66" s="1"/>
  <c r="GO66" a="1"/>
  <c r="GO66" s="1"/>
  <c r="GN66" a="1"/>
  <c r="GN66" s="1"/>
  <c r="GM66"/>
  <c r="GM66" a="1"/>
  <c r="GL66" a="1"/>
  <c r="GL66" s="1"/>
  <c r="GK66" a="1"/>
  <c r="GK66" s="1"/>
  <c r="GJ66" a="1"/>
  <c r="GJ66" s="1"/>
  <c r="GI66" a="1"/>
  <c r="GI66" s="1"/>
  <c r="GH66" a="1"/>
  <c r="GH66" s="1"/>
  <c r="GG66" a="1"/>
  <c r="GG66" s="1"/>
  <c r="GF66" a="1"/>
  <c r="GF66" s="1"/>
  <c r="GE66" a="1"/>
  <c r="GE66" s="1"/>
  <c r="GD66" a="1"/>
  <c r="GD66" s="1"/>
  <c r="GC66" a="1"/>
  <c r="GC66" s="1"/>
  <c r="GB66"/>
  <c r="GA66"/>
  <c r="FZ66" a="1"/>
  <c r="FZ66" s="1"/>
  <c r="FY66" a="1"/>
  <c r="FY66" s="1"/>
  <c r="FX66" a="1"/>
  <c r="FX66" s="1"/>
  <c r="FW66" a="1"/>
  <c r="FW66" s="1"/>
  <c r="FV66" a="1"/>
  <c r="FV66" s="1"/>
  <c r="FU66" a="1"/>
  <c r="FU66" s="1"/>
  <c r="FS66"/>
  <c r="IP65" a="1"/>
  <c r="IP65" s="1"/>
  <c r="IO65" a="1"/>
  <c r="IO65" s="1"/>
  <c r="IN65" a="1"/>
  <c r="IN65" s="1"/>
  <c r="IM65" a="1"/>
  <c r="IM65" s="1"/>
  <c r="IL65" a="1"/>
  <c r="IL65" s="1"/>
  <c r="IK65" a="1"/>
  <c r="IK65" s="1"/>
  <c r="IJ65"/>
  <c r="IJ65" a="1"/>
  <c r="II65" a="1"/>
  <c r="II65" s="1"/>
  <c r="IH65" a="1"/>
  <c r="IH65" s="1"/>
  <c r="IG65" a="1"/>
  <c r="IG65" s="1"/>
  <c r="IF65"/>
  <c r="IF65" a="1"/>
  <c r="IE65" a="1"/>
  <c r="IE65" s="1"/>
  <c r="ID65" a="1"/>
  <c r="ID65" s="1"/>
  <c r="IC65" a="1"/>
  <c r="IC65" s="1"/>
  <c r="IB65" a="1"/>
  <c r="IB65" s="1"/>
  <c r="HZ65" a="1"/>
  <c r="HZ65" s="1"/>
  <c r="HY65" a="1"/>
  <c r="HY65" s="1"/>
  <c r="HX65" a="1"/>
  <c r="HX65" s="1"/>
  <c r="HW65" a="1"/>
  <c r="HW65" s="1"/>
  <c r="HV65" a="1"/>
  <c r="HV65" s="1"/>
  <c r="HU65" a="1"/>
  <c r="HU65" s="1"/>
  <c r="HT65" a="1"/>
  <c r="HT65" s="1"/>
  <c r="HS65"/>
  <c r="HS65" a="1"/>
  <c r="HR65" a="1"/>
  <c r="HR65" s="1"/>
  <c r="HQ65" a="1"/>
  <c r="HQ65" s="1"/>
  <c r="HP65" a="1"/>
  <c r="HP65" s="1"/>
  <c r="HO65"/>
  <c r="HO65" a="1"/>
  <c r="HN65" a="1"/>
  <c r="HN65" s="1"/>
  <c r="HM65" a="1"/>
  <c r="HM65" s="1"/>
  <c r="HL65" a="1"/>
  <c r="HL65" s="1"/>
  <c r="HK65" a="1"/>
  <c r="HK65" s="1"/>
  <c r="HJ65" a="1"/>
  <c r="HJ65" s="1"/>
  <c r="HI65" a="1"/>
  <c r="HI65" s="1"/>
  <c r="HH65" a="1"/>
  <c r="HH65" s="1"/>
  <c r="HG65" a="1"/>
  <c r="HG65" s="1"/>
  <c r="HF65" a="1"/>
  <c r="HF65" s="1"/>
  <c r="HE65" a="1"/>
  <c r="HE65" s="1"/>
  <c r="HD65" a="1"/>
  <c r="HD65" s="1"/>
  <c r="HC65"/>
  <c r="HC65" a="1"/>
  <c r="HB65" a="1"/>
  <c r="HB65" s="1"/>
  <c r="HA65" a="1"/>
  <c r="HA65" s="1"/>
  <c r="GZ65" a="1"/>
  <c r="GZ65" s="1"/>
  <c r="GY65"/>
  <c r="GY65" a="1"/>
  <c r="GX65" a="1"/>
  <c r="GX65" s="1"/>
  <c r="GW65" a="1"/>
  <c r="GW65" s="1"/>
  <c r="GV65" a="1"/>
  <c r="GV65" s="1"/>
  <c r="GU65" a="1"/>
  <c r="GU65" s="1"/>
  <c r="GT65" a="1"/>
  <c r="GT65" s="1"/>
  <c r="GS65" a="1"/>
  <c r="GS65" s="1"/>
  <c r="GR65" a="1"/>
  <c r="GR65" s="1"/>
  <c r="GQ65" a="1"/>
  <c r="GQ65" s="1"/>
  <c r="GP65" a="1"/>
  <c r="GP65" s="1"/>
  <c r="GO65" a="1"/>
  <c r="GO65" s="1"/>
  <c r="GN65" a="1"/>
  <c r="GN65" s="1"/>
  <c r="GM65"/>
  <c r="GM65" a="1"/>
  <c r="GL65" a="1"/>
  <c r="GL65" s="1"/>
  <c r="GK65" a="1"/>
  <c r="GK65" s="1"/>
  <c r="GJ65" a="1"/>
  <c r="GJ65" s="1"/>
  <c r="GI65"/>
  <c r="GI65" a="1"/>
  <c r="GH65" a="1"/>
  <c r="GH65" s="1"/>
  <c r="GG65" a="1"/>
  <c r="GG65" s="1"/>
  <c r="GF65" a="1"/>
  <c r="GF65" s="1"/>
  <c r="GE65" a="1"/>
  <c r="GE65" s="1"/>
  <c r="GD65" a="1"/>
  <c r="GD65" s="1"/>
  <c r="GC65" a="1"/>
  <c r="GC65" s="1"/>
  <c r="GB65"/>
  <c r="GA65"/>
  <c r="FZ65" a="1"/>
  <c r="FZ65" s="1"/>
  <c r="FY65" a="1"/>
  <c r="FY65" s="1"/>
  <c r="FX65" a="1"/>
  <c r="FX65" s="1"/>
  <c r="FW65" a="1"/>
  <c r="FW65" s="1"/>
  <c r="FV65" a="1"/>
  <c r="FV65" s="1"/>
  <c r="FU65" a="1"/>
  <c r="FU65" s="1"/>
  <c r="FS65"/>
  <c r="IP64" a="1"/>
  <c r="IP64" s="1"/>
  <c r="IO64" a="1"/>
  <c r="IO64" s="1"/>
  <c r="IN64" a="1"/>
  <c r="IN64" s="1"/>
  <c r="IM64" a="1"/>
  <c r="IM64" s="1"/>
  <c r="IL64" a="1"/>
  <c r="IL64" s="1"/>
  <c r="IK64" a="1"/>
  <c r="IK64" s="1"/>
  <c r="IJ64" a="1"/>
  <c r="IJ64" s="1"/>
  <c r="II64" a="1"/>
  <c r="II64" s="1"/>
  <c r="IH64" a="1"/>
  <c r="IH64" s="1"/>
  <c r="IG64" a="1"/>
  <c r="IG64" s="1"/>
  <c r="IF64"/>
  <c r="IF64" a="1"/>
  <c r="IE64" a="1"/>
  <c r="IE64" s="1"/>
  <c r="ID64" a="1"/>
  <c r="ID64" s="1"/>
  <c r="IC64" a="1"/>
  <c r="IC64" s="1"/>
  <c r="IB64"/>
  <c r="IB64" a="1"/>
  <c r="HZ64" a="1"/>
  <c r="HZ64" s="1"/>
  <c r="HY64" a="1"/>
  <c r="HY64" s="1"/>
  <c r="HX64" a="1"/>
  <c r="HX64" s="1"/>
  <c r="HW64" a="1"/>
  <c r="HW64" s="1"/>
  <c r="HV64" a="1"/>
  <c r="HV64" s="1"/>
  <c r="HU64" a="1"/>
  <c r="HU64" s="1"/>
  <c r="HT64" a="1"/>
  <c r="HT64" s="1"/>
  <c r="HS64" a="1"/>
  <c r="HS64" s="1"/>
  <c r="HR64" a="1"/>
  <c r="HR64" s="1"/>
  <c r="HQ64" a="1"/>
  <c r="HQ64" s="1"/>
  <c r="HP64" a="1"/>
  <c r="HP64" s="1"/>
  <c r="HO64"/>
  <c r="HO64" a="1"/>
  <c r="HN64" a="1"/>
  <c r="HN64" s="1"/>
  <c r="HM64" a="1"/>
  <c r="HM64" s="1"/>
  <c r="HL64" a="1"/>
  <c r="HL64" s="1"/>
  <c r="HK64"/>
  <c r="HK64" a="1"/>
  <c r="HJ64" a="1"/>
  <c r="HJ64" s="1"/>
  <c r="HI64" a="1"/>
  <c r="HI64" s="1"/>
  <c r="HH64" a="1"/>
  <c r="HH64" s="1"/>
  <c r="HG64" a="1"/>
  <c r="HG64" s="1"/>
  <c r="HF64" a="1"/>
  <c r="HF64" s="1"/>
  <c r="HE64" a="1"/>
  <c r="HE64" s="1"/>
  <c r="HD64" a="1"/>
  <c r="HD64" s="1"/>
  <c r="HC64" a="1"/>
  <c r="HC64" s="1"/>
  <c r="HB64" a="1"/>
  <c r="HB64" s="1"/>
  <c r="HA64" a="1"/>
  <c r="HA64" s="1"/>
  <c r="GZ64" a="1"/>
  <c r="GZ64" s="1"/>
  <c r="GY64"/>
  <c r="GY64" a="1"/>
  <c r="GX64" a="1"/>
  <c r="GX64" s="1"/>
  <c r="GW64" a="1"/>
  <c r="GW64" s="1"/>
  <c r="GV64" a="1"/>
  <c r="GV64" s="1"/>
  <c r="GU64"/>
  <c r="GU64" a="1"/>
  <c r="GT64" a="1"/>
  <c r="GT64" s="1"/>
  <c r="GS64" a="1"/>
  <c r="GS64" s="1"/>
  <c r="GR64" a="1"/>
  <c r="GR64" s="1"/>
  <c r="GQ64" a="1"/>
  <c r="GQ64" s="1"/>
  <c r="GP64" a="1"/>
  <c r="GP64" s="1"/>
  <c r="GO64" a="1"/>
  <c r="GO64" s="1"/>
  <c r="GN64" a="1"/>
  <c r="GN64" s="1"/>
  <c r="GM64" a="1"/>
  <c r="GM64" s="1"/>
  <c r="GL64" a="1"/>
  <c r="GL64" s="1"/>
  <c r="GK64" a="1"/>
  <c r="GK64" s="1"/>
  <c r="GJ64" a="1"/>
  <c r="GJ64" s="1"/>
  <c r="GI64"/>
  <c r="GI64" a="1"/>
  <c r="GH64" a="1"/>
  <c r="GH64" s="1"/>
  <c r="GG64" a="1"/>
  <c r="GG64" s="1"/>
  <c r="GF64" a="1"/>
  <c r="GF64" s="1"/>
  <c r="GE64"/>
  <c r="GE64" a="1"/>
  <c r="GD64" a="1"/>
  <c r="GD64" s="1"/>
  <c r="GC64" a="1"/>
  <c r="GC64" s="1"/>
  <c r="GB64"/>
  <c r="GA64"/>
  <c r="FZ64" a="1"/>
  <c r="FZ64" s="1"/>
  <c r="FY64" a="1"/>
  <c r="FY64" s="1"/>
  <c r="FX64"/>
  <c r="FX64" a="1"/>
  <c r="FW64" a="1"/>
  <c r="FW64" s="1"/>
  <c r="FV64" a="1"/>
  <c r="FV64" s="1"/>
  <c r="FU64" a="1"/>
  <c r="FU64" s="1"/>
  <c r="FS64"/>
  <c r="IP63" a="1"/>
  <c r="IP63" s="1"/>
  <c r="IO63" a="1"/>
  <c r="IO63" s="1"/>
  <c r="IN63"/>
  <c r="IN63" a="1"/>
  <c r="IM63" a="1"/>
  <c r="IM63" s="1"/>
  <c r="IL63" a="1"/>
  <c r="IL63" s="1"/>
  <c r="IK63" a="1"/>
  <c r="IK63" s="1"/>
  <c r="IJ63" a="1"/>
  <c r="IJ63" s="1"/>
  <c r="II63" a="1"/>
  <c r="II63" s="1"/>
  <c r="IH63" a="1"/>
  <c r="IH63" s="1"/>
  <c r="IG63" a="1"/>
  <c r="IG63" s="1"/>
  <c r="IF63" a="1"/>
  <c r="IF63" s="1"/>
  <c r="IE63" a="1"/>
  <c r="IE63" s="1"/>
  <c r="ID63" a="1"/>
  <c r="ID63" s="1"/>
  <c r="IC63" a="1"/>
  <c r="IC63" s="1"/>
  <c r="IB63"/>
  <c r="IB63" a="1"/>
  <c r="HZ63" a="1"/>
  <c r="HZ63" s="1"/>
  <c r="HY63" a="1"/>
  <c r="HY63" s="1"/>
  <c r="HX63" a="1"/>
  <c r="HX63" s="1"/>
  <c r="HW63"/>
  <c r="HW63" a="1"/>
  <c r="HV63" a="1"/>
  <c r="HV63" s="1"/>
  <c r="HU63" a="1"/>
  <c r="HU63" s="1"/>
  <c r="HT63" a="1"/>
  <c r="HT63" s="1"/>
  <c r="HS63" a="1"/>
  <c r="HS63" s="1"/>
  <c r="HR63" a="1"/>
  <c r="HR63" s="1"/>
  <c r="HQ63" a="1"/>
  <c r="HQ63" s="1"/>
  <c r="HP63" a="1"/>
  <c r="HP63" s="1"/>
  <c r="HO63" a="1"/>
  <c r="HO63" s="1"/>
  <c r="HN63" a="1"/>
  <c r="HN63" s="1"/>
  <c r="HM63" a="1"/>
  <c r="HM63" s="1"/>
  <c r="HL63" a="1"/>
  <c r="HL63" s="1"/>
  <c r="HK63"/>
  <c r="HK63" a="1"/>
  <c r="HJ63" a="1"/>
  <c r="HJ63" s="1"/>
  <c r="HI63" a="1"/>
  <c r="HI63" s="1"/>
  <c r="HH63" a="1"/>
  <c r="HH63" s="1"/>
  <c r="HG63"/>
  <c r="HG63" a="1"/>
  <c r="HF63" a="1"/>
  <c r="HF63" s="1"/>
  <c r="HE63" a="1"/>
  <c r="HE63" s="1"/>
  <c r="HD63" a="1"/>
  <c r="HD63" s="1"/>
  <c r="HC63" a="1"/>
  <c r="HC63" s="1"/>
  <c r="HB63" a="1"/>
  <c r="HB63" s="1"/>
  <c r="HA63" a="1"/>
  <c r="HA63" s="1"/>
  <c r="GZ63" a="1"/>
  <c r="GZ63" s="1"/>
  <c r="GY63" a="1"/>
  <c r="GY63" s="1"/>
  <c r="GX63" a="1"/>
  <c r="GX63" s="1"/>
  <c r="GW63" a="1"/>
  <c r="GW63" s="1"/>
  <c r="GV63" a="1"/>
  <c r="GV63" s="1"/>
  <c r="GU63"/>
  <c r="GU63" a="1"/>
  <c r="GT63" a="1"/>
  <c r="GT63" s="1"/>
  <c r="GS63" a="1"/>
  <c r="GS63" s="1"/>
  <c r="GR63" a="1"/>
  <c r="GR63" s="1"/>
  <c r="GQ63"/>
  <c r="GQ63" a="1"/>
  <c r="GP63" a="1"/>
  <c r="GP63" s="1"/>
  <c r="GO63"/>
  <c r="GO63" a="1"/>
  <c r="GN63" a="1"/>
  <c r="GN63" s="1"/>
  <c r="GM63" a="1"/>
  <c r="GM63" s="1"/>
  <c r="GL63" a="1"/>
  <c r="GL63" s="1"/>
  <c r="GK63" a="1"/>
  <c r="GK63" s="1"/>
  <c r="GJ63" a="1"/>
  <c r="GJ63" s="1"/>
  <c r="GI63"/>
  <c r="GI63" a="1"/>
  <c r="GH63" a="1"/>
  <c r="GH63" s="1"/>
  <c r="GG63" a="1"/>
  <c r="GG63" s="1"/>
  <c r="GF63" a="1"/>
  <c r="GF63" s="1"/>
  <c r="GE63" a="1"/>
  <c r="GE63" s="1"/>
  <c r="GD63" a="1"/>
  <c r="GD63" s="1"/>
  <c r="GC63" a="1"/>
  <c r="GC63" s="1"/>
  <c r="GB63"/>
  <c r="GA63"/>
  <c r="FZ63" a="1"/>
  <c r="FZ63" s="1"/>
  <c r="FY63" a="1"/>
  <c r="FY63" s="1"/>
  <c r="FX63" a="1"/>
  <c r="FX63" s="1"/>
  <c r="FW63" a="1"/>
  <c r="FW63" s="1"/>
  <c r="FV63"/>
  <c r="FV63" a="1"/>
  <c r="FU63" a="1"/>
  <c r="FU63" s="1"/>
  <c r="FR63" s="1"/>
  <c r="FS63"/>
  <c r="IP62" a="1"/>
  <c r="IP62" s="1"/>
  <c r="IO62" a="1"/>
  <c r="IO62" s="1"/>
  <c r="IN62"/>
  <c r="IN62" a="1"/>
  <c r="IM62" a="1"/>
  <c r="IM62" s="1"/>
  <c r="IL62" a="1"/>
  <c r="IL62" s="1"/>
  <c r="IK62" a="1"/>
  <c r="IK62" s="1"/>
  <c r="IJ62" a="1"/>
  <c r="IJ62" s="1"/>
  <c r="II62"/>
  <c r="II62" a="1"/>
  <c r="IH62" a="1"/>
  <c r="IH62" s="1"/>
  <c r="IG62"/>
  <c r="IG62" a="1"/>
  <c r="IF62" a="1"/>
  <c r="IF62" s="1"/>
  <c r="IE62"/>
  <c r="IE62" a="1"/>
  <c r="ID62" a="1"/>
  <c r="ID62" s="1"/>
  <c r="IC62"/>
  <c r="IC62" a="1"/>
  <c r="IB62" a="1"/>
  <c r="IB62" s="1"/>
  <c r="HZ62"/>
  <c r="HZ62" a="1"/>
  <c r="HY62" a="1"/>
  <c r="HY62" s="1"/>
  <c r="HX62"/>
  <c r="HX62" a="1"/>
  <c r="HW62" a="1"/>
  <c r="HW62" s="1"/>
  <c r="HV62"/>
  <c r="HV62" a="1"/>
  <c r="HU62" a="1"/>
  <c r="HU62" s="1"/>
  <c r="HT62"/>
  <c r="HT62" a="1"/>
  <c r="HS62" a="1"/>
  <c r="HS62" s="1"/>
  <c r="HR62"/>
  <c r="HR62" a="1"/>
  <c r="HQ62" a="1"/>
  <c r="HQ62" s="1"/>
  <c r="HP62"/>
  <c r="HP62" a="1"/>
  <c r="HO62" a="1"/>
  <c r="HO62" s="1"/>
  <c r="HN62"/>
  <c r="HN62" a="1"/>
  <c r="HM62" a="1"/>
  <c r="HM62" s="1"/>
  <c r="HL62"/>
  <c r="HL62" a="1"/>
  <c r="HK62" a="1"/>
  <c r="HK62" s="1"/>
  <c r="HJ62"/>
  <c r="HJ62" a="1"/>
  <c r="HI62" a="1"/>
  <c r="HI62" s="1"/>
  <c r="HH62"/>
  <c r="HH62" a="1"/>
  <c r="HG62" a="1"/>
  <c r="HG62" s="1"/>
  <c r="HF62"/>
  <c r="HF62" a="1"/>
  <c r="HE62" a="1"/>
  <c r="HE62" s="1"/>
  <c r="HD62"/>
  <c r="HD62" a="1"/>
  <c r="HC62" a="1"/>
  <c r="HC62" s="1"/>
  <c r="HB62"/>
  <c r="HB62" a="1"/>
  <c r="HA62" a="1"/>
  <c r="HA62" s="1"/>
  <c r="GZ62" a="1"/>
  <c r="GZ62" s="1"/>
  <c r="GY62" a="1"/>
  <c r="GY62" s="1"/>
  <c r="GX62" a="1"/>
  <c r="GX62" s="1"/>
  <c r="GW62" a="1"/>
  <c r="GW62" s="1"/>
  <c r="GV62"/>
  <c r="GV62" a="1"/>
  <c r="GU62" a="1"/>
  <c r="GU62" s="1"/>
  <c r="GT62"/>
  <c r="GT62" a="1"/>
  <c r="GS62" a="1"/>
  <c r="GS62" s="1"/>
  <c r="GR62" a="1"/>
  <c r="GR62" s="1"/>
  <c r="GQ62" a="1"/>
  <c r="GQ62" s="1"/>
  <c r="GP62" a="1"/>
  <c r="GP62" s="1"/>
  <c r="GO62" a="1"/>
  <c r="GO62" s="1"/>
  <c r="GN62"/>
  <c r="GN62" a="1"/>
  <c r="GM62" a="1"/>
  <c r="GM62" s="1"/>
  <c r="GL62"/>
  <c r="GL62" a="1"/>
  <c r="GK62" a="1"/>
  <c r="GK62" s="1"/>
  <c r="GJ62" a="1"/>
  <c r="GJ62" s="1"/>
  <c r="GI62" a="1"/>
  <c r="GI62" s="1"/>
  <c r="GH62" a="1"/>
  <c r="GH62" s="1"/>
  <c r="GG62" a="1"/>
  <c r="GG62" s="1"/>
  <c r="GF62"/>
  <c r="GF62" a="1"/>
  <c r="GE62" a="1"/>
  <c r="GE62" s="1"/>
  <c r="GD62"/>
  <c r="GD62" a="1"/>
  <c r="GC62" a="1"/>
  <c r="GC62" s="1"/>
  <c r="GB62"/>
  <c r="GA62"/>
  <c r="FZ62" a="1"/>
  <c r="FZ62" s="1"/>
  <c r="FY62" a="1"/>
  <c r="FY62" s="1"/>
  <c r="FX62" a="1"/>
  <c r="FX62" s="1"/>
  <c r="FW62"/>
  <c r="FW62" a="1"/>
  <c r="FV62" a="1"/>
  <c r="FV62" s="1"/>
  <c r="FU62"/>
  <c r="FU62" a="1"/>
  <c r="FS62"/>
  <c r="IP61" a="1"/>
  <c r="IP61" s="1"/>
  <c r="IO61"/>
  <c r="IO61" a="1"/>
  <c r="IN61" a="1"/>
  <c r="IN61" s="1"/>
  <c r="IM61" a="1"/>
  <c r="IM61" s="1"/>
  <c r="IL61" a="1"/>
  <c r="IL61" s="1"/>
  <c r="IK61" a="1"/>
  <c r="IK61" s="1"/>
  <c r="IJ61" a="1"/>
  <c r="IJ61" s="1"/>
  <c r="II61"/>
  <c r="II61" a="1"/>
  <c r="IH61" a="1"/>
  <c r="IH61" s="1"/>
  <c r="IG61"/>
  <c r="IG61" a="1"/>
  <c r="IF61" a="1"/>
  <c r="IF61" s="1"/>
  <c r="IE61" a="1"/>
  <c r="IE61" s="1"/>
  <c r="ID61" a="1"/>
  <c r="ID61" s="1"/>
  <c r="IC61" a="1"/>
  <c r="IC61" s="1"/>
  <c r="IB61" a="1"/>
  <c r="IB61" s="1"/>
  <c r="HZ61"/>
  <c r="HZ61" a="1"/>
  <c r="HY61" a="1"/>
  <c r="HY61" s="1"/>
  <c r="HX61"/>
  <c r="HX61" a="1"/>
  <c r="HW61" a="1"/>
  <c r="HW61" s="1"/>
  <c r="HV61" a="1"/>
  <c r="HV61" s="1"/>
  <c r="HU61" a="1"/>
  <c r="HU61" s="1"/>
  <c r="HT61" a="1"/>
  <c r="HT61" s="1"/>
  <c r="HS61" a="1"/>
  <c r="HS61" s="1"/>
  <c r="HR61"/>
  <c r="HR61" a="1"/>
  <c r="HQ61" a="1"/>
  <c r="HQ61" s="1"/>
  <c r="HP61"/>
  <c r="HP61" a="1"/>
  <c r="HO61" a="1"/>
  <c r="HO61" s="1"/>
  <c r="HN61" a="1"/>
  <c r="HN61" s="1"/>
  <c r="HM61" a="1"/>
  <c r="HM61" s="1"/>
  <c r="HL61" a="1"/>
  <c r="HL61" s="1"/>
  <c r="HK61" a="1"/>
  <c r="HK61" s="1"/>
  <c r="HJ61"/>
  <c r="HJ61" a="1"/>
  <c r="HI61" a="1"/>
  <c r="HI61" s="1"/>
  <c r="HH61"/>
  <c r="HH61" a="1"/>
  <c r="HG61" a="1"/>
  <c r="HG61" s="1"/>
  <c r="HF61" a="1"/>
  <c r="HF61" s="1"/>
  <c r="HE61" a="1"/>
  <c r="HE61" s="1"/>
  <c r="HD61" a="1"/>
  <c r="HD61" s="1"/>
  <c r="HC61" a="1"/>
  <c r="HC61" s="1"/>
  <c r="HB61"/>
  <c r="HB61" a="1"/>
  <c r="HA61" a="1"/>
  <c r="HA61" s="1"/>
  <c r="GZ61"/>
  <c r="GZ61" a="1"/>
  <c r="GY61" a="1"/>
  <c r="GY61" s="1"/>
  <c r="GX61" a="1"/>
  <c r="GX61" s="1"/>
  <c r="GW61" a="1"/>
  <c r="GW61" s="1"/>
  <c r="GV61" a="1"/>
  <c r="GV61" s="1"/>
  <c r="GU61" a="1"/>
  <c r="GU61" s="1"/>
  <c r="GT61"/>
  <c r="GT61" a="1"/>
  <c r="GS61" a="1"/>
  <c r="GS61" s="1"/>
  <c r="GR61"/>
  <c r="GR61" a="1"/>
  <c r="GQ61" a="1"/>
  <c r="GQ61" s="1"/>
  <c r="GP61" a="1"/>
  <c r="GP61" s="1"/>
  <c r="GO61" a="1"/>
  <c r="GO61" s="1"/>
  <c r="GN61" a="1"/>
  <c r="GN61" s="1"/>
  <c r="GM61" a="1"/>
  <c r="GM61" s="1"/>
  <c r="GL61"/>
  <c r="GL61" a="1"/>
  <c r="GK61" a="1"/>
  <c r="GK61" s="1"/>
  <c r="GJ61"/>
  <c r="GJ61" a="1"/>
  <c r="GI61" a="1"/>
  <c r="GI61" s="1"/>
  <c r="GH61" a="1"/>
  <c r="GH61" s="1"/>
  <c r="GG61"/>
  <c r="GG61" a="1"/>
  <c r="GF61" a="1"/>
  <c r="GF61" s="1"/>
  <c r="GE61" a="1"/>
  <c r="GE61" s="1"/>
  <c r="GD61" a="1"/>
  <c r="GD61" s="1"/>
  <c r="GC61"/>
  <c r="GC61" a="1"/>
  <c r="GB61"/>
  <c r="GA61"/>
  <c r="FZ61"/>
  <c r="FZ61" a="1"/>
  <c r="FY61" a="1"/>
  <c r="FY61" s="1"/>
  <c r="FX61" a="1"/>
  <c r="FX61" s="1"/>
  <c r="FW61" a="1"/>
  <c r="FW61" s="1"/>
  <c r="FV61" a="1"/>
  <c r="FV61" s="1"/>
  <c r="FU61" a="1"/>
  <c r="FU61" s="1"/>
  <c r="FS61"/>
  <c r="IP60" a="1"/>
  <c r="IP60" s="1"/>
  <c r="IO60" a="1"/>
  <c r="IO60" s="1"/>
  <c r="IN60" a="1"/>
  <c r="IN60" s="1"/>
  <c r="IM60" a="1"/>
  <c r="IM60" s="1"/>
  <c r="IL60" a="1"/>
  <c r="IL60" s="1"/>
  <c r="IK60" a="1"/>
  <c r="IK60" s="1"/>
  <c r="IJ60" a="1"/>
  <c r="IJ60" s="1"/>
  <c r="II60" a="1"/>
  <c r="II60" s="1"/>
  <c r="IH60"/>
  <c r="IH60" a="1"/>
  <c r="IG60" a="1"/>
  <c r="IG60" s="1"/>
  <c r="IF60" a="1"/>
  <c r="IF60" s="1"/>
  <c r="IE60" a="1"/>
  <c r="IE60" s="1"/>
  <c r="ID60"/>
  <c r="ID60" a="1"/>
  <c r="IC60" a="1"/>
  <c r="IC60" s="1"/>
  <c r="IB60" a="1"/>
  <c r="IB60" s="1"/>
  <c r="HZ60" a="1"/>
  <c r="HZ60" s="1"/>
  <c r="HY60" a="1"/>
  <c r="HY60" s="1"/>
  <c r="HX60" a="1"/>
  <c r="HX60" s="1"/>
  <c r="HW60" a="1"/>
  <c r="HW60" s="1"/>
  <c r="HV60" a="1"/>
  <c r="HV60" s="1"/>
  <c r="HU60" a="1"/>
  <c r="HU60" s="1"/>
  <c r="HT60" a="1"/>
  <c r="HT60" s="1"/>
  <c r="HS60" a="1"/>
  <c r="HS60" s="1"/>
  <c r="HR60" a="1"/>
  <c r="HR60" s="1"/>
  <c r="HQ60"/>
  <c r="HQ60" a="1"/>
  <c r="HP60" a="1"/>
  <c r="HP60" s="1"/>
  <c r="HO60" a="1"/>
  <c r="HO60" s="1"/>
  <c r="HN60" a="1"/>
  <c r="HN60" s="1"/>
  <c r="HM60"/>
  <c r="HM60" a="1"/>
  <c r="HL60" a="1"/>
  <c r="HL60" s="1"/>
  <c r="HK60" a="1"/>
  <c r="HK60" s="1"/>
  <c r="HJ60" a="1"/>
  <c r="HJ60" s="1"/>
  <c r="HI60" a="1"/>
  <c r="HI60" s="1"/>
  <c r="HH60" a="1"/>
  <c r="HH60" s="1"/>
  <c r="HG60" a="1"/>
  <c r="HG60" s="1"/>
  <c r="HF60" a="1"/>
  <c r="HF60" s="1"/>
  <c r="HE60" a="1"/>
  <c r="HE60" s="1"/>
  <c r="HD60" a="1"/>
  <c r="HD60" s="1"/>
  <c r="HC60" a="1"/>
  <c r="HC60" s="1"/>
  <c r="HB60" a="1"/>
  <c r="HB60" s="1"/>
  <c r="HA60"/>
  <c r="HA60" a="1"/>
  <c r="GZ60" a="1"/>
  <c r="GZ60" s="1"/>
  <c r="GY60" a="1"/>
  <c r="GY60" s="1"/>
  <c r="GX60" a="1"/>
  <c r="GX60" s="1"/>
  <c r="GW60"/>
  <c r="GW60" a="1"/>
  <c r="GV60" a="1"/>
  <c r="GV60" s="1"/>
  <c r="GU60" a="1"/>
  <c r="GU60" s="1"/>
  <c r="GT60" a="1"/>
  <c r="GT60" s="1"/>
  <c r="GS60" a="1"/>
  <c r="GS60" s="1"/>
  <c r="GR60" a="1"/>
  <c r="GR60" s="1"/>
  <c r="GQ60" a="1"/>
  <c r="GQ60" s="1"/>
  <c r="GP60" a="1"/>
  <c r="GP60" s="1"/>
  <c r="GO60" a="1"/>
  <c r="GO60" s="1"/>
  <c r="GN60" a="1"/>
  <c r="GN60" s="1"/>
  <c r="GM60" a="1"/>
  <c r="GM60" s="1"/>
  <c r="GL60" a="1"/>
  <c r="GL60" s="1"/>
  <c r="GK60"/>
  <c r="GK60" a="1"/>
  <c r="GJ60" a="1"/>
  <c r="GJ60" s="1"/>
  <c r="GI60" a="1"/>
  <c r="GI60" s="1"/>
  <c r="GH60" a="1"/>
  <c r="GH60" s="1"/>
  <c r="GG60"/>
  <c r="GG60" a="1"/>
  <c r="GF60" a="1"/>
  <c r="GF60" s="1"/>
  <c r="GE60" a="1"/>
  <c r="GE60" s="1"/>
  <c r="GD60" a="1"/>
  <c r="GD60" s="1"/>
  <c r="GC60" a="1"/>
  <c r="GC60" s="1"/>
  <c r="GB60"/>
  <c r="GA60"/>
  <c r="FZ60" a="1"/>
  <c r="FZ60" s="1"/>
  <c r="FY60" a="1"/>
  <c r="FY60" s="1"/>
  <c r="FX60" a="1"/>
  <c r="FX60" s="1"/>
  <c r="FW60" a="1"/>
  <c r="FW60" s="1"/>
  <c r="FV60"/>
  <c r="FV60" a="1"/>
  <c r="FU60" a="1"/>
  <c r="FU60" s="1"/>
  <c r="FS60"/>
  <c r="IP59" a="1"/>
  <c r="IP59" s="1"/>
  <c r="IO59" a="1"/>
  <c r="IO59" s="1"/>
  <c r="IN59" a="1"/>
  <c r="IN59" s="1"/>
  <c r="IM59" a="1"/>
  <c r="IM59" s="1"/>
  <c r="IL59"/>
  <c r="IL59" a="1"/>
  <c r="IK59" a="1"/>
  <c r="IK59" s="1"/>
  <c r="IJ59" a="1"/>
  <c r="IJ59" s="1"/>
  <c r="II59" a="1"/>
  <c r="II59" s="1"/>
  <c r="IH59" a="1"/>
  <c r="IH59" s="1"/>
  <c r="IG59" a="1"/>
  <c r="IG59" s="1"/>
  <c r="IF59" a="1"/>
  <c r="IF59" s="1"/>
  <c r="IE59" a="1"/>
  <c r="IE59" s="1"/>
  <c r="ID59" a="1"/>
  <c r="ID59" s="1"/>
  <c r="IC59" a="1"/>
  <c r="IC59" s="1"/>
  <c r="IB59" a="1"/>
  <c r="IB59" s="1"/>
  <c r="HZ59" a="1"/>
  <c r="HZ59" s="1"/>
  <c r="HY59" a="1"/>
  <c r="HY59" s="1"/>
  <c r="HX59" a="1"/>
  <c r="HX59" s="1"/>
  <c r="HW59" a="1"/>
  <c r="HW59" s="1"/>
  <c r="HV59" a="1"/>
  <c r="HV59" s="1"/>
  <c r="HU59" a="1"/>
  <c r="HU59" s="1"/>
  <c r="HT59" a="1"/>
  <c r="HT59" s="1"/>
  <c r="HS59" a="1"/>
  <c r="HS59" s="1"/>
  <c r="HR59" a="1"/>
  <c r="HR59" s="1"/>
  <c r="HQ59" a="1"/>
  <c r="HQ59" s="1"/>
  <c r="HP59" a="1"/>
  <c r="HP59" s="1"/>
  <c r="HO59" a="1"/>
  <c r="HO59" s="1"/>
  <c r="HN59" a="1"/>
  <c r="HN59" s="1"/>
  <c r="HM59"/>
  <c r="HM59" a="1"/>
  <c r="HL59" a="1"/>
  <c r="HL59" s="1"/>
  <c r="HK59" a="1"/>
  <c r="HK59" s="1"/>
  <c r="HJ59" a="1"/>
  <c r="HJ59" s="1"/>
  <c r="HI59" a="1"/>
  <c r="HI59" s="1"/>
  <c r="HH59" a="1"/>
  <c r="HH59" s="1"/>
  <c r="HG59" a="1"/>
  <c r="HG59" s="1"/>
  <c r="HF59" a="1"/>
  <c r="HF59" s="1"/>
  <c r="HE59"/>
  <c r="HE59" a="1"/>
  <c r="HD59" a="1"/>
  <c r="HD59" s="1"/>
  <c r="HC59" a="1"/>
  <c r="HC59" s="1"/>
  <c r="HB59" a="1"/>
  <c r="HB59" s="1"/>
  <c r="HA59" a="1"/>
  <c r="HA59" s="1"/>
  <c r="GZ59" a="1"/>
  <c r="GZ59" s="1"/>
  <c r="GY59" a="1"/>
  <c r="GY59" s="1"/>
  <c r="GX59" a="1"/>
  <c r="GX59" s="1"/>
  <c r="GW59" a="1"/>
  <c r="GW59" s="1"/>
  <c r="GV59" a="1"/>
  <c r="GV59" s="1"/>
  <c r="GU59" a="1"/>
  <c r="GU59" s="1"/>
  <c r="GT59" a="1"/>
  <c r="GT59" s="1"/>
  <c r="GS59" a="1"/>
  <c r="GS59" s="1"/>
  <c r="GR59" a="1"/>
  <c r="GR59" s="1"/>
  <c r="GQ59" a="1"/>
  <c r="GQ59" s="1"/>
  <c r="GP59" a="1"/>
  <c r="GP59" s="1"/>
  <c r="GO59" a="1"/>
  <c r="GO59" s="1"/>
  <c r="GN59" a="1"/>
  <c r="GN59" s="1"/>
  <c r="GM59" a="1"/>
  <c r="GM59" s="1"/>
  <c r="GL59" a="1"/>
  <c r="GL59" s="1"/>
  <c r="GK59" a="1"/>
  <c r="GK59" s="1"/>
  <c r="GJ59" a="1"/>
  <c r="GJ59" s="1"/>
  <c r="GI59" a="1"/>
  <c r="GI59" s="1"/>
  <c r="GH59" a="1"/>
  <c r="GH59" s="1"/>
  <c r="GG59"/>
  <c r="GG59" a="1"/>
  <c r="GF59" a="1"/>
  <c r="GF59" s="1"/>
  <c r="GE59" a="1"/>
  <c r="GE59" s="1"/>
  <c r="GD59" a="1"/>
  <c r="GD59" s="1"/>
  <c r="GC59" a="1"/>
  <c r="GC59" s="1"/>
  <c r="GB59"/>
  <c r="GA59"/>
  <c r="FZ59" a="1"/>
  <c r="FZ59" s="1"/>
  <c r="FY59" a="1"/>
  <c r="FY59" s="1"/>
  <c r="FX59" a="1"/>
  <c r="FX59" s="1"/>
  <c r="FW59" a="1"/>
  <c r="FW59" s="1"/>
  <c r="FV59"/>
  <c r="FV59" a="1"/>
  <c r="FU59" a="1"/>
  <c r="FU59" s="1"/>
  <c r="FS59"/>
  <c r="IP58" a="1"/>
  <c r="IP58" s="1"/>
  <c r="IO58" a="1"/>
  <c r="IO58" s="1"/>
  <c r="IN58" a="1"/>
  <c r="IN58" s="1"/>
  <c r="IM58" a="1"/>
  <c r="IM58" s="1"/>
  <c r="IL58"/>
  <c r="IL58" a="1"/>
  <c r="IK58" a="1"/>
  <c r="IK58" s="1"/>
  <c r="IJ58" a="1"/>
  <c r="IJ58" s="1"/>
  <c r="II58" a="1"/>
  <c r="II58" s="1"/>
  <c r="IH58" a="1"/>
  <c r="IH58" s="1"/>
  <c r="IG58" a="1"/>
  <c r="IG58" s="1"/>
  <c r="IF58" a="1"/>
  <c r="IF58" s="1"/>
  <c r="IE58" a="1"/>
  <c r="IE58" s="1"/>
  <c r="ID58" a="1"/>
  <c r="ID58" s="1"/>
  <c r="IC58" a="1"/>
  <c r="IC58" s="1"/>
  <c r="IB58" a="1"/>
  <c r="IB58" s="1"/>
  <c r="HZ58" a="1"/>
  <c r="HZ58" s="1"/>
  <c r="HY58" a="1"/>
  <c r="HY58" s="1"/>
  <c r="HX58" a="1"/>
  <c r="HX58" s="1"/>
  <c r="HW58" a="1"/>
  <c r="HW58" s="1"/>
  <c r="HV58" a="1"/>
  <c r="HV58" s="1"/>
  <c r="HU58" a="1"/>
  <c r="HU58" s="1"/>
  <c r="HT58" a="1"/>
  <c r="HT58" s="1"/>
  <c r="HS58" a="1"/>
  <c r="HS58" s="1"/>
  <c r="HR58" a="1"/>
  <c r="HR58" s="1"/>
  <c r="HQ58" a="1"/>
  <c r="HQ58" s="1"/>
  <c r="HP58" a="1"/>
  <c r="HP58" s="1"/>
  <c r="HO58" a="1"/>
  <c r="HO58" s="1"/>
  <c r="HN58" a="1"/>
  <c r="HN58" s="1"/>
  <c r="HM58"/>
  <c r="HM58" a="1"/>
  <c r="HL58" a="1"/>
  <c r="HL58" s="1"/>
  <c r="HK58" a="1"/>
  <c r="HK58" s="1"/>
  <c r="HJ58" a="1"/>
  <c r="HJ58" s="1"/>
  <c r="HI58" a="1"/>
  <c r="HI58" s="1"/>
  <c r="HH58" a="1"/>
  <c r="HH58" s="1"/>
  <c r="HG58" a="1"/>
  <c r="HG58" s="1"/>
  <c r="HF58" a="1"/>
  <c r="HF58" s="1"/>
  <c r="HE58"/>
  <c r="HE58" a="1"/>
  <c r="HD58" a="1"/>
  <c r="HD58" s="1"/>
  <c r="HC58" a="1"/>
  <c r="HC58" s="1"/>
  <c r="HB58" a="1"/>
  <c r="HB58" s="1"/>
  <c r="HA58" a="1"/>
  <c r="HA58" s="1"/>
  <c r="GZ58" a="1"/>
  <c r="GZ58" s="1"/>
  <c r="GY58" a="1"/>
  <c r="GY58" s="1"/>
  <c r="GX58" a="1"/>
  <c r="GX58" s="1"/>
  <c r="GW58" a="1"/>
  <c r="GW58" s="1"/>
  <c r="GV58" a="1"/>
  <c r="GV58" s="1"/>
  <c r="GU58" a="1"/>
  <c r="GU58" s="1"/>
  <c r="GT58" a="1"/>
  <c r="GT58" s="1"/>
  <c r="GS58" a="1"/>
  <c r="GS58" s="1"/>
  <c r="GR58" a="1"/>
  <c r="GR58" s="1"/>
  <c r="GQ58"/>
  <c r="GQ58" a="1"/>
  <c r="GP58" a="1"/>
  <c r="GP58" s="1"/>
  <c r="GO58"/>
  <c r="GO58" a="1"/>
  <c r="GN58" a="1"/>
  <c r="GN58" s="1"/>
  <c r="GM58" a="1"/>
  <c r="GM58" s="1"/>
  <c r="GL58" a="1"/>
  <c r="GL58" s="1"/>
  <c r="GK58" a="1"/>
  <c r="GK58" s="1"/>
  <c r="GJ58" a="1"/>
  <c r="GJ58" s="1"/>
  <c r="GI58" a="1"/>
  <c r="GI58" s="1"/>
  <c r="GH58" a="1"/>
  <c r="GH58" s="1"/>
  <c r="GG58" a="1"/>
  <c r="GG58" s="1"/>
  <c r="GF58" a="1"/>
  <c r="GF58" s="1"/>
  <c r="GE58" a="1"/>
  <c r="GE58" s="1"/>
  <c r="GD58" a="1"/>
  <c r="GD58" s="1"/>
  <c r="GC58" a="1"/>
  <c r="GC58" s="1"/>
  <c r="GB58"/>
  <c r="GA58"/>
  <c r="FZ58" a="1"/>
  <c r="FZ58" s="1"/>
  <c r="FY58" a="1"/>
  <c r="FY58" s="1"/>
  <c r="FX58"/>
  <c r="FX58" a="1"/>
  <c r="FW58" a="1"/>
  <c r="FW58" s="1"/>
  <c r="FV58" a="1"/>
  <c r="FV58" s="1"/>
  <c r="FU58" a="1"/>
  <c r="FU58" s="1"/>
  <c r="FS58"/>
  <c r="IP57" a="1"/>
  <c r="IP57" s="1"/>
  <c r="IO57" a="1"/>
  <c r="IO57" s="1"/>
  <c r="IN57"/>
  <c r="IN57" a="1"/>
  <c r="IM57" a="1"/>
  <c r="IM57" s="1"/>
  <c r="IL57"/>
  <c r="IL57" a="1"/>
  <c r="IK57" a="1"/>
  <c r="IK57" s="1"/>
  <c r="IJ57" a="1"/>
  <c r="IJ57" s="1"/>
  <c r="II57" a="1"/>
  <c r="II57" s="1"/>
  <c r="IH57" a="1"/>
  <c r="IH57" s="1"/>
  <c r="IG57" a="1"/>
  <c r="IG57" s="1"/>
  <c r="IF57" a="1"/>
  <c r="IF57" s="1"/>
  <c r="IE57" a="1"/>
  <c r="IE57" s="1"/>
  <c r="ID57" a="1"/>
  <c r="ID57" s="1"/>
  <c r="IC57" a="1"/>
  <c r="IC57" s="1"/>
  <c r="IB57" a="1"/>
  <c r="IB57" s="1"/>
  <c r="HZ57" a="1"/>
  <c r="HZ57" s="1"/>
  <c r="HY57" a="1"/>
  <c r="HY57" s="1"/>
  <c r="HX57" a="1"/>
  <c r="HX57" s="1"/>
  <c r="HW57"/>
  <c r="HW57" a="1"/>
  <c r="HV57" a="1"/>
  <c r="HV57" s="1"/>
  <c r="HU57"/>
  <c r="HU57" a="1"/>
  <c r="HT57" a="1"/>
  <c r="HT57" s="1"/>
  <c r="HS57" a="1"/>
  <c r="HS57" s="1"/>
  <c r="HR57" a="1"/>
  <c r="HR57" s="1"/>
  <c r="HQ57" a="1"/>
  <c r="HQ57" s="1"/>
  <c r="HP57" a="1"/>
  <c r="HP57" s="1"/>
  <c r="HO57" a="1"/>
  <c r="HO57" s="1"/>
  <c r="HN57" a="1"/>
  <c r="HN57" s="1"/>
  <c r="HM57" a="1"/>
  <c r="HM57" s="1"/>
  <c r="HL57" a="1"/>
  <c r="HL57" s="1"/>
  <c r="HK57" a="1"/>
  <c r="HK57" s="1"/>
  <c r="HJ57" a="1"/>
  <c r="HJ57" s="1"/>
  <c r="HI57" a="1"/>
  <c r="HI57" s="1"/>
  <c r="HH57" a="1"/>
  <c r="HH57" s="1"/>
  <c r="HG57"/>
  <c r="HG57" a="1"/>
  <c r="HF57" a="1"/>
  <c r="HF57" s="1"/>
  <c r="HE57"/>
  <c r="HE57" a="1"/>
  <c r="HD57" a="1"/>
  <c r="HD57" s="1"/>
  <c r="HC57" a="1"/>
  <c r="HC57" s="1"/>
  <c r="HB57" a="1"/>
  <c r="HB57" s="1"/>
  <c r="HA57" a="1"/>
  <c r="HA57" s="1"/>
  <c r="GZ57" a="1"/>
  <c r="GZ57" s="1"/>
  <c r="GY57" a="1"/>
  <c r="GY57" s="1"/>
  <c r="GX57" a="1"/>
  <c r="GX57" s="1"/>
  <c r="GW57" a="1"/>
  <c r="GW57" s="1"/>
  <c r="GV57" a="1"/>
  <c r="GV57" s="1"/>
  <c r="GU57" a="1"/>
  <c r="GU57" s="1"/>
  <c r="GT57" a="1"/>
  <c r="GT57" s="1"/>
  <c r="GS57" a="1"/>
  <c r="GS57" s="1"/>
  <c r="GR57" a="1"/>
  <c r="GR57" s="1"/>
  <c r="GQ57"/>
  <c r="GQ57" a="1"/>
  <c r="GP57" a="1"/>
  <c r="GP57" s="1"/>
  <c r="GO57"/>
  <c r="GO57" a="1"/>
  <c r="GN57" a="1"/>
  <c r="GN57" s="1"/>
  <c r="GM57" a="1"/>
  <c r="GM57" s="1"/>
  <c r="GL57" a="1"/>
  <c r="GL57" s="1"/>
  <c r="GK57" a="1"/>
  <c r="GK57" s="1"/>
  <c r="GJ57" a="1"/>
  <c r="GJ57" s="1"/>
  <c r="GI57" a="1"/>
  <c r="GI57" s="1"/>
  <c r="GH57" a="1"/>
  <c r="GH57" s="1"/>
  <c r="GG57" a="1"/>
  <c r="GG57" s="1"/>
  <c r="GF57" a="1"/>
  <c r="GF57" s="1"/>
  <c r="GE57" a="1"/>
  <c r="GE57" s="1"/>
  <c r="GD57" a="1"/>
  <c r="GD57" s="1"/>
  <c r="GC57" a="1"/>
  <c r="GC57" s="1"/>
  <c r="GB57"/>
  <c r="GA57"/>
  <c r="FZ57" a="1"/>
  <c r="FZ57" s="1"/>
  <c r="FY57" a="1"/>
  <c r="FY57" s="1"/>
  <c r="FX57"/>
  <c r="FX57" a="1"/>
  <c r="FW57" a="1"/>
  <c r="FW57" s="1"/>
  <c r="FV57" a="1"/>
  <c r="FV57" s="1"/>
  <c r="FQ57" s="1" a="1"/>
  <c r="FQ57" s="1"/>
  <c r="FU57" a="1"/>
  <c r="FU57" s="1"/>
  <c r="FS57"/>
  <c r="IP56" a="1"/>
  <c r="IP56" s="1"/>
  <c r="IO56" a="1"/>
  <c r="IO56" s="1"/>
  <c r="IN56"/>
  <c r="IN56" a="1"/>
  <c r="IM56" a="1"/>
  <c r="IM56" s="1"/>
  <c r="IL56"/>
  <c r="IL56" a="1"/>
  <c r="IK56" a="1"/>
  <c r="IK56" s="1"/>
  <c r="IJ56" a="1"/>
  <c r="IJ56" s="1"/>
  <c r="II56" a="1"/>
  <c r="II56" s="1"/>
  <c r="IH56" a="1"/>
  <c r="IH56" s="1"/>
  <c r="IG56" a="1"/>
  <c r="IG56" s="1"/>
  <c r="IF56"/>
  <c r="IF56" a="1"/>
  <c r="IE56" a="1"/>
  <c r="IE56" s="1"/>
  <c r="ID56" a="1"/>
  <c r="ID56" s="1"/>
  <c r="IC56" a="1"/>
  <c r="IC56" s="1"/>
  <c r="IB56" a="1"/>
  <c r="IB56" s="1"/>
  <c r="HZ56" a="1"/>
  <c r="HZ56" s="1"/>
  <c r="HY56" a="1"/>
  <c r="HY56" s="1"/>
  <c r="HX56" a="1"/>
  <c r="HX56" s="1"/>
  <c r="HW56" a="1"/>
  <c r="HW56" s="1"/>
  <c r="HV56" a="1"/>
  <c r="HV56" s="1"/>
  <c r="HU56" a="1"/>
  <c r="HU56" s="1"/>
  <c r="HT56" a="1"/>
  <c r="HT56" s="1"/>
  <c r="HS56"/>
  <c r="HS56" a="1"/>
  <c r="HR56" a="1"/>
  <c r="HR56" s="1"/>
  <c r="HQ56" a="1"/>
  <c r="HQ56" s="1"/>
  <c r="HP56" a="1"/>
  <c r="HP56" s="1"/>
  <c r="HO56" a="1"/>
  <c r="HO56" s="1"/>
  <c r="HN56" a="1"/>
  <c r="HN56" s="1"/>
  <c r="HM56"/>
  <c r="HM56" a="1"/>
  <c r="HL56" a="1"/>
  <c r="HL56" s="1"/>
  <c r="HK56"/>
  <c r="HK56" a="1"/>
  <c r="HJ56" a="1"/>
  <c r="HJ56" s="1"/>
  <c r="HI56" a="1"/>
  <c r="HI56" s="1"/>
  <c r="HH56" a="1"/>
  <c r="HH56" s="1"/>
  <c r="HG56"/>
  <c r="HG56" a="1"/>
  <c r="HF56" a="1"/>
  <c r="HF56" s="1"/>
  <c r="HE56"/>
  <c r="HE56" a="1"/>
  <c r="HD56" a="1"/>
  <c r="HD56" s="1"/>
  <c r="HC56" a="1"/>
  <c r="HC56" s="1"/>
  <c r="HB56" a="1"/>
  <c r="HB56" s="1"/>
  <c r="HA56" a="1"/>
  <c r="HA56" s="1"/>
  <c r="GZ56" a="1"/>
  <c r="GZ56" s="1"/>
  <c r="GY56"/>
  <c r="GY56" a="1"/>
  <c r="GX56" a="1"/>
  <c r="GX56" s="1"/>
  <c r="GW56" a="1"/>
  <c r="GW56" s="1"/>
  <c r="GV56" a="1"/>
  <c r="GV56" s="1"/>
  <c r="GU56" a="1"/>
  <c r="GU56" s="1"/>
  <c r="GT56" a="1"/>
  <c r="GT56" s="1"/>
  <c r="GS56" a="1"/>
  <c r="GS56" s="1"/>
  <c r="GR56" a="1"/>
  <c r="GR56" s="1"/>
  <c r="GQ56" a="1"/>
  <c r="GQ56" s="1"/>
  <c r="GP56" a="1"/>
  <c r="GP56" s="1"/>
  <c r="GO56" a="1"/>
  <c r="GO56" s="1"/>
  <c r="GN56" a="1"/>
  <c r="GN56" s="1"/>
  <c r="GM56"/>
  <c r="GM56" a="1"/>
  <c r="GL56" a="1"/>
  <c r="GL56" s="1"/>
  <c r="GK56" a="1"/>
  <c r="GK56" s="1"/>
  <c r="GJ56" a="1"/>
  <c r="GJ56" s="1"/>
  <c r="GI56" a="1"/>
  <c r="GI56" s="1"/>
  <c r="GH56" a="1"/>
  <c r="GH56" s="1"/>
  <c r="GG56"/>
  <c r="GG56" a="1"/>
  <c r="GF56" a="1"/>
  <c r="GF56" s="1"/>
  <c r="GE56"/>
  <c r="GE56" a="1"/>
  <c r="GD56" a="1"/>
  <c r="GD56" s="1"/>
  <c r="GC56" a="1"/>
  <c r="GC56" s="1"/>
  <c r="GB56"/>
  <c r="GA56"/>
  <c r="FZ56" a="1"/>
  <c r="FZ56" s="1"/>
  <c r="FY56" a="1"/>
  <c r="FY56" s="1"/>
  <c r="FX56"/>
  <c r="FX56" a="1"/>
  <c r="FW56" a="1"/>
  <c r="FW56" s="1"/>
  <c r="FV56" a="1"/>
  <c r="FV56" s="1"/>
  <c r="FU56" a="1"/>
  <c r="FU56" s="1"/>
  <c r="FS56"/>
  <c r="IP55" a="1"/>
  <c r="IP55" s="1"/>
  <c r="IO55" a="1"/>
  <c r="IO55" s="1"/>
  <c r="IN55"/>
  <c r="IN55" a="1"/>
  <c r="IM55" a="1"/>
  <c r="IM55" s="1"/>
  <c r="IL55"/>
  <c r="IL55" a="1"/>
  <c r="IK55" a="1"/>
  <c r="IK55" s="1"/>
  <c r="IJ55" a="1"/>
  <c r="IJ55" s="1"/>
  <c r="II55" a="1"/>
  <c r="II55" s="1"/>
  <c r="IH55" a="1"/>
  <c r="IH55" s="1"/>
  <c r="IG55" a="1"/>
  <c r="IG55" s="1"/>
  <c r="IF55"/>
  <c r="IF55" a="1"/>
  <c r="IE55" a="1"/>
  <c r="IE55" s="1"/>
  <c r="ID55" a="1"/>
  <c r="ID55" s="1"/>
  <c r="IC55" a="1"/>
  <c r="IC55" s="1"/>
  <c r="IB55" a="1"/>
  <c r="IB55" s="1"/>
  <c r="HZ55" a="1"/>
  <c r="HZ55" s="1"/>
  <c r="HY55" a="1"/>
  <c r="HY55" s="1"/>
  <c r="HX55" a="1"/>
  <c r="HX55" s="1"/>
  <c r="HW55" a="1"/>
  <c r="HW55" s="1"/>
  <c r="HV55" a="1"/>
  <c r="HV55" s="1"/>
  <c r="HU55" a="1"/>
  <c r="HU55" s="1"/>
  <c r="HT55" a="1"/>
  <c r="HT55" s="1"/>
  <c r="HS55"/>
  <c r="HS55" a="1"/>
  <c r="HR55" a="1"/>
  <c r="HR55" s="1"/>
  <c r="HQ55" a="1"/>
  <c r="HQ55" s="1"/>
  <c r="HP55" a="1"/>
  <c r="HP55" s="1"/>
  <c r="HO55" a="1"/>
  <c r="HO55" s="1"/>
  <c r="HN55" a="1"/>
  <c r="HN55" s="1"/>
  <c r="HM55"/>
  <c r="HM55" a="1"/>
  <c r="HL55" a="1"/>
  <c r="HL55" s="1"/>
  <c r="HK55"/>
  <c r="HK55" a="1"/>
  <c r="HJ55" a="1"/>
  <c r="HJ55" s="1"/>
  <c r="HI55" a="1"/>
  <c r="HI55" s="1"/>
  <c r="HH55" a="1"/>
  <c r="HH55" s="1"/>
  <c r="HG55"/>
  <c r="HG55" a="1"/>
  <c r="HF55" a="1"/>
  <c r="HF55" s="1"/>
  <c r="HE55"/>
  <c r="HE55" a="1"/>
  <c r="HD55" a="1"/>
  <c r="HD55" s="1"/>
  <c r="HC55" a="1"/>
  <c r="HC55" s="1"/>
  <c r="HB55" a="1"/>
  <c r="HB55" s="1"/>
  <c r="HA55" a="1"/>
  <c r="HA55" s="1"/>
  <c r="GZ55" a="1"/>
  <c r="GZ55" s="1"/>
  <c r="GY55"/>
  <c r="GY55" a="1"/>
  <c r="GX55" a="1"/>
  <c r="GX55" s="1"/>
  <c r="GW55" a="1"/>
  <c r="GW55" s="1"/>
  <c r="GV55" a="1"/>
  <c r="GV55" s="1"/>
  <c r="GU55" a="1"/>
  <c r="GU55" s="1"/>
  <c r="GT55" a="1"/>
  <c r="GT55" s="1"/>
  <c r="GS55" a="1"/>
  <c r="GS55" s="1"/>
  <c r="GR55" a="1"/>
  <c r="GR55" s="1"/>
  <c r="GQ55" a="1"/>
  <c r="GQ55" s="1"/>
  <c r="GP55" a="1"/>
  <c r="GP55" s="1"/>
  <c r="GO55" a="1"/>
  <c r="GO55" s="1"/>
  <c r="GN55" a="1"/>
  <c r="GN55" s="1"/>
  <c r="GM55"/>
  <c r="GM55" a="1"/>
  <c r="GL55" a="1"/>
  <c r="GL55" s="1"/>
  <c r="GK55" a="1"/>
  <c r="GK55" s="1"/>
  <c r="GJ55" a="1"/>
  <c r="GJ55" s="1"/>
  <c r="GI55" a="1"/>
  <c r="GI55" s="1"/>
  <c r="GH55" a="1"/>
  <c r="GH55" s="1"/>
  <c r="GG55"/>
  <c r="GG55" a="1"/>
  <c r="GF55" a="1"/>
  <c r="GF55" s="1"/>
  <c r="GE55"/>
  <c r="GE55" a="1"/>
  <c r="GD55" a="1"/>
  <c r="GD55" s="1"/>
  <c r="GC55" a="1"/>
  <c r="GC55" s="1"/>
  <c r="GB55"/>
  <c r="GA55"/>
  <c r="FZ55" a="1"/>
  <c r="FZ55" s="1"/>
  <c r="FY55" a="1"/>
  <c r="FY55" s="1"/>
  <c r="FX55"/>
  <c r="FX55" a="1"/>
  <c r="FW55" a="1"/>
  <c r="FW55" s="1"/>
  <c r="FV55" a="1"/>
  <c r="FV55" s="1"/>
  <c r="FU55" a="1"/>
  <c r="FU55" s="1"/>
  <c r="FS55"/>
  <c r="IP54" a="1"/>
  <c r="IP54" s="1"/>
  <c r="IO54" a="1"/>
  <c r="IO54" s="1"/>
  <c r="IN54"/>
  <c r="IN54" a="1"/>
  <c r="IM54" a="1"/>
  <c r="IM54" s="1"/>
  <c r="IL54"/>
  <c r="IL54" a="1"/>
  <c r="IK54" a="1"/>
  <c r="IK54" s="1"/>
  <c r="IJ54" a="1"/>
  <c r="IJ54" s="1"/>
  <c r="II54" a="1"/>
  <c r="II54" s="1"/>
  <c r="IH54" a="1"/>
  <c r="IH54" s="1"/>
  <c r="IG54" a="1"/>
  <c r="IG54" s="1"/>
  <c r="IF54"/>
  <c r="IF54" a="1"/>
  <c r="IE54" a="1"/>
  <c r="IE54" s="1"/>
  <c r="ID54" a="1"/>
  <c r="ID54" s="1"/>
  <c r="IC54" a="1"/>
  <c r="IC54" s="1"/>
  <c r="IB54" a="1"/>
  <c r="IB54" s="1"/>
  <c r="HZ54" a="1"/>
  <c r="HZ54" s="1"/>
  <c r="HY54" a="1"/>
  <c r="HY54" s="1"/>
  <c r="HX54" a="1"/>
  <c r="HX54" s="1"/>
  <c r="HW54" a="1"/>
  <c r="HW54" s="1"/>
  <c r="HV54" a="1"/>
  <c r="HV54" s="1"/>
  <c r="HU54" a="1"/>
  <c r="HU54" s="1"/>
  <c r="HT54" a="1"/>
  <c r="HT54" s="1"/>
  <c r="HS54"/>
  <c r="HS54" a="1"/>
  <c r="HR54" a="1"/>
  <c r="HR54" s="1"/>
  <c r="HQ54" a="1"/>
  <c r="HQ54" s="1"/>
  <c r="HP54" a="1"/>
  <c r="HP54" s="1"/>
  <c r="HO54" a="1"/>
  <c r="HO54" s="1"/>
  <c r="HN54" a="1"/>
  <c r="HN54" s="1"/>
  <c r="HM54"/>
  <c r="HM54" a="1"/>
  <c r="HL54" a="1"/>
  <c r="HL54" s="1"/>
  <c r="HK54"/>
  <c r="HK54" a="1"/>
  <c r="HJ54" a="1"/>
  <c r="HJ54" s="1"/>
  <c r="HI54" a="1"/>
  <c r="HI54" s="1"/>
  <c r="HH54" a="1"/>
  <c r="HH54" s="1"/>
  <c r="HG54"/>
  <c r="HG54" a="1"/>
  <c r="HF54" a="1"/>
  <c r="HF54" s="1"/>
  <c r="HE54"/>
  <c r="HE54" a="1"/>
  <c r="HD54" a="1"/>
  <c r="HD54" s="1"/>
  <c r="HC54" a="1"/>
  <c r="HC54" s="1"/>
  <c r="HB54" a="1"/>
  <c r="HB54" s="1"/>
  <c r="HA54" a="1"/>
  <c r="HA54" s="1"/>
  <c r="GZ54" a="1"/>
  <c r="GZ54" s="1"/>
  <c r="GY54"/>
  <c r="GY54" a="1"/>
  <c r="GX54" a="1"/>
  <c r="GX54" s="1"/>
  <c r="GW54" a="1"/>
  <c r="GW54" s="1"/>
  <c r="GV54" a="1"/>
  <c r="GV54" s="1"/>
  <c r="GU54" a="1"/>
  <c r="GU54" s="1"/>
  <c r="GT54" a="1"/>
  <c r="GT54" s="1"/>
  <c r="GS54" a="1"/>
  <c r="GS54" s="1"/>
  <c r="GR54" a="1"/>
  <c r="GR54" s="1"/>
  <c r="GQ54" a="1"/>
  <c r="GQ54" s="1"/>
  <c r="GP54" a="1"/>
  <c r="GP54" s="1"/>
  <c r="GO54" a="1"/>
  <c r="GO54" s="1"/>
  <c r="GN54" a="1"/>
  <c r="GN54" s="1"/>
  <c r="GM54"/>
  <c r="GM54" a="1"/>
  <c r="GL54" a="1"/>
  <c r="GL54" s="1"/>
  <c r="GK54" a="1"/>
  <c r="GK54" s="1"/>
  <c r="GJ54" a="1"/>
  <c r="GJ54" s="1"/>
  <c r="GI54" a="1"/>
  <c r="GI54" s="1"/>
  <c r="GH54" a="1"/>
  <c r="GH54" s="1"/>
  <c r="GG54"/>
  <c r="GG54" a="1"/>
  <c r="GF54" a="1"/>
  <c r="GF54" s="1"/>
  <c r="GE54"/>
  <c r="GE54" a="1"/>
  <c r="GD54" a="1"/>
  <c r="GD54" s="1"/>
  <c r="GC54" a="1"/>
  <c r="GC54" s="1"/>
  <c r="GB54"/>
  <c r="GA54"/>
  <c r="FZ54" a="1"/>
  <c r="FZ54" s="1"/>
  <c r="FY54" a="1"/>
  <c r="FY54" s="1"/>
  <c r="FX54"/>
  <c r="FX54" a="1"/>
  <c r="FW54" a="1"/>
  <c r="FW54" s="1"/>
  <c r="FV54" a="1"/>
  <c r="FV54" s="1"/>
  <c r="FU54" a="1"/>
  <c r="FU54" s="1"/>
  <c r="FS54"/>
  <c r="IP53" a="1"/>
  <c r="IP53" s="1"/>
  <c r="IO53" a="1"/>
  <c r="IO53" s="1"/>
  <c r="IN53"/>
  <c r="IN53" a="1"/>
  <c r="IM53" a="1"/>
  <c r="IM53" s="1"/>
  <c r="IL53"/>
  <c r="IL53" a="1"/>
  <c r="IK53" a="1"/>
  <c r="IK53" s="1"/>
  <c r="IJ53" a="1"/>
  <c r="IJ53" s="1"/>
  <c r="II53" a="1"/>
  <c r="II53" s="1"/>
  <c r="IH53" a="1"/>
  <c r="IH53" s="1"/>
  <c r="IG53" a="1"/>
  <c r="IG53" s="1"/>
  <c r="IF53"/>
  <c r="IF53" a="1"/>
  <c r="IE53" a="1"/>
  <c r="IE53" s="1"/>
  <c r="ID53" a="1"/>
  <c r="ID53" s="1"/>
  <c r="IC53" a="1"/>
  <c r="IC53" s="1"/>
  <c r="IB53" a="1"/>
  <c r="IB53" s="1"/>
  <c r="HZ53" a="1"/>
  <c r="HZ53" s="1"/>
  <c r="HY53" a="1"/>
  <c r="HY53" s="1"/>
  <c r="HX53" a="1"/>
  <c r="HX53" s="1"/>
  <c r="HW53" a="1"/>
  <c r="HW53" s="1"/>
  <c r="HV53" a="1"/>
  <c r="HV53" s="1"/>
  <c r="HU53" a="1"/>
  <c r="HU53" s="1"/>
  <c r="HT53" a="1"/>
  <c r="HT53" s="1"/>
  <c r="HS53"/>
  <c r="HS53" a="1"/>
  <c r="HR53" a="1"/>
  <c r="HR53" s="1"/>
  <c r="HQ53" a="1"/>
  <c r="HQ53" s="1"/>
  <c r="HP53" a="1"/>
  <c r="HP53" s="1"/>
  <c r="HO53" a="1"/>
  <c r="HO53" s="1"/>
  <c r="HN53" a="1"/>
  <c r="HN53" s="1"/>
  <c r="HM53"/>
  <c r="HM53" a="1"/>
  <c r="HL53" a="1"/>
  <c r="HL53" s="1"/>
  <c r="HK53"/>
  <c r="HK53" a="1"/>
  <c r="HJ53" a="1"/>
  <c r="HJ53" s="1"/>
  <c r="HI53" a="1"/>
  <c r="HI53" s="1"/>
  <c r="HH53" a="1"/>
  <c r="HH53" s="1"/>
  <c r="HG53"/>
  <c r="HG53" a="1"/>
  <c r="HF53" a="1"/>
  <c r="HF53" s="1"/>
  <c r="HE53"/>
  <c r="HE53" a="1"/>
  <c r="HD53" a="1"/>
  <c r="HD53" s="1"/>
  <c r="HC53" a="1"/>
  <c r="HC53" s="1"/>
  <c r="HB53" a="1"/>
  <c r="HB53" s="1"/>
  <c r="HA53" a="1"/>
  <c r="HA53" s="1"/>
  <c r="GZ53" a="1"/>
  <c r="GZ53" s="1"/>
  <c r="GY53"/>
  <c r="GY53" a="1"/>
  <c r="GX53" a="1"/>
  <c r="GX53" s="1"/>
  <c r="GW53" a="1"/>
  <c r="GW53" s="1"/>
  <c r="GV53" a="1"/>
  <c r="GV53" s="1"/>
  <c r="GU53" a="1"/>
  <c r="GU53" s="1"/>
  <c r="GT53" a="1"/>
  <c r="GT53" s="1"/>
  <c r="GS53" a="1"/>
  <c r="GS53" s="1"/>
  <c r="GR53" a="1"/>
  <c r="GR53" s="1"/>
  <c r="GQ53" a="1"/>
  <c r="GQ53" s="1"/>
  <c r="GP53" a="1"/>
  <c r="GP53" s="1"/>
  <c r="GO53" a="1"/>
  <c r="GO53" s="1"/>
  <c r="GN53" a="1"/>
  <c r="GN53" s="1"/>
  <c r="GM53"/>
  <c r="GM53" a="1"/>
  <c r="GL53" a="1"/>
  <c r="GL53" s="1"/>
  <c r="GK53" a="1"/>
  <c r="GK53" s="1"/>
  <c r="GJ53" a="1"/>
  <c r="GJ53" s="1"/>
  <c r="GI53" a="1"/>
  <c r="GI53" s="1"/>
  <c r="GH53" a="1"/>
  <c r="GH53" s="1"/>
  <c r="GG53" a="1"/>
  <c r="GG53" s="1"/>
  <c r="GF53" a="1"/>
  <c r="GF53" s="1"/>
  <c r="GE53" a="1"/>
  <c r="GE53" s="1"/>
  <c r="GD53" a="1"/>
  <c r="GD53" s="1"/>
  <c r="GC53" a="1"/>
  <c r="GC53" s="1"/>
  <c r="GB53"/>
  <c r="GA53"/>
  <c r="FZ53" a="1"/>
  <c r="FZ53" s="1"/>
  <c r="FY53" a="1"/>
  <c r="FY53" s="1"/>
  <c r="FX53" a="1"/>
  <c r="FX53" s="1"/>
  <c r="FW53" a="1"/>
  <c r="FW53" s="1"/>
  <c r="FV53" a="1"/>
  <c r="FV53" s="1"/>
  <c r="FU53" a="1"/>
  <c r="FU53" s="1"/>
  <c r="FS53"/>
  <c r="IP52" a="1"/>
  <c r="IP52" s="1"/>
  <c r="IO52" a="1"/>
  <c r="IO52" s="1"/>
  <c r="IN52" a="1"/>
  <c r="IN52" s="1"/>
  <c r="IM52" a="1"/>
  <c r="IM52" s="1"/>
  <c r="IL52" a="1"/>
  <c r="IL52" s="1"/>
  <c r="IK52" a="1"/>
  <c r="IK52" s="1"/>
  <c r="IJ52"/>
  <c r="IJ52" a="1"/>
  <c r="II52" a="1"/>
  <c r="II52" s="1"/>
  <c r="IH52" a="1"/>
  <c r="IH52" s="1"/>
  <c r="IG52" a="1"/>
  <c r="IG52" s="1"/>
  <c r="IF52"/>
  <c r="IF52" a="1"/>
  <c r="IE52" a="1"/>
  <c r="IE52" s="1"/>
  <c r="ID52" a="1"/>
  <c r="ID52" s="1"/>
  <c r="IC52" a="1"/>
  <c r="IC52" s="1"/>
  <c r="IB52" a="1"/>
  <c r="IB52" s="1"/>
  <c r="HZ52" a="1"/>
  <c r="HZ52" s="1"/>
  <c r="HY52" a="1"/>
  <c r="HY52" s="1"/>
  <c r="HX52" a="1"/>
  <c r="HX52" s="1"/>
  <c r="HW52" a="1"/>
  <c r="HW52" s="1"/>
  <c r="HV52" a="1"/>
  <c r="HV52" s="1"/>
  <c r="HU52" a="1"/>
  <c r="HU52" s="1"/>
  <c r="HT52" a="1"/>
  <c r="HT52" s="1"/>
  <c r="HS52"/>
  <c r="HS52" a="1"/>
  <c r="HR52" a="1"/>
  <c r="HR52" s="1"/>
  <c r="HQ52" a="1"/>
  <c r="HQ52" s="1"/>
  <c r="HP52" a="1"/>
  <c r="HP52" s="1"/>
  <c r="HO52"/>
  <c r="HO52" a="1"/>
  <c r="HN52" a="1"/>
  <c r="HN52" s="1"/>
  <c r="HM52" a="1"/>
  <c r="HM52" s="1"/>
  <c r="HL52" a="1"/>
  <c r="HL52" s="1"/>
  <c r="HK52" a="1"/>
  <c r="HK52" s="1"/>
  <c r="HJ52" a="1"/>
  <c r="HJ52" s="1"/>
  <c r="HI52" a="1"/>
  <c r="HI52" s="1"/>
  <c r="HH52" a="1"/>
  <c r="HH52" s="1"/>
  <c r="HG52" a="1"/>
  <c r="HG52" s="1"/>
  <c r="HF52" a="1"/>
  <c r="HF52" s="1"/>
  <c r="HE52" a="1"/>
  <c r="HE52" s="1"/>
  <c r="HD52" a="1"/>
  <c r="HD52" s="1"/>
  <c r="HC52"/>
  <c r="HC52" a="1"/>
  <c r="HB52" a="1"/>
  <c r="HB52" s="1"/>
  <c r="HA52" a="1"/>
  <c r="HA52" s="1"/>
  <c r="GZ52" a="1"/>
  <c r="GZ52" s="1"/>
  <c r="GY52"/>
  <c r="GY52" a="1"/>
  <c r="GX52" a="1"/>
  <c r="GX52" s="1"/>
  <c r="GW52" a="1"/>
  <c r="GW52" s="1"/>
  <c r="GV52" a="1"/>
  <c r="GV52" s="1"/>
  <c r="GU52" a="1"/>
  <c r="GU52" s="1"/>
  <c r="GT52" a="1"/>
  <c r="GT52" s="1"/>
  <c r="GS52" a="1"/>
  <c r="GS52" s="1"/>
  <c r="GR52" a="1"/>
  <c r="GR52" s="1"/>
  <c r="GQ52" a="1"/>
  <c r="GQ52" s="1"/>
  <c r="GP52" a="1"/>
  <c r="GP52" s="1"/>
  <c r="GO52" a="1"/>
  <c r="GO52" s="1"/>
  <c r="GN52" a="1"/>
  <c r="GN52" s="1"/>
  <c r="GM52"/>
  <c r="GM52" a="1"/>
  <c r="GL52" a="1"/>
  <c r="GL52" s="1"/>
  <c r="GK52" a="1"/>
  <c r="GK52" s="1"/>
  <c r="GJ52" a="1"/>
  <c r="GJ52" s="1"/>
  <c r="GI52" a="1"/>
  <c r="GI52" s="1"/>
  <c r="GH52" a="1"/>
  <c r="GH52" s="1"/>
  <c r="GG52" a="1"/>
  <c r="GG52" s="1"/>
  <c r="GF52" a="1"/>
  <c r="GF52" s="1"/>
  <c r="GE52" a="1"/>
  <c r="GE52" s="1"/>
  <c r="GD52" a="1"/>
  <c r="GD52" s="1"/>
  <c r="GC52" a="1"/>
  <c r="GC52" s="1"/>
  <c r="GB52"/>
  <c r="GA52"/>
  <c r="FZ52" a="1"/>
  <c r="FZ52" s="1"/>
  <c r="FY52" a="1"/>
  <c r="FY52" s="1"/>
  <c r="FX52" a="1"/>
  <c r="FX52" s="1"/>
  <c r="FW52" a="1"/>
  <c r="FW52" s="1"/>
  <c r="FV52" a="1"/>
  <c r="FV52" s="1"/>
  <c r="FU52" a="1"/>
  <c r="FU52" s="1"/>
  <c r="FS52"/>
  <c r="IP51" a="1"/>
  <c r="IP51" s="1"/>
  <c r="IO51" a="1"/>
  <c r="IO51" s="1"/>
  <c r="IN51" a="1"/>
  <c r="IN51" s="1"/>
  <c r="IM51" a="1"/>
  <c r="IM51" s="1"/>
  <c r="IL51" a="1"/>
  <c r="IL51" s="1"/>
  <c r="IK51" a="1"/>
  <c r="IK51" s="1"/>
  <c r="IJ51"/>
  <c r="IJ51" a="1"/>
  <c r="II51" a="1"/>
  <c r="II51" s="1"/>
  <c r="IH51" a="1"/>
  <c r="IH51" s="1"/>
  <c r="IG51" a="1"/>
  <c r="IG51" s="1"/>
  <c r="IF51"/>
  <c r="IF51" a="1"/>
  <c r="IE51" a="1"/>
  <c r="IE51" s="1"/>
  <c r="ID51" a="1"/>
  <c r="ID51" s="1"/>
  <c r="IC51" a="1"/>
  <c r="IC51" s="1"/>
  <c r="IB51" a="1"/>
  <c r="IB51" s="1"/>
  <c r="HZ51" a="1"/>
  <c r="HZ51" s="1"/>
  <c r="HY51" a="1"/>
  <c r="HY51" s="1"/>
  <c r="HX51" a="1"/>
  <c r="HX51" s="1"/>
  <c r="HW51" a="1"/>
  <c r="HW51" s="1"/>
  <c r="HV51" a="1"/>
  <c r="HV51" s="1"/>
  <c r="HU51" a="1"/>
  <c r="HU51" s="1"/>
  <c r="HT51" a="1"/>
  <c r="HT51" s="1"/>
  <c r="HS51"/>
  <c r="HS51" a="1"/>
  <c r="HR51" a="1"/>
  <c r="HR51" s="1"/>
  <c r="HQ51" a="1"/>
  <c r="HQ51" s="1"/>
  <c r="HP51" a="1"/>
  <c r="HP51" s="1"/>
  <c r="HO51"/>
  <c r="HO51" a="1"/>
  <c r="HN51" a="1"/>
  <c r="HN51" s="1"/>
  <c r="HM51" a="1"/>
  <c r="HM51" s="1"/>
  <c r="HL51" a="1"/>
  <c r="HL51" s="1"/>
  <c r="HK51" a="1"/>
  <c r="HK51" s="1"/>
  <c r="HJ51" a="1"/>
  <c r="HJ51" s="1"/>
  <c r="HI51" a="1"/>
  <c r="HI51" s="1"/>
  <c r="HH51" a="1"/>
  <c r="HH51" s="1"/>
  <c r="HG51" a="1"/>
  <c r="HG51" s="1"/>
  <c r="HF51" a="1"/>
  <c r="HF51" s="1"/>
  <c r="HE51" a="1"/>
  <c r="HE51" s="1"/>
  <c r="HD51" a="1"/>
  <c r="HD51" s="1"/>
  <c r="HC51"/>
  <c r="HC51" a="1"/>
  <c r="HB51" a="1"/>
  <c r="HB51" s="1"/>
  <c r="HA51" a="1"/>
  <c r="HA51" s="1"/>
  <c r="GZ51" a="1"/>
  <c r="GZ51" s="1"/>
  <c r="GY51"/>
  <c r="GY51" a="1"/>
  <c r="GX51" a="1"/>
  <c r="GX51" s="1"/>
  <c r="GW51" a="1"/>
  <c r="GW51" s="1"/>
  <c r="GV51" a="1"/>
  <c r="GV51" s="1"/>
  <c r="GU51" a="1"/>
  <c r="GU51" s="1"/>
  <c r="GT51" a="1"/>
  <c r="GT51" s="1"/>
  <c r="GS51" a="1"/>
  <c r="GS51" s="1"/>
  <c r="GR51" a="1"/>
  <c r="GR51" s="1"/>
  <c r="GQ51" a="1"/>
  <c r="GQ51" s="1"/>
  <c r="GP51" a="1"/>
  <c r="GP51" s="1"/>
  <c r="GO51" a="1"/>
  <c r="GO51" s="1"/>
  <c r="GN51" a="1"/>
  <c r="GN51" s="1"/>
  <c r="GM51"/>
  <c r="GM51" a="1"/>
  <c r="GL51" a="1"/>
  <c r="GL51" s="1"/>
  <c r="GK51" a="1"/>
  <c r="GK51" s="1"/>
  <c r="GJ51" a="1"/>
  <c r="GJ51" s="1"/>
  <c r="GI51" a="1"/>
  <c r="GI51" s="1"/>
  <c r="GH51" a="1"/>
  <c r="GH51" s="1"/>
  <c r="GG51" a="1"/>
  <c r="GG51" s="1"/>
  <c r="GF51" a="1"/>
  <c r="GF51" s="1"/>
  <c r="GE51" a="1"/>
  <c r="GE51" s="1"/>
  <c r="GD51" a="1"/>
  <c r="GD51" s="1"/>
  <c r="GC51" a="1"/>
  <c r="GC51" s="1"/>
  <c r="GB51"/>
  <c r="GA51"/>
  <c r="FZ51" a="1"/>
  <c r="FZ51" s="1"/>
  <c r="FY51" a="1"/>
  <c r="FY51" s="1"/>
  <c r="FX51" a="1"/>
  <c r="FX51" s="1"/>
  <c r="FW51" a="1"/>
  <c r="FW51" s="1"/>
  <c r="FV51" a="1"/>
  <c r="FV51" s="1"/>
  <c r="FU51" a="1"/>
  <c r="FU51" s="1"/>
  <c r="FS51"/>
  <c r="IP50" a="1"/>
  <c r="IP50" s="1"/>
  <c r="IO50" a="1"/>
  <c r="IO50" s="1"/>
  <c r="IN50" a="1"/>
  <c r="IN50" s="1"/>
  <c r="IM50" a="1"/>
  <c r="IM50" s="1"/>
  <c r="IL50" a="1"/>
  <c r="IL50" s="1"/>
  <c r="IK50" a="1"/>
  <c r="IK50" s="1"/>
  <c r="IJ50"/>
  <c r="IJ50" a="1"/>
  <c r="II50" a="1"/>
  <c r="II50" s="1"/>
  <c r="IH50" a="1"/>
  <c r="IH50" s="1"/>
  <c r="IG50" a="1"/>
  <c r="IG50" s="1"/>
  <c r="IF50"/>
  <c r="IF50" a="1"/>
  <c r="IE50" a="1"/>
  <c r="IE50" s="1"/>
  <c r="ID50" a="1"/>
  <c r="ID50" s="1"/>
  <c r="IC50" a="1"/>
  <c r="IC50" s="1"/>
  <c r="IB50" a="1"/>
  <c r="IB50" s="1"/>
  <c r="HZ50" a="1"/>
  <c r="HZ50" s="1"/>
  <c r="HY50" a="1"/>
  <c r="HY50" s="1"/>
  <c r="HX50" a="1"/>
  <c r="HX50" s="1"/>
  <c r="HW50" a="1"/>
  <c r="HW50" s="1"/>
  <c r="HV50" a="1"/>
  <c r="HV50" s="1"/>
  <c r="HU50" a="1"/>
  <c r="HU50" s="1"/>
  <c r="HT50" a="1"/>
  <c r="HT50" s="1"/>
  <c r="HS50"/>
  <c r="HS50" a="1"/>
  <c r="HR50" a="1"/>
  <c r="HR50" s="1"/>
  <c r="HQ50" a="1"/>
  <c r="HQ50" s="1"/>
  <c r="HP50" a="1"/>
  <c r="HP50" s="1"/>
  <c r="HO50"/>
  <c r="HO50" a="1"/>
  <c r="HN50" a="1"/>
  <c r="HN50" s="1"/>
  <c r="HM50" a="1"/>
  <c r="HM50" s="1"/>
  <c r="HL50" a="1"/>
  <c r="HL50" s="1"/>
  <c r="HK50" a="1"/>
  <c r="HK50" s="1"/>
  <c r="HJ50" a="1"/>
  <c r="HJ50" s="1"/>
  <c r="HI50" a="1"/>
  <c r="HI50" s="1"/>
  <c r="HH50" a="1"/>
  <c r="HH50" s="1"/>
  <c r="HG50" a="1"/>
  <c r="HG50" s="1"/>
  <c r="HF50" a="1"/>
  <c r="HF50" s="1"/>
  <c r="HE50" a="1"/>
  <c r="HE50" s="1"/>
  <c r="HD50" a="1"/>
  <c r="HD50" s="1"/>
  <c r="HC50"/>
  <c r="HC50" a="1"/>
  <c r="HB50" a="1"/>
  <c r="HB50" s="1"/>
  <c r="HA50" a="1"/>
  <c r="HA50" s="1"/>
  <c r="GZ50" a="1"/>
  <c r="GZ50" s="1"/>
  <c r="GY50"/>
  <c r="GY50" a="1"/>
  <c r="GX50" a="1"/>
  <c r="GX50" s="1"/>
  <c r="GW50" a="1"/>
  <c r="GW50" s="1"/>
  <c r="GV50" a="1"/>
  <c r="GV50" s="1"/>
  <c r="GU50" a="1"/>
  <c r="GU50" s="1"/>
  <c r="GT50" a="1"/>
  <c r="GT50" s="1"/>
  <c r="GS50" a="1"/>
  <c r="GS50" s="1"/>
  <c r="GR50" a="1"/>
  <c r="GR50" s="1"/>
  <c r="GQ50" a="1"/>
  <c r="GQ50" s="1"/>
  <c r="GP50" a="1"/>
  <c r="GP50" s="1"/>
  <c r="GO50" a="1"/>
  <c r="GO50" s="1"/>
  <c r="GN50" a="1"/>
  <c r="GN50" s="1"/>
  <c r="GM50"/>
  <c r="GM50" a="1"/>
  <c r="GL50" a="1"/>
  <c r="GL50" s="1"/>
  <c r="GK50" a="1"/>
  <c r="GK50" s="1"/>
  <c r="GJ50" a="1"/>
  <c r="GJ50" s="1"/>
  <c r="GI50"/>
  <c r="GI50" a="1"/>
  <c r="GH50" a="1"/>
  <c r="GH50" s="1"/>
  <c r="GG50" a="1"/>
  <c r="GG50" s="1"/>
  <c r="GF50" a="1"/>
  <c r="GF50" s="1"/>
  <c r="GE50" a="1"/>
  <c r="GE50" s="1"/>
  <c r="GD50" a="1"/>
  <c r="GD50" s="1"/>
  <c r="GC50" a="1"/>
  <c r="GC50" s="1"/>
  <c r="GB50"/>
  <c r="GA50"/>
  <c r="FZ50" a="1"/>
  <c r="FZ50" s="1"/>
  <c r="FY50" a="1"/>
  <c r="FY50" s="1"/>
  <c r="FX50" a="1"/>
  <c r="FX50" s="1"/>
  <c r="FW50" a="1"/>
  <c r="FW50" s="1"/>
  <c r="FV50" a="1"/>
  <c r="FV50" s="1"/>
  <c r="FU50" a="1"/>
  <c r="FU50" s="1"/>
  <c r="FS50"/>
  <c r="IP49" a="1"/>
  <c r="IP49" s="1"/>
  <c r="IO49" a="1"/>
  <c r="IO49" s="1"/>
  <c r="IN49" a="1"/>
  <c r="IN49" s="1"/>
  <c r="IM49" a="1"/>
  <c r="IM49" s="1"/>
  <c r="IL49" a="1"/>
  <c r="IL49" s="1"/>
  <c r="IK49" a="1"/>
  <c r="IK49" s="1"/>
  <c r="IJ49" a="1"/>
  <c r="IJ49" s="1"/>
  <c r="II49" a="1"/>
  <c r="II49" s="1"/>
  <c r="IH49" a="1"/>
  <c r="IH49" s="1"/>
  <c r="IG49" a="1"/>
  <c r="IG49" s="1"/>
  <c r="IF49"/>
  <c r="IF49" a="1"/>
  <c r="IE49" a="1"/>
  <c r="IE49" s="1"/>
  <c r="ID49" a="1"/>
  <c r="ID49" s="1"/>
  <c r="IC49" a="1"/>
  <c r="IC49" s="1"/>
  <c r="IB49"/>
  <c r="IB49" a="1"/>
  <c r="HZ49" a="1"/>
  <c r="HZ49" s="1"/>
  <c r="HY49" a="1"/>
  <c r="HY49" s="1"/>
  <c r="HX49" a="1"/>
  <c r="HX49" s="1"/>
  <c r="HW49" a="1"/>
  <c r="HW49" s="1"/>
  <c r="HV49" a="1"/>
  <c r="HV49" s="1"/>
  <c r="HU49" a="1"/>
  <c r="HU49" s="1"/>
  <c r="HT49" a="1"/>
  <c r="HT49" s="1"/>
  <c r="HS49" a="1"/>
  <c r="HS49" s="1"/>
  <c r="HR49" a="1"/>
  <c r="HR49" s="1"/>
  <c r="HQ49" a="1"/>
  <c r="HQ49" s="1"/>
  <c r="HP49" a="1"/>
  <c r="HP49" s="1"/>
  <c r="HO49"/>
  <c r="HO49" a="1"/>
  <c r="HN49" a="1"/>
  <c r="HN49" s="1"/>
  <c r="HM49" a="1"/>
  <c r="HM49" s="1"/>
  <c r="HL49" a="1"/>
  <c r="HL49" s="1"/>
  <c r="HK49"/>
  <c r="HK49" a="1"/>
  <c r="HJ49" a="1"/>
  <c r="HJ49" s="1"/>
  <c r="HI49" a="1"/>
  <c r="HI49" s="1"/>
  <c r="HH49" a="1"/>
  <c r="HH49" s="1"/>
  <c r="HG49" a="1"/>
  <c r="HG49" s="1"/>
  <c r="HF49" a="1"/>
  <c r="HF49" s="1"/>
  <c r="HE49" a="1"/>
  <c r="HE49" s="1"/>
  <c r="HD49" a="1"/>
  <c r="HD49" s="1"/>
  <c r="HC49" a="1"/>
  <c r="HC49" s="1"/>
  <c r="HB49" a="1"/>
  <c r="HB49" s="1"/>
  <c r="HA49" a="1"/>
  <c r="HA49" s="1"/>
  <c r="GZ49" a="1"/>
  <c r="GZ49" s="1"/>
  <c r="GY49"/>
  <c r="GY49" a="1"/>
  <c r="GX49" a="1"/>
  <c r="GX49" s="1"/>
  <c r="GW49" a="1"/>
  <c r="GW49" s="1"/>
  <c r="GV49" a="1"/>
  <c r="GV49" s="1"/>
  <c r="GU49"/>
  <c r="GU49" a="1"/>
  <c r="GT49" a="1"/>
  <c r="GT49" s="1"/>
  <c r="GS49" a="1"/>
  <c r="GS49" s="1"/>
  <c r="GR49" a="1"/>
  <c r="GR49" s="1"/>
  <c r="GQ49" a="1"/>
  <c r="GQ49" s="1"/>
  <c r="GP49" a="1"/>
  <c r="GP49" s="1"/>
  <c r="GO49" a="1"/>
  <c r="GO49" s="1"/>
  <c r="GN49" a="1"/>
  <c r="GN49" s="1"/>
  <c r="GM49" a="1"/>
  <c r="GM49" s="1"/>
  <c r="GL49" a="1"/>
  <c r="GL49" s="1"/>
  <c r="GK49" a="1"/>
  <c r="GK49" s="1"/>
  <c r="GJ49" a="1"/>
  <c r="GJ49" s="1"/>
  <c r="GI49"/>
  <c r="GI49" a="1"/>
  <c r="GH49" a="1"/>
  <c r="GH49" s="1"/>
  <c r="GG49" a="1"/>
  <c r="GG49" s="1"/>
  <c r="GF49" a="1"/>
  <c r="GF49" s="1"/>
  <c r="GE49"/>
  <c r="GE49" a="1"/>
  <c r="GD49" a="1"/>
  <c r="GD49" s="1"/>
  <c r="GC49" a="1"/>
  <c r="GC49" s="1"/>
  <c r="GB49"/>
  <c r="GA49"/>
  <c r="FZ49" a="1"/>
  <c r="FZ49" s="1"/>
  <c r="FY49" a="1"/>
  <c r="FY49" s="1"/>
  <c r="FX49"/>
  <c r="FX49" a="1"/>
  <c r="FW49" a="1"/>
  <c r="FW49" s="1"/>
  <c r="FV49" a="1"/>
  <c r="FV49" s="1"/>
  <c r="FU49" a="1"/>
  <c r="FU49" s="1"/>
  <c r="FS49"/>
  <c r="IP48" a="1"/>
  <c r="IP48" s="1"/>
  <c r="IO48" a="1"/>
  <c r="IO48" s="1"/>
  <c r="IN48"/>
  <c r="IN48" a="1"/>
  <c r="IM48" a="1"/>
  <c r="IM48" s="1"/>
  <c r="IL48" a="1"/>
  <c r="IL48" s="1"/>
  <c r="IK48" a="1"/>
  <c r="IK48" s="1"/>
  <c r="IJ48" a="1"/>
  <c r="IJ48" s="1"/>
  <c r="II48" a="1"/>
  <c r="II48" s="1"/>
  <c r="IH48" a="1"/>
  <c r="IH48" s="1"/>
  <c r="IG48" a="1"/>
  <c r="IG48" s="1"/>
  <c r="IF48" a="1"/>
  <c r="IF48" s="1"/>
  <c r="IE48" a="1"/>
  <c r="IE48" s="1"/>
  <c r="ID48" a="1"/>
  <c r="ID48" s="1"/>
  <c r="IC48" a="1"/>
  <c r="IC48" s="1"/>
  <c r="IB48"/>
  <c r="IB48" a="1"/>
  <c r="HZ48" a="1"/>
  <c r="HZ48" s="1"/>
  <c r="HY48" a="1"/>
  <c r="HY48" s="1"/>
  <c r="HX48" a="1"/>
  <c r="HX48" s="1"/>
  <c r="HW48"/>
  <c r="HW48" a="1"/>
  <c r="HV48" a="1"/>
  <c r="HV48" s="1"/>
  <c r="HU48" a="1"/>
  <c r="HU48" s="1"/>
  <c r="HT48" a="1"/>
  <c r="HT48" s="1"/>
  <c r="HS48" a="1"/>
  <c r="HS48" s="1"/>
  <c r="HR48" a="1"/>
  <c r="HR48" s="1"/>
  <c r="HQ48" a="1"/>
  <c r="HQ48" s="1"/>
  <c r="HP48" a="1"/>
  <c r="HP48" s="1"/>
  <c r="HO48" a="1"/>
  <c r="HO48" s="1"/>
  <c r="HN48" a="1"/>
  <c r="HN48" s="1"/>
  <c r="HM48" a="1"/>
  <c r="HM48" s="1"/>
  <c r="HL48" a="1"/>
  <c r="HL48" s="1"/>
  <c r="HK48"/>
  <c r="HK48" a="1"/>
  <c r="HJ48" a="1"/>
  <c r="HJ48" s="1"/>
  <c r="HI48" a="1"/>
  <c r="HI48" s="1"/>
  <c r="HH48" a="1"/>
  <c r="HH48" s="1"/>
  <c r="HG48"/>
  <c r="HG48" a="1"/>
  <c r="HF48" a="1"/>
  <c r="HF48" s="1"/>
  <c r="HE48" a="1"/>
  <c r="HE48" s="1"/>
  <c r="HD48" a="1"/>
  <c r="HD48" s="1"/>
  <c r="HC48" a="1"/>
  <c r="HC48" s="1"/>
  <c r="HB48" a="1"/>
  <c r="HB48" s="1"/>
  <c r="HA48" a="1"/>
  <c r="HA48" s="1"/>
  <c r="GZ48" a="1"/>
  <c r="GZ48" s="1"/>
  <c r="GY48" a="1"/>
  <c r="GY48" s="1"/>
  <c r="GX48" a="1"/>
  <c r="GX48" s="1"/>
  <c r="GW48" a="1"/>
  <c r="GW48" s="1"/>
  <c r="GV48" a="1"/>
  <c r="GV48" s="1"/>
  <c r="GU48"/>
  <c r="GU48" a="1"/>
  <c r="GT48" a="1"/>
  <c r="GT48" s="1"/>
  <c r="GS48" a="1"/>
  <c r="GS48" s="1"/>
  <c r="GR48" a="1"/>
  <c r="GR48" s="1"/>
  <c r="GQ48"/>
  <c r="GQ48" a="1"/>
  <c r="GP48" a="1"/>
  <c r="GP48" s="1"/>
  <c r="GO48" a="1"/>
  <c r="GO48" s="1"/>
  <c r="GN48" a="1"/>
  <c r="GN48" s="1"/>
  <c r="GM48" a="1"/>
  <c r="GM48" s="1"/>
  <c r="GL48" a="1"/>
  <c r="GL48" s="1"/>
  <c r="GK48" a="1"/>
  <c r="GK48" s="1"/>
  <c r="GJ48" a="1"/>
  <c r="GJ48" s="1"/>
  <c r="GI48" a="1"/>
  <c r="GI48" s="1"/>
  <c r="GH48" a="1"/>
  <c r="GH48" s="1"/>
  <c r="GG48" a="1"/>
  <c r="GG48" s="1"/>
  <c r="GF48" a="1"/>
  <c r="GF48" s="1"/>
  <c r="GE48"/>
  <c r="GE48" a="1"/>
  <c r="GD48" a="1"/>
  <c r="GD48" s="1"/>
  <c r="GC48" a="1"/>
  <c r="GC48" s="1"/>
  <c r="GB48"/>
  <c r="GA48"/>
  <c r="FZ48" a="1"/>
  <c r="FZ48" s="1"/>
  <c r="FY48" a="1"/>
  <c r="FY48" s="1"/>
  <c r="FX48"/>
  <c r="FX48" a="1"/>
  <c r="FW48" a="1"/>
  <c r="FW48" s="1"/>
  <c r="FV48" a="1"/>
  <c r="FV48" s="1"/>
  <c r="FU48" a="1"/>
  <c r="FU48" s="1"/>
  <c r="FS48"/>
  <c r="IP47" a="1"/>
  <c r="IP47" s="1"/>
  <c r="IO47" a="1"/>
  <c r="IO47" s="1"/>
  <c r="IN47"/>
  <c r="IN47" a="1"/>
  <c r="IM47" a="1"/>
  <c r="IM47" s="1"/>
  <c r="IL47" a="1"/>
  <c r="IL47" s="1"/>
  <c r="IK47" a="1"/>
  <c r="IK47" s="1"/>
  <c r="IJ47"/>
  <c r="IJ47" a="1"/>
  <c r="II47" a="1"/>
  <c r="II47" s="1"/>
  <c r="IH47" a="1"/>
  <c r="IH47" s="1"/>
  <c r="IG47" a="1"/>
  <c r="IG47" s="1"/>
  <c r="IF47" a="1"/>
  <c r="IF47" s="1"/>
  <c r="IE47" a="1"/>
  <c r="IE47" s="1"/>
  <c r="ID47" a="1"/>
  <c r="ID47" s="1"/>
  <c r="IC47" a="1"/>
  <c r="IC47" s="1"/>
  <c r="IB47" a="1"/>
  <c r="IB47" s="1"/>
  <c r="HZ47" a="1"/>
  <c r="HZ47" s="1"/>
  <c r="HY47" a="1"/>
  <c r="HY47" s="1"/>
  <c r="HX47" a="1"/>
  <c r="HX47" s="1"/>
  <c r="HW47"/>
  <c r="HW47" a="1"/>
  <c r="HV47" a="1"/>
  <c r="HV47" s="1"/>
  <c r="HU47" a="1"/>
  <c r="HU47" s="1"/>
  <c r="HT47" a="1"/>
  <c r="HT47" s="1"/>
  <c r="HS47"/>
  <c r="HS47" a="1"/>
  <c r="HR47" a="1"/>
  <c r="HR47" s="1"/>
  <c r="HQ47" a="1"/>
  <c r="HQ47" s="1"/>
  <c r="HP47" a="1"/>
  <c r="HP47" s="1"/>
  <c r="HO47" a="1"/>
  <c r="HO47" s="1"/>
  <c r="HN47" a="1"/>
  <c r="HN47" s="1"/>
  <c r="HM47" a="1"/>
  <c r="HM47" s="1"/>
  <c r="HL47" a="1"/>
  <c r="HL47" s="1"/>
  <c r="HK47" a="1"/>
  <c r="HK47" s="1"/>
  <c r="HJ47" a="1"/>
  <c r="HJ47" s="1"/>
  <c r="HI47" a="1"/>
  <c r="HI47" s="1"/>
  <c r="HH47" a="1"/>
  <c r="HH47" s="1"/>
  <c r="HG47"/>
  <c r="HG47" a="1"/>
  <c r="HF47" a="1"/>
  <c r="HF47" s="1"/>
  <c r="HE47" a="1"/>
  <c r="HE47" s="1"/>
  <c r="HD47" a="1"/>
  <c r="HD47" s="1"/>
  <c r="HC47"/>
  <c r="HC47" a="1"/>
  <c r="HB47" a="1"/>
  <c r="HB47" s="1"/>
  <c r="HA47"/>
  <c r="HA47" a="1"/>
  <c r="GZ47" a="1"/>
  <c r="GZ47" s="1"/>
  <c r="GY47"/>
  <c r="GY47" a="1"/>
  <c r="GX47" a="1"/>
  <c r="GX47" s="1"/>
  <c r="GW47"/>
  <c r="GW47" a="1"/>
  <c r="GV47" a="1"/>
  <c r="GV47" s="1"/>
  <c r="GU47" a="1"/>
  <c r="GU47" s="1"/>
  <c r="GT47" a="1"/>
  <c r="GT47" s="1"/>
  <c r="GS47" a="1"/>
  <c r="GS47" s="1"/>
  <c r="GR47" a="1"/>
  <c r="GR47" s="1"/>
  <c r="GQ47" a="1"/>
  <c r="GQ47" s="1"/>
  <c r="GP47" a="1"/>
  <c r="GP47" s="1"/>
  <c r="GO47" a="1"/>
  <c r="GO47" s="1"/>
  <c r="GN47" a="1"/>
  <c r="GN47" s="1"/>
  <c r="GM47" a="1"/>
  <c r="GM47" s="1"/>
  <c r="GL47" a="1"/>
  <c r="GL47" s="1"/>
  <c r="GK47" a="1"/>
  <c r="GK47" s="1"/>
  <c r="GJ47" a="1"/>
  <c r="GJ47" s="1"/>
  <c r="GI47" a="1"/>
  <c r="GI47" s="1"/>
  <c r="GH47" a="1"/>
  <c r="GH47" s="1"/>
  <c r="GG47" a="1"/>
  <c r="GG47" s="1"/>
  <c r="GF47" a="1"/>
  <c r="GF47" s="1"/>
  <c r="GE47" a="1"/>
  <c r="GE47" s="1"/>
  <c r="GD47" a="1"/>
  <c r="GD47" s="1"/>
  <c r="GC47" a="1"/>
  <c r="GC47" s="1"/>
  <c r="GB47"/>
  <c r="GA47"/>
  <c r="FZ47" a="1"/>
  <c r="FZ47" s="1"/>
  <c r="FY47" a="1"/>
  <c r="FY47" s="1"/>
  <c r="FX47" a="1"/>
  <c r="FX47" s="1"/>
  <c r="FW47"/>
  <c r="FW47" a="1"/>
  <c r="FV47" a="1"/>
  <c r="FV47" s="1"/>
  <c r="FU47" a="1"/>
  <c r="FU47" s="1"/>
  <c r="FS47"/>
  <c r="IP46" a="1"/>
  <c r="IP46" s="1"/>
  <c r="IO46" a="1"/>
  <c r="IO46" s="1"/>
  <c r="IN46" a="1"/>
  <c r="IN46" s="1"/>
  <c r="IM46" a="1"/>
  <c r="IM46" s="1"/>
  <c r="IL46" a="1"/>
  <c r="IL46" s="1"/>
  <c r="IK46" a="1"/>
  <c r="IK46" s="1"/>
  <c r="IJ46" a="1"/>
  <c r="IJ46" s="1"/>
  <c r="II46"/>
  <c r="II46" a="1"/>
  <c r="IH46" a="1"/>
  <c r="IH46" s="1"/>
  <c r="IG46" a="1"/>
  <c r="IG46" s="1"/>
  <c r="IF46" a="1"/>
  <c r="IF46" s="1"/>
  <c r="IE46" a="1"/>
  <c r="IE46" s="1"/>
  <c r="ID46" a="1"/>
  <c r="ID46" s="1"/>
  <c r="IC46" a="1"/>
  <c r="IC46" s="1"/>
  <c r="IB46" a="1"/>
  <c r="IB46" s="1"/>
  <c r="HZ46"/>
  <c r="HZ46" a="1"/>
  <c r="HY46" a="1"/>
  <c r="HY46" s="1"/>
  <c r="HX46" a="1"/>
  <c r="HX46" s="1"/>
  <c r="HW46" a="1"/>
  <c r="HW46" s="1"/>
  <c r="HV46" a="1"/>
  <c r="HV46" s="1"/>
  <c r="HU46" a="1"/>
  <c r="HU46" s="1"/>
  <c r="HT46" a="1"/>
  <c r="HT46" s="1"/>
  <c r="HS46" a="1"/>
  <c r="HS46" s="1"/>
  <c r="HR46"/>
  <c r="HR46" a="1"/>
  <c r="HQ46" a="1"/>
  <c r="HQ46" s="1"/>
  <c r="HP46" a="1"/>
  <c r="HP46" s="1"/>
  <c r="HO46" a="1"/>
  <c r="HO46" s="1"/>
  <c r="HN46" a="1"/>
  <c r="HN46" s="1"/>
  <c r="HM46" a="1"/>
  <c r="HM46" s="1"/>
  <c r="HL46" a="1"/>
  <c r="HL46" s="1"/>
  <c r="HK46" a="1"/>
  <c r="HK46" s="1"/>
  <c r="HJ46"/>
  <c r="HJ46" a="1"/>
  <c r="HI46" a="1"/>
  <c r="HI46" s="1"/>
  <c r="HH46" a="1"/>
  <c r="HH46" s="1"/>
  <c r="HG46" a="1"/>
  <c r="HG46" s="1"/>
  <c r="HF46" a="1"/>
  <c r="HF46" s="1"/>
  <c r="HE46" a="1"/>
  <c r="HE46" s="1"/>
  <c r="HD46" a="1"/>
  <c r="HD46" s="1"/>
  <c r="HC46" a="1"/>
  <c r="HC46" s="1"/>
  <c r="HB46"/>
  <c r="HB46" a="1"/>
  <c r="HA46" a="1"/>
  <c r="HA46" s="1"/>
  <c r="GZ46" a="1"/>
  <c r="GZ46" s="1"/>
  <c r="GY46" a="1"/>
  <c r="GY46" s="1"/>
  <c r="GX46" a="1"/>
  <c r="GX46" s="1"/>
  <c r="GW46" a="1"/>
  <c r="GW46" s="1"/>
  <c r="GV46" a="1"/>
  <c r="GV46" s="1"/>
  <c r="GU46" a="1"/>
  <c r="GU46" s="1"/>
  <c r="GT46"/>
  <c r="GT46" a="1"/>
  <c r="GS46" a="1"/>
  <c r="GS46" s="1"/>
  <c r="GR46" a="1"/>
  <c r="GR46" s="1"/>
  <c r="GQ46" a="1"/>
  <c r="GQ46" s="1"/>
  <c r="GP46" a="1"/>
  <c r="GP46" s="1"/>
  <c r="GO46" a="1"/>
  <c r="GO46" s="1"/>
  <c r="GN46" a="1"/>
  <c r="GN46" s="1"/>
  <c r="GM46" a="1"/>
  <c r="GM46" s="1"/>
  <c r="GL46"/>
  <c r="GL46" a="1"/>
  <c r="GK46" a="1"/>
  <c r="GK46" s="1"/>
  <c r="GJ46" a="1"/>
  <c r="GJ46" s="1"/>
  <c r="GI46" a="1"/>
  <c r="GI46" s="1"/>
  <c r="GH46" a="1"/>
  <c r="GH46" s="1"/>
  <c r="GG46" a="1"/>
  <c r="GG46" s="1"/>
  <c r="GF46" a="1"/>
  <c r="GF46" s="1"/>
  <c r="GE46" a="1"/>
  <c r="GE46" s="1"/>
  <c r="GD46" a="1"/>
  <c r="GD46" s="1"/>
  <c r="GC46" a="1"/>
  <c r="GC46" s="1"/>
  <c r="GB46"/>
  <c r="GA46"/>
  <c r="FZ46" a="1"/>
  <c r="FZ46" s="1"/>
  <c r="FY46" a="1"/>
  <c r="FY46" s="1"/>
  <c r="FX46" a="1"/>
  <c r="FX46" s="1"/>
  <c r="FW46" a="1"/>
  <c r="FW46" s="1"/>
  <c r="FV46" a="1"/>
  <c r="FV46" s="1"/>
  <c r="FU46" a="1"/>
  <c r="FU46" s="1"/>
  <c r="FS46"/>
  <c r="IP45" a="1"/>
  <c r="IP45" s="1"/>
  <c r="IO45" a="1"/>
  <c r="IO45" s="1"/>
  <c r="IN45" a="1"/>
  <c r="IN45" s="1"/>
  <c r="IM45" a="1"/>
  <c r="IM45" s="1"/>
  <c r="IL45" a="1"/>
  <c r="IL45" s="1"/>
  <c r="IK45" a="1"/>
  <c r="IK45" s="1"/>
  <c r="IJ45" a="1"/>
  <c r="IJ45" s="1"/>
  <c r="II45" a="1"/>
  <c r="II45" s="1"/>
  <c r="IH45"/>
  <c r="IH45" a="1"/>
  <c r="IG45" a="1"/>
  <c r="IG45" s="1"/>
  <c r="IF45" a="1"/>
  <c r="IF45" s="1"/>
  <c r="IE45" a="1"/>
  <c r="IE45" s="1"/>
  <c r="ID45" a="1"/>
  <c r="ID45" s="1"/>
  <c r="IC45" a="1"/>
  <c r="IC45" s="1"/>
  <c r="IB45" a="1"/>
  <c r="IB45" s="1"/>
  <c r="HZ45" a="1"/>
  <c r="HZ45" s="1"/>
  <c r="HY45" a="1"/>
  <c r="HY45" s="1"/>
  <c r="HX45" a="1"/>
  <c r="HX45" s="1"/>
  <c r="HW45" a="1"/>
  <c r="HW45" s="1"/>
  <c r="HV45" a="1"/>
  <c r="HV45" s="1"/>
  <c r="HU45" a="1"/>
  <c r="HU45" s="1"/>
  <c r="HT45" a="1"/>
  <c r="HT45" s="1"/>
  <c r="HS45" a="1"/>
  <c r="HS45" s="1"/>
  <c r="HR45" a="1"/>
  <c r="HR45" s="1"/>
  <c r="HQ45"/>
  <c r="HQ45" a="1"/>
  <c r="HP45" a="1"/>
  <c r="HP45" s="1"/>
  <c r="HO45" a="1"/>
  <c r="HO45" s="1"/>
  <c r="HN45" a="1"/>
  <c r="HN45" s="1"/>
  <c r="HM45" a="1"/>
  <c r="HM45" s="1"/>
  <c r="HL45" a="1"/>
  <c r="HL45" s="1"/>
  <c r="HK45" a="1"/>
  <c r="HK45" s="1"/>
  <c r="HJ45" a="1"/>
  <c r="HJ45" s="1"/>
  <c r="HI45" a="1"/>
  <c r="HI45" s="1"/>
  <c r="HH45" a="1"/>
  <c r="HH45" s="1"/>
  <c r="HG45" a="1"/>
  <c r="HG45" s="1"/>
  <c r="HF45" a="1"/>
  <c r="HF45" s="1"/>
  <c r="HE45" a="1"/>
  <c r="HE45" s="1"/>
  <c r="HD45" a="1"/>
  <c r="HD45" s="1"/>
  <c r="HC45" a="1"/>
  <c r="HC45" s="1"/>
  <c r="HB45" a="1"/>
  <c r="HB45" s="1"/>
  <c r="HA45"/>
  <c r="HA45" a="1"/>
  <c r="GZ45" a="1"/>
  <c r="GZ45" s="1"/>
  <c r="GY45" a="1"/>
  <c r="GY45" s="1"/>
  <c r="GX45" a="1"/>
  <c r="GX45" s="1"/>
  <c r="GW45" a="1"/>
  <c r="GW45" s="1"/>
  <c r="GV45" a="1"/>
  <c r="GV45" s="1"/>
  <c r="GU45" a="1"/>
  <c r="GU45" s="1"/>
  <c r="GT45" a="1"/>
  <c r="GT45" s="1"/>
  <c r="GS45" a="1"/>
  <c r="GS45" s="1"/>
  <c r="GR45" a="1"/>
  <c r="GR45" s="1"/>
  <c r="GQ45" a="1"/>
  <c r="GQ45" s="1"/>
  <c r="GP45" a="1"/>
  <c r="GP45" s="1"/>
  <c r="GO45" a="1"/>
  <c r="GO45" s="1"/>
  <c r="GN45" a="1"/>
  <c r="GN45" s="1"/>
  <c r="GM45" a="1"/>
  <c r="GM45" s="1"/>
  <c r="GL45" a="1"/>
  <c r="GL45" s="1"/>
  <c r="GK45"/>
  <c r="GK45" a="1"/>
  <c r="GJ45" a="1"/>
  <c r="GJ45" s="1"/>
  <c r="GI45" a="1"/>
  <c r="GI45" s="1"/>
  <c r="GH45" a="1"/>
  <c r="GH45" s="1"/>
  <c r="GG45" a="1"/>
  <c r="GG45" s="1"/>
  <c r="GF45" a="1"/>
  <c r="GF45" s="1"/>
  <c r="GE45" a="1"/>
  <c r="GE45" s="1"/>
  <c r="GD45" a="1"/>
  <c r="GD45" s="1"/>
  <c r="GC45" a="1"/>
  <c r="GC45" s="1"/>
  <c r="GB45"/>
  <c r="GA45"/>
  <c r="FZ45" a="1"/>
  <c r="FZ45" s="1"/>
  <c r="FY45" a="1"/>
  <c r="FY45" s="1"/>
  <c r="FX45" a="1"/>
  <c r="FX45" s="1"/>
  <c r="FW45" a="1"/>
  <c r="FW45" s="1"/>
  <c r="FV45" a="1"/>
  <c r="FV45" s="1"/>
  <c r="FU45" a="1"/>
  <c r="FU45" s="1"/>
  <c r="FS45"/>
  <c r="IP44" a="1"/>
  <c r="IP44" s="1"/>
  <c r="IO44" a="1"/>
  <c r="IO44" s="1"/>
  <c r="IN44" a="1"/>
  <c r="IN44" s="1"/>
  <c r="IM44" a="1"/>
  <c r="IM44" s="1"/>
  <c r="IL44"/>
  <c r="IL44" a="1"/>
  <c r="IK44" a="1"/>
  <c r="IK44" s="1"/>
  <c r="IJ44" a="1"/>
  <c r="IJ44" s="1"/>
  <c r="II44" a="1"/>
  <c r="II44" s="1"/>
  <c r="IH44"/>
  <c r="IH44" a="1"/>
  <c r="IG44" a="1"/>
  <c r="IG44" s="1"/>
  <c r="IF44" a="1"/>
  <c r="IF44" s="1"/>
  <c r="IE44" a="1"/>
  <c r="IE44" s="1"/>
  <c r="ID44" a="1"/>
  <c r="ID44" s="1"/>
  <c r="IC44" a="1"/>
  <c r="IC44" s="1"/>
  <c r="IB44" a="1"/>
  <c r="IB44" s="1"/>
  <c r="HZ44" a="1"/>
  <c r="HZ44" s="1"/>
  <c r="HY44" a="1"/>
  <c r="HY44" s="1"/>
  <c r="HX44" a="1"/>
  <c r="HX44" s="1"/>
  <c r="HW44" a="1"/>
  <c r="HW44" s="1"/>
  <c r="HV44" a="1"/>
  <c r="HV44" s="1"/>
  <c r="HU44"/>
  <c r="HU44" a="1"/>
  <c r="HT44" a="1"/>
  <c r="HT44" s="1"/>
  <c r="HS44" a="1"/>
  <c r="HS44" s="1"/>
  <c r="HR44" a="1"/>
  <c r="HR44" s="1"/>
  <c r="HQ44"/>
  <c r="HQ44" a="1"/>
  <c r="HP44" a="1"/>
  <c r="HP44" s="1"/>
  <c r="HO44" a="1"/>
  <c r="HO44" s="1"/>
  <c r="HN44" a="1"/>
  <c r="HN44" s="1"/>
  <c r="HM44" a="1"/>
  <c r="HM44" s="1"/>
  <c r="HL44" a="1"/>
  <c r="HL44" s="1"/>
  <c r="HK44" a="1"/>
  <c r="HK44" s="1"/>
  <c r="HJ44" a="1"/>
  <c r="HJ44" s="1"/>
  <c r="HI44" a="1"/>
  <c r="HI44" s="1"/>
  <c r="HH44" a="1"/>
  <c r="HH44" s="1"/>
  <c r="HG44" a="1"/>
  <c r="HG44" s="1"/>
  <c r="HF44" a="1"/>
  <c r="HF44" s="1"/>
  <c r="HE44"/>
  <c r="HE44" a="1"/>
  <c r="HD44" a="1"/>
  <c r="HD44" s="1"/>
  <c r="HC44" a="1"/>
  <c r="HC44" s="1"/>
  <c r="HB44" a="1"/>
  <c r="HB44" s="1"/>
  <c r="HA44"/>
  <c r="HA44" a="1"/>
  <c r="GZ44" a="1"/>
  <c r="GZ44" s="1"/>
  <c r="GY44" a="1"/>
  <c r="GY44" s="1"/>
  <c r="GX44" a="1"/>
  <c r="GX44" s="1"/>
  <c r="GW44" a="1"/>
  <c r="GW44" s="1"/>
  <c r="GV44" a="1"/>
  <c r="GV44" s="1"/>
  <c r="GU44" a="1"/>
  <c r="GU44" s="1"/>
  <c r="GT44" a="1"/>
  <c r="GT44" s="1"/>
  <c r="GS44" a="1"/>
  <c r="GS44" s="1"/>
  <c r="GR44" a="1"/>
  <c r="GR44" s="1"/>
  <c r="GQ44" a="1"/>
  <c r="GQ44" s="1"/>
  <c r="GP44" a="1"/>
  <c r="GP44" s="1"/>
  <c r="GO44"/>
  <c r="GO44" a="1"/>
  <c r="GN44" a="1"/>
  <c r="GN44" s="1"/>
  <c r="GM44" a="1"/>
  <c r="GM44" s="1"/>
  <c r="GL44" a="1"/>
  <c r="GL44" s="1"/>
  <c r="GK44"/>
  <c r="GK44" a="1"/>
  <c r="GJ44" a="1"/>
  <c r="GJ44" s="1"/>
  <c r="GI44" a="1"/>
  <c r="GI44" s="1"/>
  <c r="GH44" a="1"/>
  <c r="GH44" s="1"/>
  <c r="GG44" a="1"/>
  <c r="GG44" s="1"/>
  <c r="GF44" a="1"/>
  <c r="GF44" s="1"/>
  <c r="GE44" a="1"/>
  <c r="GE44" s="1"/>
  <c r="GD44" a="1"/>
  <c r="GD44" s="1"/>
  <c r="GC44" a="1"/>
  <c r="GC44" s="1"/>
  <c r="GB44"/>
  <c r="GA44"/>
  <c r="FZ44" a="1"/>
  <c r="FZ44" s="1"/>
  <c r="FY44" a="1"/>
  <c r="FY44" s="1"/>
  <c r="FX44" a="1"/>
  <c r="FX44" s="1"/>
  <c r="FW44" a="1"/>
  <c r="FW44" s="1"/>
  <c r="FV44"/>
  <c r="FV44" a="1"/>
  <c r="FU44" a="1"/>
  <c r="FU44" s="1"/>
  <c r="FS44"/>
  <c r="IP43"/>
  <c r="IP43" a="1"/>
  <c r="IO43" a="1"/>
  <c r="IO43" s="1"/>
  <c r="IN43" a="1"/>
  <c r="IN43" s="1"/>
  <c r="IM43" a="1"/>
  <c r="IM43" s="1"/>
  <c r="IL43"/>
  <c r="IL43" a="1"/>
  <c r="IK43" a="1"/>
  <c r="IK43" s="1"/>
  <c r="IJ43" a="1"/>
  <c r="IJ43" s="1"/>
  <c r="II43" a="1"/>
  <c r="II43" s="1"/>
  <c r="IH43" a="1"/>
  <c r="IH43" s="1"/>
  <c r="IG43" a="1"/>
  <c r="IG43" s="1"/>
  <c r="IF43" a="1"/>
  <c r="IF43" s="1"/>
  <c r="IE43" a="1"/>
  <c r="IE43" s="1"/>
  <c r="ID43" a="1"/>
  <c r="ID43" s="1"/>
  <c r="IC43" a="1"/>
  <c r="IC43" s="1"/>
  <c r="IB43" a="1"/>
  <c r="IB43" s="1"/>
  <c r="HZ43" a="1"/>
  <c r="HZ43" s="1"/>
  <c r="HY43"/>
  <c r="HY43" a="1"/>
  <c r="HX43" a="1"/>
  <c r="HX43" s="1"/>
  <c r="HW43" a="1"/>
  <c r="HW43" s="1"/>
  <c r="HV43" a="1"/>
  <c r="HV43" s="1"/>
  <c r="HU43"/>
  <c r="HU43" a="1"/>
  <c r="HT43" a="1"/>
  <c r="HT43" s="1"/>
  <c r="HS43" a="1"/>
  <c r="HS43" s="1"/>
  <c r="HR43" a="1"/>
  <c r="HR43" s="1"/>
  <c r="HQ43" a="1"/>
  <c r="HQ43" s="1"/>
  <c r="HP43" a="1"/>
  <c r="HP43" s="1"/>
  <c r="HO43" a="1"/>
  <c r="HO43" s="1"/>
  <c r="HN43" a="1"/>
  <c r="HN43" s="1"/>
  <c r="HM43" a="1"/>
  <c r="HM43" s="1"/>
  <c r="HL43" a="1"/>
  <c r="HL43" s="1"/>
  <c r="HK43" a="1"/>
  <c r="HK43" s="1"/>
  <c r="HJ43" a="1"/>
  <c r="HJ43" s="1"/>
  <c r="HI43"/>
  <c r="HI43" a="1"/>
  <c r="HH43" a="1"/>
  <c r="HH43" s="1"/>
  <c r="HG43" a="1"/>
  <c r="HG43" s="1"/>
  <c r="HF43" a="1"/>
  <c r="HF43" s="1"/>
  <c r="HE43"/>
  <c r="HE43" a="1"/>
  <c r="HD43" a="1"/>
  <c r="HD43" s="1"/>
  <c r="HC43" a="1"/>
  <c r="HC43" s="1"/>
  <c r="HB43" a="1"/>
  <c r="HB43" s="1"/>
  <c r="HA43" a="1"/>
  <c r="HA43" s="1"/>
  <c r="GZ43" a="1"/>
  <c r="GZ43" s="1"/>
  <c r="GY43" a="1"/>
  <c r="GY43" s="1"/>
  <c r="GX43" a="1"/>
  <c r="GX43" s="1"/>
  <c r="GW43" a="1"/>
  <c r="GW43" s="1"/>
  <c r="GV43" a="1"/>
  <c r="GV43" s="1"/>
  <c r="GU43" a="1"/>
  <c r="GU43" s="1"/>
  <c r="GT43" a="1"/>
  <c r="GT43" s="1"/>
  <c r="GS43"/>
  <c r="GS43" a="1"/>
  <c r="GR43" a="1"/>
  <c r="GR43" s="1"/>
  <c r="GQ43" a="1"/>
  <c r="GQ43" s="1"/>
  <c r="GP43" a="1"/>
  <c r="GP43" s="1"/>
  <c r="GO43" a="1"/>
  <c r="GO43" s="1"/>
  <c r="GN43" a="1"/>
  <c r="GN43" s="1"/>
  <c r="GM43" a="1"/>
  <c r="GM43" s="1"/>
  <c r="GL43" a="1"/>
  <c r="GL43" s="1"/>
  <c r="GK43" a="1"/>
  <c r="GK43" s="1"/>
  <c r="GJ43" a="1"/>
  <c r="GJ43" s="1"/>
  <c r="GI43" a="1"/>
  <c r="GI43" s="1"/>
  <c r="GH43" a="1"/>
  <c r="GH43" s="1"/>
  <c r="GG43" a="1"/>
  <c r="GG43" s="1"/>
  <c r="GF43" a="1"/>
  <c r="GF43" s="1"/>
  <c r="GE43" a="1"/>
  <c r="GE43" s="1"/>
  <c r="GD43" a="1"/>
  <c r="GD43" s="1"/>
  <c r="GC43"/>
  <c r="GC43" a="1"/>
  <c r="GB43"/>
  <c r="GA43"/>
  <c r="FZ43" a="1"/>
  <c r="FZ43" s="1"/>
  <c r="FY43" a="1"/>
  <c r="FY43" s="1"/>
  <c r="FX43" a="1"/>
  <c r="FX43" s="1"/>
  <c r="FW43" a="1"/>
  <c r="FW43" s="1"/>
  <c r="FV43"/>
  <c r="FV43" a="1"/>
  <c r="FU43" a="1"/>
  <c r="FU43" s="1"/>
  <c r="FS43"/>
  <c r="IP42"/>
  <c r="IP42" a="1"/>
  <c r="IO42" a="1"/>
  <c r="IO42" s="1"/>
  <c r="IN42" a="1"/>
  <c r="IN42" s="1"/>
  <c r="IM42" a="1"/>
  <c r="IM42" s="1"/>
  <c r="IL42" a="1"/>
  <c r="IL42" s="1"/>
  <c r="IK42" a="1"/>
  <c r="IK42" s="1"/>
  <c r="IJ42"/>
  <c r="IJ42" a="1"/>
  <c r="II42" a="1"/>
  <c r="II42" s="1"/>
  <c r="IH42" a="1"/>
  <c r="IH42" s="1"/>
  <c r="IG42" a="1"/>
  <c r="IG42" s="1"/>
  <c r="IF42" a="1"/>
  <c r="IF42" s="1"/>
  <c r="IE42" a="1"/>
  <c r="IE42" s="1"/>
  <c r="ID42"/>
  <c r="ID42" a="1"/>
  <c r="IC42" a="1"/>
  <c r="IC42" s="1"/>
  <c r="IB42" a="1"/>
  <c r="IB42" s="1"/>
  <c r="HZ42" a="1"/>
  <c r="HZ42" s="1"/>
  <c r="HY42"/>
  <c r="HY42" a="1"/>
  <c r="HX42" a="1"/>
  <c r="HX42" s="1"/>
  <c r="HW42" a="1"/>
  <c r="HW42" s="1"/>
  <c r="HV42" a="1"/>
  <c r="HV42" s="1"/>
  <c r="HU42" a="1"/>
  <c r="HU42" s="1"/>
  <c r="HT42" a="1"/>
  <c r="HT42" s="1"/>
  <c r="HS42"/>
  <c r="HS42" a="1"/>
  <c r="HR42" a="1"/>
  <c r="HR42" s="1"/>
  <c r="HQ42" a="1"/>
  <c r="HQ42" s="1"/>
  <c r="HP42" a="1"/>
  <c r="HP42" s="1"/>
  <c r="HO42" a="1"/>
  <c r="HO42" s="1"/>
  <c r="HN42" a="1"/>
  <c r="HN42" s="1"/>
  <c r="HM42"/>
  <c r="HM42" a="1"/>
  <c r="HL42" a="1"/>
  <c r="HL42" s="1"/>
  <c r="HK42" a="1"/>
  <c r="HK42" s="1"/>
  <c r="HJ42" a="1"/>
  <c r="HJ42" s="1"/>
  <c r="HI42"/>
  <c r="HI42" a="1"/>
  <c r="HH42" a="1"/>
  <c r="HH42" s="1"/>
  <c r="HG42" a="1"/>
  <c r="HG42" s="1"/>
  <c r="HF42" a="1"/>
  <c r="HF42" s="1"/>
  <c r="HE42" a="1"/>
  <c r="HE42" s="1"/>
  <c r="HD42" a="1"/>
  <c r="HD42" s="1"/>
  <c r="HC42"/>
  <c r="HC42" a="1"/>
  <c r="HB42" a="1"/>
  <c r="HB42" s="1"/>
  <c r="HA42" a="1"/>
  <c r="HA42" s="1"/>
  <c r="GZ42" a="1"/>
  <c r="GZ42" s="1"/>
  <c r="GY42" a="1"/>
  <c r="GY42" s="1"/>
  <c r="GX42" a="1"/>
  <c r="GX42" s="1"/>
  <c r="GW42"/>
  <c r="GW42" a="1"/>
  <c r="GV42" a="1"/>
  <c r="GV42" s="1"/>
  <c r="GU42" a="1"/>
  <c r="GU42" s="1"/>
  <c r="GT42" a="1"/>
  <c r="GT42" s="1"/>
  <c r="GS42" a="1"/>
  <c r="GS42" s="1"/>
  <c r="GR42" a="1"/>
  <c r="GR42" s="1"/>
  <c r="GQ42" a="1"/>
  <c r="GQ42" s="1"/>
  <c r="GP42" a="1"/>
  <c r="GP42" s="1"/>
  <c r="GO42" a="1"/>
  <c r="GO42" s="1"/>
  <c r="GN42" a="1"/>
  <c r="GN42" s="1"/>
  <c r="GM42" a="1"/>
  <c r="GM42" s="1"/>
  <c r="GL42" a="1"/>
  <c r="GL42" s="1"/>
  <c r="GK42" a="1"/>
  <c r="GK42" s="1"/>
  <c r="GJ42" a="1"/>
  <c r="GJ42" s="1"/>
  <c r="GI42" a="1"/>
  <c r="GI42" s="1"/>
  <c r="GH42" a="1"/>
  <c r="GH42" s="1"/>
  <c r="GG42"/>
  <c r="GG42" a="1"/>
  <c r="GF42" a="1"/>
  <c r="GF42" s="1"/>
  <c r="GE42" a="1"/>
  <c r="GE42" s="1"/>
  <c r="GD42" a="1"/>
  <c r="GD42" s="1"/>
  <c r="GC42" a="1"/>
  <c r="GC42" s="1"/>
  <c r="GB42"/>
  <c r="GA42"/>
  <c r="FZ42" a="1"/>
  <c r="FZ42" s="1"/>
  <c r="FY42" a="1"/>
  <c r="FY42" s="1"/>
  <c r="FX42" a="1"/>
  <c r="FX42" s="1"/>
  <c r="FW42" a="1"/>
  <c r="FW42" s="1"/>
  <c r="FV42"/>
  <c r="FV42" a="1"/>
  <c r="FU42" a="1"/>
  <c r="FU42" s="1"/>
  <c r="FS42"/>
  <c r="IP41" a="1"/>
  <c r="IP41" s="1"/>
  <c r="IO41" a="1"/>
  <c r="IO41" s="1"/>
  <c r="IN41" a="1"/>
  <c r="IN41" s="1"/>
  <c r="IM41" a="1"/>
  <c r="IM41" s="1"/>
  <c r="IL41"/>
  <c r="IL41" a="1"/>
  <c r="IK41" a="1"/>
  <c r="IK41" s="1"/>
  <c r="IJ41" a="1"/>
  <c r="IJ41" s="1"/>
  <c r="II41" a="1"/>
  <c r="II41" s="1"/>
  <c r="IH41" a="1"/>
  <c r="IH41" s="1"/>
  <c r="IG41" a="1"/>
  <c r="IG41" s="1"/>
  <c r="IF41" a="1"/>
  <c r="IF41" s="1"/>
  <c r="IE41" a="1"/>
  <c r="IE41" s="1"/>
  <c r="ID41" a="1"/>
  <c r="ID41" s="1"/>
  <c r="IC41" a="1"/>
  <c r="IC41" s="1"/>
  <c r="IB41" a="1"/>
  <c r="IB41" s="1"/>
  <c r="HZ41" a="1"/>
  <c r="HZ41" s="1"/>
  <c r="HY41" a="1"/>
  <c r="HY41" s="1"/>
  <c r="HX41" a="1"/>
  <c r="HX41" s="1"/>
  <c r="HW41" a="1"/>
  <c r="HW41" s="1"/>
  <c r="HV41" a="1"/>
  <c r="HV41" s="1"/>
  <c r="HU41"/>
  <c r="HU41" a="1"/>
  <c r="HT41" a="1"/>
  <c r="HT41" s="1"/>
  <c r="HS41" a="1"/>
  <c r="HS41" s="1"/>
  <c r="HR41" a="1"/>
  <c r="HR41" s="1"/>
  <c r="HQ41" a="1"/>
  <c r="HQ41" s="1"/>
  <c r="HP41" a="1"/>
  <c r="HP41" s="1"/>
  <c r="HO41" a="1"/>
  <c r="HO41" s="1"/>
  <c r="HN41" a="1"/>
  <c r="HN41" s="1"/>
  <c r="HM41" a="1"/>
  <c r="HM41" s="1"/>
  <c r="HL41" a="1"/>
  <c r="HL41" s="1"/>
  <c r="HK41" a="1"/>
  <c r="HK41" s="1"/>
  <c r="HJ41" a="1"/>
  <c r="HJ41" s="1"/>
  <c r="HI41" a="1"/>
  <c r="HI41" s="1"/>
  <c r="HH41" a="1"/>
  <c r="HH41" s="1"/>
  <c r="HG41" a="1"/>
  <c r="HG41" s="1"/>
  <c r="HF41" a="1"/>
  <c r="HF41" s="1"/>
  <c r="HE41"/>
  <c r="HE41" a="1"/>
  <c r="HD41" a="1"/>
  <c r="HD41" s="1"/>
  <c r="HC41" a="1"/>
  <c r="HC41" s="1"/>
  <c r="HB41" a="1"/>
  <c r="HB41" s="1"/>
  <c r="HA41" a="1"/>
  <c r="HA41" s="1"/>
  <c r="GZ41" a="1"/>
  <c r="GZ41" s="1"/>
  <c r="GY41" a="1"/>
  <c r="GY41" s="1"/>
  <c r="GX41" a="1"/>
  <c r="GX41" s="1"/>
  <c r="GW41" a="1"/>
  <c r="GW41" s="1"/>
  <c r="GV41" a="1"/>
  <c r="GV41" s="1"/>
  <c r="GU41" a="1"/>
  <c r="GU41" s="1"/>
  <c r="GT41" a="1"/>
  <c r="GT41" s="1"/>
  <c r="GS41" a="1"/>
  <c r="GS41" s="1"/>
  <c r="GR41" a="1"/>
  <c r="GR41" s="1"/>
  <c r="GQ41" a="1"/>
  <c r="GQ41" s="1"/>
  <c r="GP41" a="1"/>
  <c r="GP41" s="1"/>
  <c r="GO41"/>
  <c r="GO41" a="1"/>
  <c r="GN41" a="1"/>
  <c r="GN41" s="1"/>
  <c r="GM41" a="1"/>
  <c r="GM41" s="1"/>
  <c r="GL41" a="1"/>
  <c r="GL41" s="1"/>
  <c r="GK41" a="1"/>
  <c r="GK41" s="1"/>
  <c r="GJ41" a="1"/>
  <c r="GJ41" s="1"/>
  <c r="GI41" a="1"/>
  <c r="GI41" s="1"/>
  <c r="GH41" a="1"/>
  <c r="GH41" s="1"/>
  <c r="GG41" a="1"/>
  <c r="GG41" s="1"/>
  <c r="GF41" a="1"/>
  <c r="GF41" s="1"/>
  <c r="GE41" a="1"/>
  <c r="GE41" s="1"/>
  <c r="GD41" a="1"/>
  <c r="GD41" s="1"/>
  <c r="GC41" a="1"/>
  <c r="GC41" s="1"/>
  <c r="GB41"/>
  <c r="GA41"/>
  <c r="FZ41" a="1"/>
  <c r="FZ41" s="1"/>
  <c r="FY41" a="1"/>
  <c r="FY41" s="1"/>
  <c r="FX41" a="1"/>
  <c r="FX41" s="1"/>
  <c r="FW41" a="1"/>
  <c r="FW41" s="1"/>
  <c r="FV41" a="1"/>
  <c r="FV41" s="1"/>
  <c r="FU41" a="1"/>
  <c r="FU41" s="1"/>
  <c r="FS41"/>
  <c r="IP40" a="1"/>
  <c r="IP40" s="1"/>
  <c r="IO40" a="1"/>
  <c r="IO40" s="1"/>
  <c r="IN40" a="1"/>
  <c r="IN40" s="1"/>
  <c r="IM40" a="1"/>
  <c r="IM40" s="1"/>
  <c r="IL40" a="1"/>
  <c r="IL40" s="1"/>
  <c r="IK40" a="1"/>
  <c r="IK40" s="1"/>
  <c r="IJ40"/>
  <c r="IJ40" a="1"/>
  <c r="II40" a="1"/>
  <c r="II40" s="1"/>
  <c r="IH40" a="1"/>
  <c r="IH40" s="1"/>
  <c r="IG40" a="1"/>
  <c r="IG40" s="1"/>
  <c r="IF40" a="1"/>
  <c r="IF40" s="1"/>
  <c r="IE40" a="1"/>
  <c r="IE40" s="1"/>
  <c r="ID40" a="1"/>
  <c r="ID40" s="1"/>
  <c r="IC40" a="1"/>
  <c r="IC40" s="1"/>
  <c r="IB40" a="1"/>
  <c r="IB40" s="1"/>
  <c r="HZ40" a="1"/>
  <c r="HZ40" s="1"/>
  <c r="HY40" a="1"/>
  <c r="HY40" s="1"/>
  <c r="HX40" a="1"/>
  <c r="HX40" s="1"/>
  <c r="HW40" a="1"/>
  <c r="HW40" s="1"/>
  <c r="HV40" a="1"/>
  <c r="HV40" s="1"/>
  <c r="HU40" a="1"/>
  <c r="HU40" s="1"/>
  <c r="HT40" a="1"/>
  <c r="HT40" s="1"/>
  <c r="HS40"/>
  <c r="HS40" a="1"/>
  <c r="HR40" a="1"/>
  <c r="HR40" s="1"/>
  <c r="HQ40" a="1"/>
  <c r="HQ40" s="1"/>
  <c r="HP40" a="1"/>
  <c r="HP40" s="1"/>
  <c r="HO40" a="1"/>
  <c r="HO40" s="1"/>
  <c r="HN40" a="1"/>
  <c r="HN40" s="1"/>
  <c r="HM40" a="1"/>
  <c r="HM40" s="1"/>
  <c r="HL40" a="1"/>
  <c r="HL40" s="1"/>
  <c r="HK40" a="1"/>
  <c r="HK40" s="1"/>
  <c r="HJ40" a="1"/>
  <c r="HJ40" s="1"/>
  <c r="HI40" a="1"/>
  <c r="HI40" s="1"/>
  <c r="HH40" a="1"/>
  <c r="HH40" s="1"/>
  <c r="HG40" a="1"/>
  <c r="HG40" s="1"/>
  <c r="HF40" a="1"/>
  <c r="HF40" s="1"/>
  <c r="HE40" a="1"/>
  <c r="HE40" s="1"/>
  <c r="HD40" a="1"/>
  <c r="HD40" s="1"/>
  <c r="HC40"/>
  <c r="HC40" a="1"/>
  <c r="HB40" a="1"/>
  <c r="HB40" s="1"/>
  <c r="HA40" a="1"/>
  <c r="HA40" s="1"/>
  <c r="GZ40" a="1"/>
  <c r="GZ40" s="1"/>
  <c r="GY40" a="1"/>
  <c r="GY40" s="1"/>
  <c r="GX40" a="1"/>
  <c r="GX40" s="1"/>
  <c r="GW40" a="1"/>
  <c r="GW40" s="1"/>
  <c r="GV40" a="1"/>
  <c r="GV40" s="1"/>
  <c r="GU40" a="1"/>
  <c r="GU40" s="1"/>
  <c r="GT40" a="1"/>
  <c r="GT40" s="1"/>
  <c r="GS40" a="1"/>
  <c r="GS40" s="1"/>
  <c r="GR40" a="1"/>
  <c r="GR40" s="1"/>
  <c r="GQ40" a="1"/>
  <c r="GQ40" s="1"/>
  <c r="GP40" a="1"/>
  <c r="GP40" s="1"/>
  <c r="GO40" a="1"/>
  <c r="GO40" s="1"/>
  <c r="GN40" a="1"/>
  <c r="GN40" s="1"/>
  <c r="GM40"/>
  <c r="GM40" a="1"/>
  <c r="GL40" a="1"/>
  <c r="GL40" s="1"/>
  <c r="GK40" a="1"/>
  <c r="GK40" s="1"/>
  <c r="GJ40" a="1"/>
  <c r="GJ40" s="1"/>
  <c r="GI40" a="1"/>
  <c r="GI40" s="1"/>
  <c r="GH40" a="1"/>
  <c r="GH40" s="1"/>
  <c r="GG40" a="1"/>
  <c r="GG40" s="1"/>
  <c r="GF40" a="1"/>
  <c r="GF40" s="1"/>
  <c r="GE40" a="1"/>
  <c r="GE40" s="1"/>
  <c r="GD40" a="1"/>
  <c r="GD40" s="1"/>
  <c r="GC40" a="1"/>
  <c r="GC40" s="1"/>
  <c r="GB40"/>
  <c r="GA40"/>
  <c r="FZ40" a="1"/>
  <c r="FZ40" s="1"/>
  <c r="FY40" a="1"/>
  <c r="FY40" s="1"/>
  <c r="FX40" a="1"/>
  <c r="FX40" s="1"/>
  <c r="FW40" a="1"/>
  <c r="FW40" s="1"/>
  <c r="FV40"/>
  <c r="FV40" a="1"/>
  <c r="FU40" a="1"/>
  <c r="FU40" s="1"/>
  <c r="FS40"/>
  <c r="IP39" a="1"/>
  <c r="IP39" s="1"/>
  <c r="IO39" a="1"/>
  <c r="IO39" s="1"/>
  <c r="IN39" a="1"/>
  <c r="IN39" s="1"/>
  <c r="IM39" a="1"/>
  <c r="IM39" s="1"/>
  <c r="IL39"/>
  <c r="IL39" a="1"/>
  <c r="IK39" a="1"/>
  <c r="IK39" s="1"/>
  <c r="IJ39" a="1"/>
  <c r="IJ39" s="1"/>
  <c r="II39" a="1"/>
  <c r="II39" s="1"/>
  <c r="IH39" a="1"/>
  <c r="IH39" s="1"/>
  <c r="IG39" a="1"/>
  <c r="IG39" s="1"/>
  <c r="IF39" a="1"/>
  <c r="IF39" s="1"/>
  <c r="IE39" a="1"/>
  <c r="IE39" s="1"/>
  <c r="ID39" a="1"/>
  <c r="ID39" s="1"/>
  <c r="IC39" a="1"/>
  <c r="IC39" s="1"/>
  <c r="IB39" a="1"/>
  <c r="IB39" s="1"/>
  <c r="HZ39" a="1"/>
  <c r="HZ39" s="1"/>
  <c r="HY39" a="1"/>
  <c r="HY39" s="1"/>
  <c r="HX39" a="1"/>
  <c r="HX39" s="1"/>
  <c r="HW39" a="1"/>
  <c r="HW39" s="1"/>
  <c r="HV39" a="1"/>
  <c r="HV39" s="1"/>
  <c r="HU39"/>
  <c r="HU39" a="1"/>
  <c r="HT39" a="1"/>
  <c r="HT39" s="1"/>
  <c r="HS39" a="1"/>
  <c r="HS39" s="1"/>
  <c r="HR39" a="1"/>
  <c r="HR39" s="1"/>
  <c r="HQ39" a="1"/>
  <c r="HQ39" s="1"/>
  <c r="HP39" a="1"/>
  <c r="HP39" s="1"/>
  <c r="HO39" a="1"/>
  <c r="HO39" s="1"/>
  <c r="HN39" a="1"/>
  <c r="HN39" s="1"/>
  <c r="HM39" a="1"/>
  <c r="HM39" s="1"/>
  <c r="HL39" a="1"/>
  <c r="HL39" s="1"/>
  <c r="HK39" a="1"/>
  <c r="HK39" s="1"/>
  <c r="HJ39" a="1"/>
  <c r="HJ39" s="1"/>
  <c r="HI39" a="1"/>
  <c r="HI39" s="1"/>
  <c r="HH39" a="1"/>
  <c r="HH39" s="1"/>
  <c r="HG39" a="1"/>
  <c r="HG39" s="1"/>
  <c r="HF39" a="1"/>
  <c r="HF39" s="1"/>
  <c r="HE39"/>
  <c r="HE39" a="1"/>
  <c r="HD39" a="1"/>
  <c r="HD39" s="1"/>
  <c r="HC39" a="1"/>
  <c r="HC39" s="1"/>
  <c r="HB39" a="1"/>
  <c r="HB39" s="1"/>
  <c r="HA39" a="1"/>
  <c r="HA39" s="1"/>
  <c r="GZ39" a="1"/>
  <c r="GZ39" s="1"/>
  <c r="GY39" a="1"/>
  <c r="GY39" s="1"/>
  <c r="GX39" a="1"/>
  <c r="GX39" s="1"/>
  <c r="GW39" a="1"/>
  <c r="GW39" s="1"/>
  <c r="GV39" a="1"/>
  <c r="GV39" s="1"/>
  <c r="GU39" a="1"/>
  <c r="GU39" s="1"/>
  <c r="GT39" a="1"/>
  <c r="GT39" s="1"/>
  <c r="GS39" a="1"/>
  <c r="GS39" s="1"/>
  <c r="GR39" a="1"/>
  <c r="GR39" s="1"/>
  <c r="GQ39" a="1"/>
  <c r="GQ39" s="1"/>
  <c r="GP39" a="1"/>
  <c r="GP39" s="1"/>
  <c r="GO39"/>
  <c r="GO39" a="1"/>
  <c r="GN39" a="1"/>
  <c r="GN39" s="1"/>
  <c r="GM39" a="1"/>
  <c r="GM39" s="1"/>
  <c r="GL39" a="1"/>
  <c r="GL39" s="1"/>
  <c r="GK39" a="1"/>
  <c r="GK39" s="1"/>
  <c r="GJ39" a="1"/>
  <c r="GJ39" s="1"/>
  <c r="GI39" a="1"/>
  <c r="GI39" s="1"/>
  <c r="GH39" a="1"/>
  <c r="GH39" s="1"/>
  <c r="GG39" a="1"/>
  <c r="GG39" s="1"/>
  <c r="GF39" a="1"/>
  <c r="GF39" s="1"/>
  <c r="GE39" a="1"/>
  <c r="GE39" s="1"/>
  <c r="GD39" a="1"/>
  <c r="GD39" s="1"/>
  <c r="GC39" a="1"/>
  <c r="GC39" s="1"/>
  <c r="GB39"/>
  <c r="GA39"/>
  <c r="FZ39" a="1"/>
  <c r="FZ39" s="1"/>
  <c r="FY39" a="1"/>
  <c r="FY39" s="1"/>
  <c r="FX39" a="1"/>
  <c r="FX39" s="1"/>
  <c r="FW39" a="1"/>
  <c r="FW39" s="1"/>
  <c r="FV39" a="1"/>
  <c r="FV39" s="1"/>
  <c r="FU39" a="1"/>
  <c r="FU39" s="1"/>
  <c r="FS39"/>
  <c r="IP38" a="1"/>
  <c r="IP38" s="1"/>
  <c r="IO38" a="1"/>
  <c r="IO38" s="1"/>
  <c r="IN38" a="1"/>
  <c r="IN38" s="1"/>
  <c r="IM38" a="1"/>
  <c r="IM38" s="1"/>
  <c r="IL38" a="1"/>
  <c r="IL38" s="1"/>
  <c r="IK38" a="1"/>
  <c r="IK38" s="1"/>
  <c r="IJ38" a="1"/>
  <c r="IJ38" s="1"/>
  <c r="II38" a="1"/>
  <c r="II38" s="1"/>
  <c r="IH38" a="1"/>
  <c r="IH38" s="1"/>
  <c r="IG38" a="1"/>
  <c r="IG38" s="1"/>
  <c r="IF38" a="1"/>
  <c r="IF38" s="1"/>
  <c r="IE38" a="1"/>
  <c r="IE38" s="1"/>
  <c r="ID38" a="1"/>
  <c r="ID38" s="1"/>
  <c r="IC38" a="1"/>
  <c r="IC38" s="1"/>
  <c r="IB38"/>
  <c r="IB38" a="1"/>
  <c r="HZ38" a="1"/>
  <c r="HZ38" s="1"/>
  <c r="HY38" a="1"/>
  <c r="HY38" s="1"/>
  <c r="HX38" a="1"/>
  <c r="HX38" s="1"/>
  <c r="HW38" a="1"/>
  <c r="HW38" s="1"/>
  <c r="HV38" a="1"/>
  <c r="HV38" s="1"/>
  <c r="HU38" a="1"/>
  <c r="HU38" s="1"/>
  <c r="HT38" a="1"/>
  <c r="HT38" s="1"/>
  <c r="HS38" a="1"/>
  <c r="HS38" s="1"/>
  <c r="HR38" a="1"/>
  <c r="HR38" s="1"/>
  <c r="HQ38" a="1"/>
  <c r="HQ38" s="1"/>
  <c r="HP38" a="1"/>
  <c r="HP38" s="1"/>
  <c r="HO38" a="1"/>
  <c r="HO38" s="1"/>
  <c r="HN38" a="1"/>
  <c r="HN38" s="1"/>
  <c r="HM38" a="1"/>
  <c r="HM38" s="1"/>
  <c r="HL38" a="1"/>
  <c r="HL38" s="1"/>
  <c r="HK38"/>
  <c r="HK38" a="1"/>
  <c r="HJ38" a="1"/>
  <c r="HJ38" s="1"/>
  <c r="HI38" a="1"/>
  <c r="HI38" s="1"/>
  <c r="HH38" a="1"/>
  <c r="HH38" s="1"/>
  <c r="HG38" a="1"/>
  <c r="HG38" s="1"/>
  <c r="HF38" a="1"/>
  <c r="HF38" s="1"/>
  <c r="HE38" a="1"/>
  <c r="HE38" s="1"/>
  <c r="HD38" a="1"/>
  <c r="HD38" s="1"/>
  <c r="HC38" a="1"/>
  <c r="HC38" s="1"/>
  <c r="HB38" a="1"/>
  <c r="HB38" s="1"/>
  <c r="HA38" a="1"/>
  <c r="HA38" s="1"/>
  <c r="GZ38" a="1"/>
  <c r="GZ38" s="1"/>
  <c r="GY38" a="1"/>
  <c r="GY38" s="1"/>
  <c r="GX38" a="1"/>
  <c r="GX38" s="1"/>
  <c r="GW38" a="1"/>
  <c r="GW38" s="1"/>
  <c r="GV38" a="1"/>
  <c r="GV38" s="1"/>
  <c r="GU38"/>
  <c r="GU38" a="1"/>
  <c r="GT38" a="1"/>
  <c r="GT38" s="1"/>
  <c r="GS38" a="1"/>
  <c r="GS38" s="1"/>
  <c r="GR38" a="1"/>
  <c r="GR38" s="1"/>
  <c r="GQ38" a="1"/>
  <c r="GQ38" s="1"/>
  <c r="GP38" a="1"/>
  <c r="GP38" s="1"/>
  <c r="GO38" a="1"/>
  <c r="GO38" s="1"/>
  <c r="GN38" a="1"/>
  <c r="GN38" s="1"/>
  <c r="GM38"/>
  <c r="GM38" a="1"/>
  <c r="GL38" a="1"/>
  <c r="GL38" s="1"/>
  <c r="GK38" a="1"/>
  <c r="GK38" s="1"/>
  <c r="GJ38" a="1"/>
  <c r="GJ38" s="1"/>
  <c r="GI38" a="1"/>
  <c r="GI38" s="1"/>
  <c r="GH38" a="1"/>
  <c r="GH38" s="1"/>
  <c r="GG38" a="1"/>
  <c r="GG38" s="1"/>
  <c r="GF38" a="1"/>
  <c r="GF38" s="1"/>
  <c r="GE38"/>
  <c r="GE38" a="1"/>
  <c r="GD38" a="1"/>
  <c r="GD38" s="1"/>
  <c r="GC38" a="1"/>
  <c r="GC38" s="1"/>
  <c r="GB38"/>
  <c r="GA38"/>
  <c r="FZ38" a="1"/>
  <c r="FZ38" s="1"/>
  <c r="FY38" a="1"/>
  <c r="FY38" s="1"/>
  <c r="FX38" a="1"/>
  <c r="FX38" s="1"/>
  <c r="FW38" a="1"/>
  <c r="FW38" s="1"/>
  <c r="FV38"/>
  <c r="FV38" a="1"/>
  <c r="FU38" a="1"/>
  <c r="FU38" s="1"/>
  <c r="FS38"/>
  <c r="IP37" a="1"/>
  <c r="IP37" s="1"/>
  <c r="IO37" a="1"/>
  <c r="IO37" s="1"/>
  <c r="IN37" a="1"/>
  <c r="IN37" s="1"/>
  <c r="IM37" a="1"/>
  <c r="IM37" s="1"/>
  <c r="IL37"/>
  <c r="IL37" a="1"/>
  <c r="IK37" a="1"/>
  <c r="IK37" s="1"/>
  <c r="IJ37" a="1"/>
  <c r="IJ37" s="1"/>
  <c r="II37" a="1"/>
  <c r="II37" s="1"/>
  <c r="IH37" a="1"/>
  <c r="IH37" s="1"/>
  <c r="IG37" a="1"/>
  <c r="IG37" s="1"/>
  <c r="IF37" a="1"/>
  <c r="IF37" s="1"/>
  <c r="IE37" a="1"/>
  <c r="IE37" s="1"/>
  <c r="ID37"/>
  <c r="ID37" a="1"/>
  <c r="IC37" a="1"/>
  <c r="IC37" s="1"/>
  <c r="IB37" a="1"/>
  <c r="IB37" s="1"/>
  <c r="HZ37" a="1"/>
  <c r="HZ37" s="1"/>
  <c r="HY37" a="1"/>
  <c r="HY37" s="1"/>
  <c r="HX37" a="1"/>
  <c r="HX37" s="1"/>
  <c r="HW37" a="1"/>
  <c r="HW37" s="1"/>
  <c r="HV37" a="1"/>
  <c r="HV37" s="1"/>
  <c r="HU37"/>
  <c r="HU37" a="1"/>
  <c r="HT37" a="1"/>
  <c r="HT37" s="1"/>
  <c r="HS37" a="1"/>
  <c r="HS37" s="1"/>
  <c r="HR37" a="1"/>
  <c r="HR37" s="1"/>
  <c r="HQ37" a="1"/>
  <c r="HQ37" s="1"/>
  <c r="HP37" a="1"/>
  <c r="HP37" s="1"/>
  <c r="HO37" a="1"/>
  <c r="HO37" s="1"/>
  <c r="HN37" a="1"/>
  <c r="HN37" s="1"/>
  <c r="HM37"/>
  <c r="HM37" a="1"/>
  <c r="HL37" a="1"/>
  <c r="HL37" s="1"/>
  <c r="HK37" a="1"/>
  <c r="HK37" s="1"/>
  <c r="HJ37" a="1"/>
  <c r="HJ37" s="1"/>
  <c r="HI37" a="1"/>
  <c r="HI37" s="1"/>
  <c r="HH37" a="1"/>
  <c r="HH37" s="1"/>
  <c r="HG37" a="1"/>
  <c r="HG37" s="1"/>
  <c r="HF37" a="1"/>
  <c r="HF37" s="1"/>
  <c r="HE37"/>
  <c r="HE37" a="1"/>
  <c r="HD37" a="1"/>
  <c r="HD37" s="1"/>
  <c r="HC37" a="1"/>
  <c r="HC37" s="1"/>
  <c r="HB37" a="1"/>
  <c r="HB37" s="1"/>
  <c r="HA37" a="1"/>
  <c r="HA37" s="1"/>
  <c r="GZ37" a="1"/>
  <c r="GZ37" s="1"/>
  <c r="GY37" a="1"/>
  <c r="GY37" s="1"/>
  <c r="GX37" a="1"/>
  <c r="GX37" s="1"/>
  <c r="GW37"/>
  <c r="GW37" a="1"/>
  <c r="GV37" a="1"/>
  <c r="GV37" s="1"/>
  <c r="GU37" a="1"/>
  <c r="GU37" s="1"/>
  <c r="GT37" a="1"/>
  <c r="GT37" s="1"/>
  <c r="GS37" a="1"/>
  <c r="GS37" s="1"/>
  <c r="GR37" a="1"/>
  <c r="GR37" s="1"/>
  <c r="GQ37" a="1"/>
  <c r="GQ37" s="1"/>
  <c r="GP37" a="1"/>
  <c r="GP37" s="1"/>
  <c r="GO37" a="1"/>
  <c r="GO37" s="1"/>
  <c r="GN37" a="1"/>
  <c r="GN37" s="1"/>
  <c r="GM37" a="1"/>
  <c r="GM37" s="1"/>
  <c r="GL37" a="1"/>
  <c r="GL37" s="1"/>
  <c r="GK37" a="1"/>
  <c r="GK37" s="1"/>
  <c r="GJ37" a="1"/>
  <c r="GJ37" s="1"/>
  <c r="GI37" a="1"/>
  <c r="GI37" s="1"/>
  <c r="GH37" a="1"/>
  <c r="GH37" s="1"/>
  <c r="GG37" a="1"/>
  <c r="GG37" s="1"/>
  <c r="GF37" a="1"/>
  <c r="GF37" s="1"/>
  <c r="GE37" a="1"/>
  <c r="GE37" s="1"/>
  <c r="GD37" a="1"/>
  <c r="GD37" s="1"/>
  <c r="GC37" a="1"/>
  <c r="GC37" s="1"/>
  <c r="GB37"/>
  <c r="GA37"/>
  <c r="FZ37" a="1"/>
  <c r="FZ37" s="1"/>
  <c r="FY37" a="1"/>
  <c r="FY37" s="1"/>
  <c r="FX37" a="1"/>
  <c r="FX37" s="1"/>
  <c r="FW37" a="1"/>
  <c r="FW37" s="1"/>
  <c r="FV37" a="1"/>
  <c r="FV37" s="1"/>
  <c r="FU37" a="1"/>
  <c r="FU37" s="1"/>
  <c r="FS37"/>
  <c r="IP36" a="1"/>
  <c r="IP36" s="1"/>
  <c r="IO36" a="1"/>
  <c r="IO36" s="1"/>
  <c r="IN36" a="1"/>
  <c r="IN36" s="1"/>
  <c r="IM36" a="1"/>
  <c r="IM36" s="1"/>
  <c r="IL36" a="1"/>
  <c r="IL36" s="1"/>
  <c r="IK36" a="1"/>
  <c r="IK36" s="1"/>
  <c r="IJ36"/>
  <c r="IJ36" a="1"/>
  <c r="II36" a="1"/>
  <c r="II36" s="1"/>
  <c r="IH36" a="1"/>
  <c r="IH36" s="1"/>
  <c r="IG36" a="1"/>
  <c r="IG36" s="1"/>
  <c r="IF36" a="1"/>
  <c r="IF36" s="1"/>
  <c r="IE36" a="1"/>
  <c r="IE36" s="1"/>
  <c r="ID36" a="1"/>
  <c r="ID36" s="1"/>
  <c r="IC36" a="1"/>
  <c r="IC36" s="1"/>
  <c r="IB36"/>
  <c r="IB36" a="1"/>
  <c r="HZ36" a="1"/>
  <c r="HZ36" s="1"/>
  <c r="HY36" a="1"/>
  <c r="HY36" s="1"/>
  <c r="HX36" a="1"/>
  <c r="HX36" s="1"/>
  <c r="HW36" a="1"/>
  <c r="HW36" s="1"/>
  <c r="HV36" a="1"/>
  <c r="HV36" s="1"/>
  <c r="HU36" a="1"/>
  <c r="HU36" s="1"/>
  <c r="HT36" a="1"/>
  <c r="HT36" s="1"/>
  <c r="HS36"/>
  <c r="HS36" a="1"/>
  <c r="HR36" a="1"/>
  <c r="HR36" s="1"/>
  <c r="HQ36" a="1"/>
  <c r="HQ36" s="1"/>
  <c r="HP36" a="1"/>
  <c r="HP36" s="1"/>
  <c r="HO36" a="1"/>
  <c r="HO36" s="1"/>
  <c r="HN36" a="1"/>
  <c r="HN36" s="1"/>
  <c r="HM36" a="1"/>
  <c r="HM36" s="1"/>
  <c r="HL36" a="1"/>
  <c r="HL36" s="1"/>
  <c r="HK36"/>
  <c r="HK36" a="1"/>
  <c r="HJ36" a="1"/>
  <c r="HJ36" s="1"/>
  <c r="HI36" a="1"/>
  <c r="HI36" s="1"/>
  <c r="HH36" a="1"/>
  <c r="HH36" s="1"/>
  <c r="HG36" a="1"/>
  <c r="HG36" s="1"/>
  <c r="HF36" a="1"/>
  <c r="HF36" s="1"/>
  <c r="HE36" a="1"/>
  <c r="HE36" s="1"/>
  <c r="HD36" a="1"/>
  <c r="HD36" s="1"/>
  <c r="HC36"/>
  <c r="HC36" a="1"/>
  <c r="HB36" a="1"/>
  <c r="HB36" s="1"/>
  <c r="HA36" a="1"/>
  <c r="HA36" s="1"/>
  <c r="GZ36" a="1"/>
  <c r="GZ36" s="1"/>
  <c r="GY36" a="1"/>
  <c r="GY36" s="1"/>
  <c r="GX36" a="1"/>
  <c r="GX36" s="1"/>
  <c r="GW36" a="1"/>
  <c r="GW36" s="1"/>
  <c r="GV36" a="1"/>
  <c r="GV36" s="1"/>
  <c r="GU36"/>
  <c r="GU36" a="1"/>
  <c r="GT36" a="1"/>
  <c r="GT36" s="1"/>
  <c r="GS36" a="1"/>
  <c r="GS36" s="1"/>
  <c r="GR36" a="1"/>
  <c r="GR36" s="1"/>
  <c r="GQ36" a="1"/>
  <c r="GQ36" s="1"/>
  <c r="GP36" a="1"/>
  <c r="GP36" s="1"/>
  <c r="GO36" a="1"/>
  <c r="GO36" s="1"/>
  <c r="GN36" a="1"/>
  <c r="GN36" s="1"/>
  <c r="GM36" a="1"/>
  <c r="GM36" s="1"/>
  <c r="GL36" a="1"/>
  <c r="GL36" s="1"/>
  <c r="GK36" a="1"/>
  <c r="GK36" s="1"/>
  <c r="GJ36" a="1"/>
  <c r="GJ36" s="1"/>
  <c r="GI36" a="1"/>
  <c r="GI36" s="1"/>
  <c r="GH36" a="1"/>
  <c r="GH36" s="1"/>
  <c r="GG36"/>
  <c r="GG36" a="1"/>
  <c r="GF36" a="1"/>
  <c r="GF36" s="1"/>
  <c r="GE36" a="1"/>
  <c r="GE36" s="1"/>
  <c r="GD36" a="1"/>
  <c r="GD36" s="1"/>
  <c r="GC36" a="1"/>
  <c r="GC36" s="1"/>
  <c r="GB36"/>
  <c r="GA36"/>
  <c r="FZ36" a="1"/>
  <c r="FZ36" s="1"/>
  <c r="FY36" a="1"/>
  <c r="FY36" s="1"/>
  <c r="FX36" a="1"/>
  <c r="FX36" s="1"/>
  <c r="FW36" a="1"/>
  <c r="FW36" s="1"/>
  <c r="FV36" a="1"/>
  <c r="FV36" s="1"/>
  <c r="FU36" a="1"/>
  <c r="FU36" s="1"/>
  <c r="FS36"/>
  <c r="IP35" a="1"/>
  <c r="IP35" s="1"/>
  <c r="IO35" a="1"/>
  <c r="IO35" s="1"/>
  <c r="IN35" a="1"/>
  <c r="IN35" s="1"/>
  <c r="IM35" a="1"/>
  <c r="IM35" s="1"/>
  <c r="IL35" a="1"/>
  <c r="IL35" s="1"/>
  <c r="IK35" a="1"/>
  <c r="IK35" s="1"/>
  <c r="IJ35"/>
  <c r="IJ35" a="1"/>
  <c r="II35" a="1"/>
  <c r="II35" s="1"/>
  <c r="IH35" a="1"/>
  <c r="IH35" s="1"/>
  <c r="IG35" a="1"/>
  <c r="IG35" s="1"/>
  <c r="IF35" a="1"/>
  <c r="IF35" s="1"/>
  <c r="IE35" a="1"/>
  <c r="IE35" s="1"/>
  <c r="ID35" a="1"/>
  <c r="ID35" s="1"/>
  <c r="IC35" a="1"/>
  <c r="IC35" s="1"/>
  <c r="IB35" a="1"/>
  <c r="IB35" s="1"/>
  <c r="HZ35" a="1"/>
  <c r="HZ35" s="1"/>
  <c r="HY35" a="1"/>
  <c r="HY35" s="1"/>
  <c r="HX35" a="1"/>
  <c r="HX35" s="1"/>
  <c r="HW35" a="1"/>
  <c r="HW35" s="1"/>
  <c r="HV35" a="1"/>
  <c r="HV35" s="1"/>
  <c r="HU35" a="1"/>
  <c r="HU35" s="1"/>
  <c r="HT35" a="1"/>
  <c r="HT35" s="1"/>
  <c r="HS35"/>
  <c r="HS35" a="1"/>
  <c r="HR35" a="1"/>
  <c r="HR35" s="1"/>
  <c r="HQ35" a="1"/>
  <c r="HQ35" s="1"/>
  <c r="HP35" a="1"/>
  <c r="HP35" s="1"/>
  <c r="HO35" a="1"/>
  <c r="HO35" s="1"/>
  <c r="HN35" a="1"/>
  <c r="HN35" s="1"/>
  <c r="HM35" a="1"/>
  <c r="HM35" s="1"/>
  <c r="HL35" a="1"/>
  <c r="HL35" s="1"/>
  <c r="HK35" a="1"/>
  <c r="HK35" s="1"/>
  <c r="HJ35" a="1"/>
  <c r="HJ35" s="1"/>
  <c r="HI35" a="1"/>
  <c r="HI35" s="1"/>
  <c r="HH35" a="1"/>
  <c r="HH35" s="1"/>
  <c r="HG35" a="1"/>
  <c r="HG35" s="1"/>
  <c r="HF35" a="1"/>
  <c r="HF35" s="1"/>
  <c r="HE35" a="1"/>
  <c r="HE35" s="1"/>
  <c r="HD35" a="1"/>
  <c r="HD35" s="1"/>
  <c r="HC35"/>
  <c r="HC35" a="1"/>
  <c r="HB35" a="1"/>
  <c r="HB35" s="1"/>
  <c r="HA35" a="1"/>
  <c r="HA35" s="1"/>
  <c r="GZ35" a="1"/>
  <c r="GZ35" s="1"/>
  <c r="GY35" a="1"/>
  <c r="GY35" s="1"/>
  <c r="GX35" a="1"/>
  <c r="GX35" s="1"/>
  <c r="GW35" a="1"/>
  <c r="GW35" s="1"/>
  <c r="GV35" a="1"/>
  <c r="GV35" s="1"/>
  <c r="GU35" a="1"/>
  <c r="GU35" s="1"/>
  <c r="GT35" a="1"/>
  <c r="GT35" s="1"/>
  <c r="GS35" a="1"/>
  <c r="GS35" s="1"/>
  <c r="GR35" a="1"/>
  <c r="GR35" s="1"/>
  <c r="GQ35"/>
  <c r="GQ35" a="1"/>
  <c r="GP35" a="1"/>
  <c r="GP35" s="1"/>
  <c r="GO35" a="1"/>
  <c r="GO35" s="1"/>
  <c r="GN35" a="1"/>
  <c r="GN35" s="1"/>
  <c r="GM35" a="1"/>
  <c r="GM35" s="1"/>
  <c r="GL35" a="1"/>
  <c r="GL35" s="1"/>
  <c r="GK35" a="1"/>
  <c r="GK35" s="1"/>
  <c r="GJ35" a="1"/>
  <c r="GJ35" s="1"/>
  <c r="GI35" a="1"/>
  <c r="GI35" s="1"/>
  <c r="GH35" a="1"/>
  <c r="GH35" s="1"/>
  <c r="GG35"/>
  <c r="GG35" a="1"/>
  <c r="GF35" a="1"/>
  <c r="GF35" s="1"/>
  <c r="GE35" a="1"/>
  <c r="GE35" s="1"/>
  <c r="GD35" a="1"/>
  <c r="GD35" s="1"/>
  <c r="GC35" a="1"/>
  <c r="GC35" s="1"/>
  <c r="GB35"/>
  <c r="GA35"/>
  <c r="FZ35" a="1"/>
  <c r="FZ35" s="1"/>
  <c r="FY35" a="1"/>
  <c r="FY35" s="1"/>
  <c r="FX35" a="1"/>
  <c r="FX35" s="1"/>
  <c r="FW35" a="1"/>
  <c r="FW35" s="1"/>
  <c r="FV35" a="1"/>
  <c r="FV35" s="1"/>
  <c r="FU35" a="1"/>
  <c r="FU35" s="1"/>
  <c r="FS35"/>
  <c r="IP34" a="1"/>
  <c r="IP34" s="1"/>
  <c r="IO34" a="1"/>
  <c r="IO34" s="1"/>
  <c r="IN34"/>
  <c r="IN34" a="1"/>
  <c r="IM34" a="1"/>
  <c r="IM34" s="1"/>
  <c r="IL34" a="1"/>
  <c r="IL34" s="1"/>
  <c r="IK34" a="1"/>
  <c r="IK34" s="1"/>
  <c r="IJ34" a="1"/>
  <c r="IJ34" s="1"/>
  <c r="II34" a="1"/>
  <c r="II34" s="1"/>
  <c r="IH34" a="1"/>
  <c r="IH34" s="1"/>
  <c r="IG34" a="1"/>
  <c r="IG34" s="1"/>
  <c r="IF34" a="1"/>
  <c r="IF34" s="1"/>
  <c r="IE34" a="1"/>
  <c r="IE34" s="1"/>
  <c r="ID34" a="1"/>
  <c r="ID34" s="1"/>
  <c r="IC34" a="1"/>
  <c r="IC34" s="1"/>
  <c r="IB34"/>
  <c r="IB34" a="1"/>
  <c r="HZ34" a="1"/>
  <c r="HZ34" s="1"/>
  <c r="HY34" a="1"/>
  <c r="HY34" s="1"/>
  <c r="HX34" a="1"/>
  <c r="HX34" s="1"/>
  <c r="HW34" a="1"/>
  <c r="HW34" s="1"/>
  <c r="HV34" a="1"/>
  <c r="HV34" s="1"/>
  <c r="HU34"/>
  <c r="HU34" a="1"/>
  <c r="HT34" a="1"/>
  <c r="HT34" s="1"/>
  <c r="HS34" a="1"/>
  <c r="HS34" s="1"/>
  <c r="HR34" a="1"/>
  <c r="HR34" s="1"/>
  <c r="HQ34" a="1"/>
  <c r="HQ34" s="1"/>
  <c r="HP34" a="1"/>
  <c r="HP34" s="1"/>
  <c r="HO34"/>
  <c r="HO34" a="1"/>
  <c r="HN34" a="1"/>
  <c r="HN34" s="1"/>
  <c r="HM34" a="1"/>
  <c r="HM34" s="1"/>
  <c r="HL34" a="1"/>
  <c r="HL34" s="1"/>
  <c r="HK34" a="1"/>
  <c r="HK34" s="1"/>
  <c r="HJ34" a="1"/>
  <c r="HJ34" s="1"/>
  <c r="HI34" a="1"/>
  <c r="HI34" s="1"/>
  <c r="HH34" a="1"/>
  <c r="HH34" s="1"/>
  <c r="HG34" a="1"/>
  <c r="HG34" s="1"/>
  <c r="HF34" a="1"/>
  <c r="HF34" s="1"/>
  <c r="HE34" a="1"/>
  <c r="HE34" s="1"/>
  <c r="HD34" a="1"/>
  <c r="HD34" s="1"/>
  <c r="HC34" a="1"/>
  <c r="HC34" s="1"/>
  <c r="HB34" a="1"/>
  <c r="HB34" s="1"/>
  <c r="HA34" a="1"/>
  <c r="HA34" s="1"/>
  <c r="GZ34" a="1"/>
  <c r="GZ34" s="1"/>
  <c r="GY34" a="1"/>
  <c r="GY34" s="1"/>
  <c r="GX34" a="1"/>
  <c r="GX34" s="1"/>
  <c r="GW34" a="1"/>
  <c r="GW34" s="1"/>
  <c r="GV34" a="1"/>
  <c r="GV34" s="1"/>
  <c r="GU34"/>
  <c r="GU34" a="1"/>
  <c r="GT34" a="1"/>
  <c r="GT34" s="1"/>
  <c r="GS34" a="1"/>
  <c r="GS34" s="1"/>
  <c r="GR34" a="1"/>
  <c r="GR34" s="1"/>
  <c r="GQ34" a="1"/>
  <c r="GQ34" s="1"/>
  <c r="GP34" a="1"/>
  <c r="GP34" s="1"/>
  <c r="GO34"/>
  <c r="GO34" a="1"/>
  <c r="GN34" a="1"/>
  <c r="GN34" s="1"/>
  <c r="GM34" a="1"/>
  <c r="GM34" s="1"/>
  <c r="GL34" a="1"/>
  <c r="GL34" s="1"/>
  <c r="GK34" a="1"/>
  <c r="GK34" s="1"/>
  <c r="GJ34" a="1"/>
  <c r="GJ34" s="1"/>
  <c r="GI34"/>
  <c r="GI34" a="1"/>
  <c r="GH34" a="1"/>
  <c r="GH34" s="1"/>
  <c r="GG34" a="1"/>
  <c r="GG34" s="1"/>
  <c r="GF34" a="1"/>
  <c r="GF34" s="1"/>
  <c r="GE34" a="1"/>
  <c r="GE34" s="1"/>
  <c r="GD34" a="1"/>
  <c r="GD34" s="1"/>
  <c r="GC34" a="1"/>
  <c r="GC34" s="1"/>
  <c r="GB34"/>
  <c r="GA34"/>
  <c r="FZ34" a="1"/>
  <c r="FZ34" s="1"/>
  <c r="FY34" a="1"/>
  <c r="FY34" s="1"/>
  <c r="FX34" a="1"/>
  <c r="FX34" s="1"/>
  <c r="FW34" a="1"/>
  <c r="FW34" s="1"/>
  <c r="FV34" a="1"/>
  <c r="FV34" s="1"/>
  <c r="FU34" a="1"/>
  <c r="FU34" s="1"/>
  <c r="FS34"/>
  <c r="IP33" a="1"/>
  <c r="IP33" s="1"/>
  <c r="IO33" a="1"/>
  <c r="IO33" s="1"/>
  <c r="IN33" a="1"/>
  <c r="IN33" s="1"/>
  <c r="IM33" a="1"/>
  <c r="IM33" s="1"/>
  <c r="IL33" a="1"/>
  <c r="IL33" s="1"/>
  <c r="IK33" a="1"/>
  <c r="IK33" s="1"/>
  <c r="IJ33" a="1"/>
  <c r="IJ33" s="1"/>
  <c r="II33" a="1"/>
  <c r="II33" s="1"/>
  <c r="IH33" a="1"/>
  <c r="IH33" s="1"/>
  <c r="IG33" a="1"/>
  <c r="IG33" s="1"/>
  <c r="IF33" a="1"/>
  <c r="IF33" s="1"/>
  <c r="IE33" a="1"/>
  <c r="IE33" s="1"/>
  <c r="ID33" a="1"/>
  <c r="ID33" s="1"/>
  <c r="IC33" a="1"/>
  <c r="IC33" s="1"/>
  <c r="IB33"/>
  <c r="IB33" a="1"/>
  <c r="HZ33" a="1"/>
  <c r="HZ33" s="1"/>
  <c r="HY33" a="1"/>
  <c r="HY33" s="1"/>
  <c r="HX33" a="1"/>
  <c r="HX33" s="1"/>
  <c r="HW33" a="1"/>
  <c r="HW33" s="1"/>
  <c r="HV33" a="1"/>
  <c r="HV33" s="1"/>
  <c r="HU33"/>
  <c r="HU33" a="1"/>
  <c r="HT33" a="1"/>
  <c r="HT33" s="1"/>
  <c r="HS33" a="1"/>
  <c r="HS33" s="1"/>
  <c r="HR33" a="1"/>
  <c r="HR33" s="1"/>
  <c r="HQ33" a="1"/>
  <c r="HQ33" s="1"/>
  <c r="HP33" a="1"/>
  <c r="HP33" s="1"/>
  <c r="HO33"/>
  <c r="HO33" a="1"/>
  <c r="HN33" a="1"/>
  <c r="HN33" s="1"/>
  <c r="HM33" a="1"/>
  <c r="HM33" s="1"/>
  <c r="HL33" a="1"/>
  <c r="HL33" s="1"/>
  <c r="HK33" a="1"/>
  <c r="HK33" s="1"/>
  <c r="HJ33" a="1"/>
  <c r="HJ33" s="1"/>
  <c r="HI33" a="1"/>
  <c r="HI33" s="1"/>
  <c r="HH33" a="1"/>
  <c r="HH33" s="1"/>
  <c r="HG33"/>
  <c r="HG33" a="1"/>
  <c r="HF33" a="1"/>
  <c r="HF33" s="1"/>
  <c r="HE33" a="1"/>
  <c r="HE33" s="1"/>
  <c r="HD33" a="1"/>
  <c r="HD33" s="1"/>
  <c r="HC33" a="1"/>
  <c r="HC33" s="1"/>
  <c r="HB33" a="1"/>
  <c r="HB33" s="1"/>
  <c r="HA33" a="1"/>
  <c r="HA33" s="1"/>
  <c r="GZ33" a="1"/>
  <c r="GZ33" s="1"/>
  <c r="GY33" a="1"/>
  <c r="GY33" s="1"/>
  <c r="GX33" a="1"/>
  <c r="GX33" s="1"/>
  <c r="GW33"/>
  <c r="GW33" a="1"/>
  <c r="GV33" a="1"/>
  <c r="GV33" s="1"/>
  <c r="GU33"/>
  <c r="GU33" a="1"/>
  <c r="GT33" a="1"/>
  <c r="GT33" s="1"/>
  <c r="GS33" a="1"/>
  <c r="GS33" s="1"/>
  <c r="GR33" a="1"/>
  <c r="GR33" s="1"/>
  <c r="GQ33"/>
  <c r="GQ33" a="1"/>
  <c r="GP33" a="1"/>
  <c r="GP33" s="1"/>
  <c r="GO33"/>
  <c r="GO33" a="1"/>
  <c r="GN33" a="1"/>
  <c r="GN33" s="1"/>
  <c r="GM33" a="1"/>
  <c r="GM33" s="1"/>
  <c r="GL33" a="1"/>
  <c r="GL33" s="1"/>
  <c r="GK33" a="1"/>
  <c r="GK33" s="1"/>
  <c r="GJ33" a="1"/>
  <c r="GJ33" s="1"/>
  <c r="GI33"/>
  <c r="GI33" a="1"/>
  <c r="GH33" a="1"/>
  <c r="GH33" s="1"/>
  <c r="GG33" a="1"/>
  <c r="GG33" s="1"/>
  <c r="GF33" a="1"/>
  <c r="GF33" s="1"/>
  <c r="GE33" a="1"/>
  <c r="GE33" s="1"/>
  <c r="GD33" a="1"/>
  <c r="GD33" s="1"/>
  <c r="GC33" a="1"/>
  <c r="GC33" s="1"/>
  <c r="GB33"/>
  <c r="GA33"/>
  <c r="FZ33" a="1"/>
  <c r="FZ33" s="1"/>
  <c r="FY33" a="1"/>
  <c r="FY33" s="1"/>
  <c r="FX33" a="1"/>
  <c r="FX33" s="1"/>
  <c r="FW33" a="1"/>
  <c r="FW33" s="1"/>
  <c r="FV33"/>
  <c r="FV33" a="1"/>
  <c r="FU33" a="1"/>
  <c r="FU33" s="1"/>
  <c r="FS33"/>
  <c r="IP32" a="1"/>
  <c r="IP32" s="1"/>
  <c r="IO32" a="1"/>
  <c r="IO32" s="1"/>
  <c r="IN32" a="1"/>
  <c r="IN32" s="1"/>
  <c r="IM32" a="1"/>
  <c r="IM32" s="1"/>
  <c r="IL32" a="1"/>
  <c r="IL32" s="1"/>
  <c r="IK32" a="1"/>
  <c r="IK32" s="1"/>
  <c r="IJ32"/>
  <c r="IJ32" a="1"/>
  <c r="II32" a="1"/>
  <c r="II32" s="1"/>
  <c r="IH32" a="1"/>
  <c r="IH32" s="1"/>
  <c r="IG32" a="1"/>
  <c r="IG32" s="1"/>
  <c r="IF32" a="1"/>
  <c r="IF32" s="1"/>
  <c r="IE32" a="1"/>
  <c r="IE32" s="1"/>
  <c r="ID32"/>
  <c r="ID32" a="1"/>
  <c r="IC32" a="1"/>
  <c r="IC32" s="1"/>
  <c r="IB32"/>
  <c r="IB32" a="1"/>
  <c r="HZ32" a="1"/>
  <c r="HZ32" s="1"/>
  <c r="HY32" a="1"/>
  <c r="HY32" s="1"/>
  <c r="HX32" a="1"/>
  <c r="HX32" s="1"/>
  <c r="HW32"/>
  <c r="HW32" a="1"/>
  <c r="HV32" a="1"/>
  <c r="HV32" s="1"/>
  <c r="HU32"/>
  <c r="HU32" a="1"/>
  <c r="HT32" a="1"/>
  <c r="HT32" s="1"/>
  <c r="HS32" a="1"/>
  <c r="HS32" s="1"/>
  <c r="HR32" a="1"/>
  <c r="HR32" s="1"/>
  <c r="HQ32" a="1"/>
  <c r="HQ32" s="1"/>
  <c r="HP32" a="1"/>
  <c r="HP32" s="1"/>
  <c r="HO32"/>
  <c r="HO32" a="1"/>
  <c r="HN32" a="1"/>
  <c r="HN32" s="1"/>
  <c r="HM32" a="1"/>
  <c r="HM32" s="1"/>
  <c r="HL32" a="1"/>
  <c r="HL32" s="1"/>
  <c r="HK32" a="1"/>
  <c r="HK32" s="1"/>
  <c r="HJ32" a="1"/>
  <c r="HJ32" s="1"/>
  <c r="HI32" a="1"/>
  <c r="HI32" s="1"/>
  <c r="HH32" a="1"/>
  <c r="HH32" s="1"/>
  <c r="HG32" a="1"/>
  <c r="HG32" s="1"/>
  <c r="HF32" a="1"/>
  <c r="HF32" s="1"/>
  <c r="HE32" a="1"/>
  <c r="HE32" s="1"/>
  <c r="HD32" a="1"/>
  <c r="HD32" s="1"/>
  <c r="HC32"/>
  <c r="HC32" a="1"/>
  <c r="HB32" a="1"/>
  <c r="HB32" s="1"/>
  <c r="HA32" a="1"/>
  <c r="HA32" s="1"/>
  <c r="GZ32" a="1"/>
  <c r="GZ32" s="1"/>
  <c r="GY32" a="1"/>
  <c r="GY32" s="1"/>
  <c r="GX32" a="1"/>
  <c r="GX32" s="1"/>
  <c r="GW32"/>
  <c r="GW32" a="1"/>
  <c r="GV32" a="1"/>
  <c r="GV32" s="1"/>
  <c r="GU32"/>
  <c r="GU32" a="1"/>
  <c r="GT32" a="1"/>
  <c r="GT32" s="1"/>
  <c r="GS32" a="1"/>
  <c r="GS32" s="1"/>
  <c r="GR32" a="1"/>
  <c r="GR32" s="1"/>
  <c r="GQ32"/>
  <c r="GQ32" a="1"/>
  <c r="GP32" a="1"/>
  <c r="GP32" s="1"/>
  <c r="GO32"/>
  <c r="GO32" a="1"/>
  <c r="GN32" a="1"/>
  <c r="GN32" s="1"/>
  <c r="GM32" a="1"/>
  <c r="GM32" s="1"/>
  <c r="GL32" a="1"/>
  <c r="GL32" s="1"/>
  <c r="GK32" a="1"/>
  <c r="GK32" s="1"/>
  <c r="GJ32" a="1"/>
  <c r="GJ32" s="1"/>
  <c r="GI32"/>
  <c r="GI32" a="1"/>
  <c r="GH32" a="1"/>
  <c r="GH32" s="1"/>
  <c r="GG32" a="1"/>
  <c r="GG32" s="1"/>
  <c r="GF32" a="1"/>
  <c r="GF32" s="1"/>
  <c r="GE32" a="1"/>
  <c r="GE32" s="1"/>
  <c r="GD32" a="1"/>
  <c r="GD32" s="1"/>
  <c r="GC32" a="1"/>
  <c r="GC32" s="1"/>
  <c r="GB32"/>
  <c r="GA32"/>
  <c r="FZ32" a="1"/>
  <c r="FZ32" s="1"/>
  <c r="FY32" a="1"/>
  <c r="FY32" s="1"/>
  <c r="FX32" a="1"/>
  <c r="FX32" s="1"/>
  <c r="FW32" a="1"/>
  <c r="FW32" s="1"/>
  <c r="FV32"/>
  <c r="FV32" a="1"/>
  <c r="FU32" a="1"/>
  <c r="FU32" s="1"/>
  <c r="FS32"/>
  <c r="IP31" a="1"/>
  <c r="IP31" s="1"/>
  <c r="IO31" a="1"/>
  <c r="IO31" s="1"/>
  <c r="IN31" a="1"/>
  <c r="IN31" s="1"/>
  <c r="IM31" a="1"/>
  <c r="IM31" s="1"/>
  <c r="IL31" a="1"/>
  <c r="IL31" s="1"/>
  <c r="IK31" a="1"/>
  <c r="IK31" s="1"/>
  <c r="IJ31"/>
  <c r="IJ31" a="1"/>
  <c r="II31" a="1"/>
  <c r="II31" s="1"/>
  <c r="IH31" a="1"/>
  <c r="IH31" s="1"/>
  <c r="IG31" a="1"/>
  <c r="IG31" s="1"/>
  <c r="IF31" a="1"/>
  <c r="IF31" s="1"/>
  <c r="IE31" a="1"/>
  <c r="IE31" s="1"/>
  <c r="ID31"/>
  <c r="ID31" a="1"/>
  <c r="IC31" a="1"/>
  <c r="IC31" s="1"/>
  <c r="IB31"/>
  <c r="IB31" a="1"/>
  <c r="HZ31" a="1"/>
  <c r="HZ31" s="1"/>
  <c r="HY31" a="1"/>
  <c r="HY31" s="1"/>
  <c r="HX31" a="1"/>
  <c r="HX31" s="1"/>
  <c r="HW31"/>
  <c r="HW31" a="1"/>
  <c r="HV31" a="1"/>
  <c r="HV31" s="1"/>
  <c r="HU31"/>
  <c r="HU31" a="1"/>
  <c r="HT31" a="1"/>
  <c r="HT31" s="1"/>
  <c r="HS31" a="1"/>
  <c r="HS31" s="1"/>
  <c r="HR31" a="1"/>
  <c r="HR31" s="1"/>
  <c r="HQ31" a="1"/>
  <c r="HQ31" s="1"/>
  <c r="HP31" a="1"/>
  <c r="HP31" s="1"/>
  <c r="HO31"/>
  <c r="HO31" a="1"/>
  <c r="HN31" a="1"/>
  <c r="HN31" s="1"/>
  <c r="HM31" a="1"/>
  <c r="HM31" s="1"/>
  <c r="HL31" a="1"/>
  <c r="HL31" s="1"/>
  <c r="HK31" a="1"/>
  <c r="HK31" s="1"/>
  <c r="HJ31" a="1"/>
  <c r="HJ31" s="1"/>
  <c r="HI31" a="1"/>
  <c r="HI31" s="1"/>
  <c r="HH31" a="1"/>
  <c r="HH31" s="1"/>
  <c r="HG31" a="1"/>
  <c r="HG31" s="1"/>
  <c r="HF31" a="1"/>
  <c r="HF31" s="1"/>
  <c r="HE31" a="1"/>
  <c r="HE31" s="1"/>
  <c r="HD31" a="1"/>
  <c r="HD31" s="1"/>
  <c r="HC31"/>
  <c r="HC31" a="1"/>
  <c r="HB31" a="1"/>
  <c r="HB31" s="1"/>
  <c r="HA31" a="1"/>
  <c r="HA31" s="1"/>
  <c r="GZ31" a="1"/>
  <c r="GZ31" s="1"/>
  <c r="GY31" a="1"/>
  <c r="GY31" s="1"/>
  <c r="GX31" a="1"/>
  <c r="GX31" s="1"/>
  <c r="GW31"/>
  <c r="GW31" a="1"/>
  <c r="GV31" a="1"/>
  <c r="GV31" s="1"/>
  <c r="GU31"/>
  <c r="GU31" a="1"/>
  <c r="GT31" a="1"/>
  <c r="GT31" s="1"/>
  <c r="GS31" a="1"/>
  <c r="GS31" s="1"/>
  <c r="GR31" a="1"/>
  <c r="GR31" s="1"/>
  <c r="GQ31"/>
  <c r="GQ31" a="1"/>
  <c r="GP31" a="1"/>
  <c r="GP31" s="1"/>
  <c r="GO31"/>
  <c r="GO31" a="1"/>
  <c r="GN31" a="1"/>
  <c r="GN31" s="1"/>
  <c r="GM31" a="1"/>
  <c r="GM31" s="1"/>
  <c r="GL31" a="1"/>
  <c r="GL31" s="1"/>
  <c r="GK31" a="1"/>
  <c r="GK31" s="1"/>
  <c r="GJ31" a="1"/>
  <c r="GJ31" s="1"/>
  <c r="GI31"/>
  <c r="GI31" a="1"/>
  <c r="GH31" a="1"/>
  <c r="GH31" s="1"/>
  <c r="GG31" a="1"/>
  <c r="GG31" s="1"/>
  <c r="GF31" a="1"/>
  <c r="GF31" s="1"/>
  <c r="GE31" a="1"/>
  <c r="GE31" s="1"/>
  <c r="GD31" a="1"/>
  <c r="GD31" s="1"/>
  <c r="GC31" a="1"/>
  <c r="GC31" s="1"/>
  <c r="GB31"/>
  <c r="GA31"/>
  <c r="FZ31" a="1"/>
  <c r="FZ31" s="1"/>
  <c r="FY31" a="1"/>
  <c r="FY31" s="1"/>
  <c r="FX31" a="1"/>
  <c r="FX31" s="1"/>
  <c r="FW31" a="1"/>
  <c r="FW31" s="1"/>
  <c r="FV31"/>
  <c r="FV31" a="1"/>
  <c r="FU31" a="1"/>
  <c r="FU31" s="1"/>
  <c r="FS31"/>
  <c r="IP30" a="1"/>
  <c r="IP30" s="1"/>
  <c r="IO30" a="1"/>
  <c r="IO30" s="1"/>
  <c r="IN30" a="1"/>
  <c r="IN30" s="1"/>
  <c r="IM30" a="1"/>
  <c r="IM30" s="1"/>
  <c r="IL30" a="1"/>
  <c r="IL30" s="1"/>
  <c r="IK30" a="1"/>
  <c r="IK30" s="1"/>
  <c r="IJ30"/>
  <c r="IJ30" a="1"/>
  <c r="II30" a="1"/>
  <c r="II30" s="1"/>
  <c r="IH30" a="1"/>
  <c r="IH30" s="1"/>
  <c r="IG30" a="1"/>
  <c r="IG30" s="1"/>
  <c r="IF30" a="1"/>
  <c r="IF30" s="1"/>
  <c r="IE30" a="1"/>
  <c r="IE30" s="1"/>
  <c r="ID30"/>
  <c r="ID30" a="1"/>
  <c r="IC30" a="1"/>
  <c r="IC30" s="1"/>
  <c r="IB30"/>
  <c r="IB30" a="1"/>
  <c r="HZ30" a="1"/>
  <c r="HZ30" s="1"/>
  <c r="HY30" a="1"/>
  <c r="HY30" s="1"/>
  <c r="HX30" a="1"/>
  <c r="HX30" s="1"/>
  <c r="HW30"/>
  <c r="HW30" a="1"/>
  <c r="HV30" a="1"/>
  <c r="HV30" s="1"/>
  <c r="HU30"/>
  <c r="HU30" a="1"/>
  <c r="HT30" a="1"/>
  <c r="HT30" s="1"/>
  <c r="HS30" a="1"/>
  <c r="HS30" s="1"/>
  <c r="HR30" a="1"/>
  <c r="HR30" s="1"/>
  <c r="HQ30" a="1"/>
  <c r="HQ30" s="1"/>
  <c r="HP30" a="1"/>
  <c r="HP30" s="1"/>
  <c r="HO30"/>
  <c r="HO30" a="1"/>
  <c r="HN30" a="1"/>
  <c r="HN30" s="1"/>
  <c r="HM30" a="1"/>
  <c r="HM30" s="1"/>
  <c r="HL30" a="1"/>
  <c r="HL30" s="1"/>
  <c r="HK30" a="1"/>
  <c r="HK30" s="1"/>
  <c r="HJ30" a="1"/>
  <c r="HJ30" s="1"/>
  <c r="HI30" a="1"/>
  <c r="HI30" s="1"/>
  <c r="HH30" a="1"/>
  <c r="HH30" s="1"/>
  <c r="HG30" a="1"/>
  <c r="HG30" s="1"/>
  <c r="HF30" a="1"/>
  <c r="HF30" s="1"/>
  <c r="HE30" a="1"/>
  <c r="HE30" s="1"/>
  <c r="HD30" a="1"/>
  <c r="HD30" s="1"/>
  <c r="HC30"/>
  <c r="HC30" a="1"/>
  <c r="HB30" a="1"/>
  <c r="HB30" s="1"/>
  <c r="HA30" a="1"/>
  <c r="HA30" s="1"/>
  <c r="GZ30" a="1"/>
  <c r="GZ30" s="1"/>
  <c r="GY30" a="1"/>
  <c r="GY30" s="1"/>
  <c r="GX30" a="1"/>
  <c r="GX30" s="1"/>
  <c r="GW30"/>
  <c r="GW30" a="1"/>
  <c r="GV30" a="1"/>
  <c r="GV30" s="1"/>
  <c r="GU30"/>
  <c r="GU30" a="1"/>
  <c r="GT30" a="1"/>
  <c r="GT30" s="1"/>
  <c r="GS30" a="1"/>
  <c r="GS30" s="1"/>
  <c r="GR30" a="1"/>
  <c r="GR30" s="1"/>
  <c r="GQ30"/>
  <c r="GQ30" a="1"/>
  <c r="GP30" a="1"/>
  <c r="GP30" s="1"/>
  <c r="GO30"/>
  <c r="GO30" a="1"/>
  <c r="GN30" a="1"/>
  <c r="GN30" s="1"/>
  <c r="GM30" a="1"/>
  <c r="GM30" s="1"/>
  <c r="GL30" a="1"/>
  <c r="GL30" s="1"/>
  <c r="GK30" a="1"/>
  <c r="GK30" s="1"/>
  <c r="GJ30" a="1"/>
  <c r="GJ30" s="1"/>
  <c r="GI30"/>
  <c r="GI30" a="1"/>
  <c r="GH30" a="1"/>
  <c r="GH30" s="1"/>
  <c r="GG30" a="1"/>
  <c r="GG30" s="1"/>
  <c r="GF30" a="1"/>
  <c r="GF30" s="1"/>
  <c r="GE30" a="1"/>
  <c r="GE30" s="1"/>
  <c r="GD30" a="1"/>
  <c r="GD30" s="1"/>
  <c r="GC30" a="1"/>
  <c r="GC30" s="1"/>
  <c r="GB30"/>
  <c r="GA30"/>
  <c r="FZ30" a="1"/>
  <c r="FZ30" s="1"/>
  <c r="FY30" a="1"/>
  <c r="FY30" s="1"/>
  <c r="FX30" a="1"/>
  <c r="FX30" s="1"/>
  <c r="FW30" a="1"/>
  <c r="FW30" s="1"/>
  <c r="FV30"/>
  <c r="FV30" a="1"/>
  <c r="FU30" a="1"/>
  <c r="FU30" s="1"/>
  <c r="FS30"/>
  <c r="IP29" a="1"/>
  <c r="IP29" s="1"/>
  <c r="IO29" a="1"/>
  <c r="IO29" s="1"/>
  <c r="IN29" a="1"/>
  <c r="IN29" s="1"/>
  <c r="IM29" a="1"/>
  <c r="IM29" s="1"/>
  <c r="IL29" a="1"/>
  <c r="IL29" s="1"/>
  <c r="IK29" a="1"/>
  <c r="IK29" s="1"/>
  <c r="IJ29"/>
  <c r="IJ29" a="1"/>
  <c r="II29" a="1"/>
  <c r="II29" s="1"/>
  <c r="IH29" a="1"/>
  <c r="IH29" s="1"/>
  <c r="IG29" a="1"/>
  <c r="IG29" s="1"/>
  <c r="IF29" a="1"/>
  <c r="IF29" s="1"/>
  <c r="IE29" a="1"/>
  <c r="IE29" s="1"/>
  <c r="ID29"/>
  <c r="ID29" a="1"/>
  <c r="IC29" a="1"/>
  <c r="IC29" s="1"/>
  <c r="IB29"/>
  <c r="IB29" a="1"/>
  <c r="HZ29" a="1"/>
  <c r="HZ29" s="1"/>
  <c r="HY29" a="1"/>
  <c r="HY29" s="1"/>
  <c r="HX29" a="1"/>
  <c r="HX29" s="1"/>
  <c r="HW29"/>
  <c r="HW29" a="1"/>
  <c r="HV29" a="1"/>
  <c r="HV29" s="1"/>
  <c r="HU29"/>
  <c r="HU29" a="1"/>
  <c r="HT29" a="1"/>
  <c r="HT29" s="1"/>
  <c r="HS29" a="1"/>
  <c r="HS29" s="1"/>
  <c r="HR29" a="1"/>
  <c r="HR29" s="1"/>
  <c r="HQ29" a="1"/>
  <c r="HQ29" s="1"/>
  <c r="HP29" a="1"/>
  <c r="HP29" s="1"/>
  <c r="HO29"/>
  <c r="HO29" a="1"/>
  <c r="HN29" a="1"/>
  <c r="HN29" s="1"/>
  <c r="HM29" a="1"/>
  <c r="HM29" s="1"/>
  <c r="HL29" a="1"/>
  <c r="HL29" s="1"/>
  <c r="HK29" a="1"/>
  <c r="HK29" s="1"/>
  <c r="HJ29" a="1"/>
  <c r="HJ29" s="1"/>
  <c r="HI29" a="1"/>
  <c r="HI29" s="1"/>
  <c r="HH29" a="1"/>
  <c r="HH29" s="1"/>
  <c r="HG29" a="1"/>
  <c r="HG29" s="1"/>
  <c r="HF29" a="1"/>
  <c r="HF29" s="1"/>
  <c r="HE29" a="1"/>
  <c r="HE29" s="1"/>
  <c r="HD29" a="1"/>
  <c r="HD29" s="1"/>
  <c r="HC29"/>
  <c r="HC29" a="1"/>
  <c r="HB29" a="1"/>
  <c r="HB29" s="1"/>
  <c r="HA29" a="1"/>
  <c r="HA29" s="1"/>
  <c r="GZ29" a="1"/>
  <c r="GZ29" s="1"/>
  <c r="GY29" a="1"/>
  <c r="GY29" s="1"/>
  <c r="GX29" a="1"/>
  <c r="GX29" s="1"/>
  <c r="GW29"/>
  <c r="GW29" a="1"/>
  <c r="GV29" a="1"/>
  <c r="GV29" s="1"/>
  <c r="GU29"/>
  <c r="GU29" a="1"/>
  <c r="GT29" a="1"/>
  <c r="GT29" s="1"/>
  <c r="GS29" a="1"/>
  <c r="GS29" s="1"/>
  <c r="GR29" a="1"/>
  <c r="GR29" s="1"/>
  <c r="GQ29"/>
  <c r="GQ29" a="1"/>
  <c r="GP29" a="1"/>
  <c r="GP29" s="1"/>
  <c r="GO29"/>
  <c r="GO29" a="1"/>
  <c r="GN29" a="1"/>
  <c r="GN29" s="1"/>
  <c r="GM29" a="1"/>
  <c r="GM29" s="1"/>
  <c r="GL29" a="1"/>
  <c r="GL29" s="1"/>
  <c r="GK29" a="1"/>
  <c r="GK29" s="1"/>
  <c r="GJ29" a="1"/>
  <c r="GJ29" s="1"/>
  <c r="GI29"/>
  <c r="GI29" a="1"/>
  <c r="GH29" a="1"/>
  <c r="GH29" s="1"/>
  <c r="GG29" a="1"/>
  <c r="GG29" s="1"/>
  <c r="GF29" a="1"/>
  <c r="GF29" s="1"/>
  <c r="GE29" a="1"/>
  <c r="GE29" s="1"/>
  <c r="GD29" a="1"/>
  <c r="GD29" s="1"/>
  <c r="GC29" a="1"/>
  <c r="GC29" s="1"/>
  <c r="GB29"/>
  <c r="GA29"/>
  <c r="FZ29" a="1"/>
  <c r="FZ29" s="1"/>
  <c r="FY29" a="1"/>
  <c r="FY29" s="1"/>
  <c r="FX29" a="1"/>
  <c r="FX29" s="1"/>
  <c r="FW29" a="1"/>
  <c r="FW29" s="1"/>
  <c r="FV29"/>
  <c r="FV29" a="1"/>
  <c r="FU29" a="1"/>
  <c r="FU29" s="1"/>
  <c r="FS29"/>
  <c r="IP28" a="1"/>
  <c r="IP28" s="1"/>
  <c r="IO28" a="1"/>
  <c r="IO28" s="1"/>
  <c r="IN28" a="1"/>
  <c r="IN28" s="1"/>
  <c r="IM28" a="1"/>
  <c r="IM28" s="1"/>
  <c r="IL28" a="1"/>
  <c r="IL28" s="1"/>
  <c r="IK28" a="1"/>
  <c r="IK28" s="1"/>
  <c r="IJ28"/>
  <c r="IJ28" a="1"/>
  <c r="II28" a="1"/>
  <c r="II28" s="1"/>
  <c r="IH28" a="1"/>
  <c r="IH28" s="1"/>
  <c r="IG28" a="1"/>
  <c r="IG28" s="1"/>
  <c r="IF28" a="1"/>
  <c r="IF28" s="1"/>
  <c r="IE28" a="1"/>
  <c r="IE28" s="1"/>
  <c r="ID28"/>
  <c r="ID28" a="1"/>
  <c r="IC28" a="1"/>
  <c r="IC28" s="1"/>
  <c r="IB28"/>
  <c r="IB28" a="1"/>
  <c r="HZ28" a="1"/>
  <c r="HZ28" s="1"/>
  <c r="HY28" a="1"/>
  <c r="HY28" s="1"/>
  <c r="HX28" a="1"/>
  <c r="HX28" s="1"/>
  <c r="HW28"/>
  <c r="HW28" a="1"/>
  <c r="HV28" a="1"/>
  <c r="HV28" s="1"/>
  <c r="HU28"/>
  <c r="HU28" a="1"/>
  <c r="HT28" a="1"/>
  <c r="HT28" s="1"/>
  <c r="HS28" a="1"/>
  <c r="HS28" s="1"/>
  <c r="HR28" a="1"/>
  <c r="HR28" s="1"/>
  <c r="HQ28" a="1"/>
  <c r="HQ28" s="1"/>
  <c r="HP28" a="1"/>
  <c r="HP28" s="1"/>
  <c r="HO28"/>
  <c r="HO28" a="1"/>
  <c r="HN28" a="1"/>
  <c r="HN28" s="1"/>
  <c r="HM28" a="1"/>
  <c r="HM28" s="1"/>
  <c r="HL28" a="1"/>
  <c r="HL28" s="1"/>
  <c r="HK28" a="1"/>
  <c r="HK28" s="1"/>
  <c r="HJ28" a="1"/>
  <c r="HJ28" s="1"/>
  <c r="HI28" a="1"/>
  <c r="HI28" s="1"/>
  <c r="HH28" a="1"/>
  <c r="HH28" s="1"/>
  <c r="HG28" a="1"/>
  <c r="HG28" s="1"/>
  <c r="HF28" a="1"/>
  <c r="HF28" s="1"/>
  <c r="HE28" a="1"/>
  <c r="HE28" s="1"/>
  <c r="HD28" a="1"/>
  <c r="HD28" s="1"/>
  <c r="HC28"/>
  <c r="HC28" a="1"/>
  <c r="HB28" a="1"/>
  <c r="HB28" s="1"/>
  <c r="HA28" a="1"/>
  <c r="HA28" s="1"/>
  <c r="GZ28" a="1"/>
  <c r="GZ28" s="1"/>
  <c r="GY28" a="1"/>
  <c r="GY28" s="1"/>
  <c r="GX28" a="1"/>
  <c r="GX28" s="1"/>
  <c r="GW28"/>
  <c r="GW28" a="1"/>
  <c r="GV28" a="1"/>
  <c r="GV28" s="1"/>
  <c r="GU28"/>
  <c r="GU28" a="1"/>
  <c r="GT28" a="1"/>
  <c r="GT28" s="1"/>
  <c r="GS28" a="1"/>
  <c r="GS28" s="1"/>
  <c r="GR28" a="1"/>
  <c r="GR28" s="1"/>
  <c r="GQ28"/>
  <c r="GQ28" a="1"/>
  <c r="GP28" a="1"/>
  <c r="GP28" s="1"/>
  <c r="GO28"/>
  <c r="GO28" a="1"/>
  <c r="GN28" a="1"/>
  <c r="GN28" s="1"/>
  <c r="GM28" a="1"/>
  <c r="GM28" s="1"/>
  <c r="GL28" a="1"/>
  <c r="GL28" s="1"/>
  <c r="GK28" a="1"/>
  <c r="GK28" s="1"/>
  <c r="GJ28" a="1"/>
  <c r="GJ28" s="1"/>
  <c r="GI28"/>
  <c r="GI28" a="1"/>
  <c r="GH28" a="1"/>
  <c r="GH28" s="1"/>
  <c r="GG28" a="1"/>
  <c r="GG28" s="1"/>
  <c r="GF28" a="1"/>
  <c r="GF28" s="1"/>
  <c r="GE28" a="1"/>
  <c r="GE28" s="1"/>
  <c r="GD28" a="1"/>
  <c r="GD28" s="1"/>
  <c r="GC28" a="1"/>
  <c r="GC28" s="1"/>
  <c r="GB28"/>
  <c r="GA28"/>
  <c r="FZ28" a="1"/>
  <c r="FZ28" s="1"/>
  <c r="FY28" a="1"/>
  <c r="FY28" s="1"/>
  <c r="FX28" a="1"/>
  <c r="FX28" s="1"/>
  <c r="FW28" a="1"/>
  <c r="FW28" s="1"/>
  <c r="FV28"/>
  <c r="FV28" a="1"/>
  <c r="FU28" a="1"/>
  <c r="FU28" s="1"/>
  <c r="FS28"/>
  <c r="IP27" a="1"/>
  <c r="IP27" s="1"/>
  <c r="IO27" a="1"/>
  <c r="IO27" s="1"/>
  <c r="IN27" a="1"/>
  <c r="IN27" s="1"/>
  <c r="IM27" a="1"/>
  <c r="IM27" s="1"/>
  <c r="IL27" a="1"/>
  <c r="IL27" s="1"/>
  <c r="IK27" a="1"/>
  <c r="IK27" s="1"/>
  <c r="IJ27"/>
  <c r="IJ27" a="1"/>
  <c r="II27" a="1"/>
  <c r="II27" s="1"/>
  <c r="IH27" a="1"/>
  <c r="IH27" s="1"/>
  <c r="IG27" a="1"/>
  <c r="IG27" s="1"/>
  <c r="IF27" a="1"/>
  <c r="IF27" s="1"/>
  <c r="IE27" a="1"/>
  <c r="IE27" s="1"/>
  <c r="ID27"/>
  <c r="ID27" a="1"/>
  <c r="IC27" a="1"/>
  <c r="IC27" s="1"/>
  <c r="IB27"/>
  <c r="IB27" a="1"/>
  <c r="HZ27" a="1"/>
  <c r="HZ27" s="1"/>
  <c r="HY27" a="1"/>
  <c r="HY27" s="1"/>
  <c r="HX27" a="1"/>
  <c r="HX27" s="1"/>
  <c r="HW27"/>
  <c r="HW27" a="1"/>
  <c r="HV27" a="1"/>
  <c r="HV27" s="1"/>
  <c r="HU27"/>
  <c r="HU27" a="1"/>
  <c r="HT27" a="1"/>
  <c r="HT27" s="1"/>
  <c r="HS27" a="1"/>
  <c r="HS27" s="1"/>
  <c r="HR27" a="1"/>
  <c r="HR27" s="1"/>
  <c r="HQ27" a="1"/>
  <c r="HQ27" s="1"/>
  <c r="HP27" a="1"/>
  <c r="HP27" s="1"/>
  <c r="HO27"/>
  <c r="HO27" a="1"/>
  <c r="HN27" a="1"/>
  <c r="HN27" s="1"/>
  <c r="HM27" a="1"/>
  <c r="HM27" s="1"/>
  <c r="HL27" a="1"/>
  <c r="HL27" s="1"/>
  <c r="HK27" a="1"/>
  <c r="HK27" s="1"/>
  <c r="HJ27" a="1"/>
  <c r="HJ27" s="1"/>
  <c r="HI27" a="1"/>
  <c r="HI27" s="1"/>
  <c r="HH27" a="1"/>
  <c r="HH27" s="1"/>
  <c r="HG27" a="1"/>
  <c r="HG27" s="1"/>
  <c r="HF27" a="1"/>
  <c r="HF27" s="1"/>
  <c r="HE27" a="1"/>
  <c r="HE27" s="1"/>
  <c r="HD27" a="1"/>
  <c r="HD27" s="1"/>
  <c r="HC27"/>
  <c r="HC27" a="1"/>
  <c r="HB27" a="1"/>
  <c r="HB27" s="1"/>
  <c r="HA27" a="1"/>
  <c r="HA27" s="1"/>
  <c r="GZ27" a="1"/>
  <c r="GZ27" s="1"/>
  <c r="GY27" a="1"/>
  <c r="GY27" s="1"/>
  <c r="GX27" a="1"/>
  <c r="GX27" s="1"/>
  <c r="GW27"/>
  <c r="GW27" a="1"/>
  <c r="GV27" a="1"/>
  <c r="GV27" s="1"/>
  <c r="GU27"/>
  <c r="GU27" a="1"/>
  <c r="GT27" a="1"/>
  <c r="GT27" s="1"/>
  <c r="GS27" a="1"/>
  <c r="GS27" s="1"/>
  <c r="GR27" a="1"/>
  <c r="GR27" s="1"/>
  <c r="GQ27"/>
  <c r="GQ27" a="1"/>
  <c r="GP27" a="1"/>
  <c r="GP27" s="1"/>
  <c r="GO27"/>
  <c r="GO27" a="1"/>
  <c r="GN27" a="1"/>
  <c r="GN27" s="1"/>
  <c r="GM27" a="1"/>
  <c r="GM27" s="1"/>
  <c r="GL27" a="1"/>
  <c r="GL27" s="1"/>
  <c r="GK27" a="1"/>
  <c r="GK27" s="1"/>
  <c r="GJ27" a="1"/>
  <c r="GJ27" s="1"/>
  <c r="GI27"/>
  <c r="GI27" a="1"/>
  <c r="GH27" a="1"/>
  <c r="GH27" s="1"/>
  <c r="GG27" a="1"/>
  <c r="GG27" s="1"/>
  <c r="GF27" a="1"/>
  <c r="GF27" s="1"/>
  <c r="GE27" a="1"/>
  <c r="GE27" s="1"/>
  <c r="GD27" a="1"/>
  <c r="GD27" s="1"/>
  <c r="GC27" a="1"/>
  <c r="GC27" s="1"/>
  <c r="GB27"/>
  <c r="GA27"/>
  <c r="FZ27" a="1"/>
  <c r="FZ27" s="1"/>
  <c r="FY27" a="1"/>
  <c r="FY27" s="1"/>
  <c r="FX27" a="1"/>
  <c r="FX27" s="1"/>
  <c r="FW27" a="1"/>
  <c r="FW27" s="1"/>
  <c r="FV27"/>
  <c r="FV27" a="1"/>
  <c r="FU27" a="1"/>
  <c r="FU27" s="1"/>
  <c r="FS27"/>
  <c r="IP26" a="1"/>
  <c r="IP26" s="1"/>
  <c r="IO26" a="1"/>
  <c r="IO26" s="1"/>
  <c r="IN26" a="1"/>
  <c r="IN26" s="1"/>
  <c r="IM26" a="1"/>
  <c r="IM26" s="1"/>
  <c r="IL26" a="1"/>
  <c r="IL26" s="1"/>
  <c r="IK26" a="1"/>
  <c r="IK26" s="1"/>
  <c r="IJ26"/>
  <c r="IJ26" a="1"/>
  <c r="II26" a="1"/>
  <c r="II26" s="1"/>
  <c r="IH26" a="1"/>
  <c r="IH26" s="1"/>
  <c r="IG26" a="1"/>
  <c r="IG26" s="1"/>
  <c r="IF26" a="1"/>
  <c r="IF26" s="1"/>
  <c r="IE26" a="1"/>
  <c r="IE26" s="1"/>
  <c r="ID26"/>
  <c r="ID26" a="1"/>
  <c r="IC26" a="1"/>
  <c r="IC26" s="1"/>
  <c r="IB26"/>
  <c r="IB26" a="1"/>
  <c r="HZ26" a="1"/>
  <c r="HZ26" s="1"/>
  <c r="HY26" a="1"/>
  <c r="HY26" s="1"/>
  <c r="HX26" a="1"/>
  <c r="HX26" s="1"/>
  <c r="HW26"/>
  <c r="HW26" a="1"/>
  <c r="HV26" a="1"/>
  <c r="HV26" s="1"/>
  <c r="HU26"/>
  <c r="HU26" a="1"/>
  <c r="HT26" a="1"/>
  <c r="HT26" s="1"/>
  <c r="HS26" a="1"/>
  <c r="HS26" s="1"/>
  <c r="HR26" a="1"/>
  <c r="HR26" s="1"/>
  <c r="HQ26" a="1"/>
  <c r="HQ26" s="1"/>
  <c r="HP26" a="1"/>
  <c r="HP26" s="1"/>
  <c r="HO26"/>
  <c r="HO26" a="1"/>
  <c r="HN26" a="1"/>
  <c r="HN26" s="1"/>
  <c r="HM26" a="1"/>
  <c r="HM26" s="1"/>
  <c r="HL26" a="1"/>
  <c r="HL26" s="1"/>
  <c r="HK26" a="1"/>
  <c r="HK26" s="1"/>
  <c r="HJ26" a="1"/>
  <c r="HJ26" s="1"/>
  <c r="HI26" a="1"/>
  <c r="HI26" s="1"/>
  <c r="HH26" a="1"/>
  <c r="HH26" s="1"/>
  <c r="HG26" a="1"/>
  <c r="HG26" s="1"/>
  <c r="HF26" a="1"/>
  <c r="HF26" s="1"/>
  <c r="HE26" a="1"/>
  <c r="HE26" s="1"/>
  <c r="HD26" a="1"/>
  <c r="HD26" s="1"/>
  <c r="HC26"/>
  <c r="HC26" a="1"/>
  <c r="HB26" a="1"/>
  <c r="HB26" s="1"/>
  <c r="HA26" a="1"/>
  <c r="HA26" s="1"/>
  <c r="GZ26" a="1"/>
  <c r="GZ26" s="1"/>
  <c r="GY26" a="1"/>
  <c r="GY26" s="1"/>
  <c r="GX26" a="1"/>
  <c r="GX26" s="1"/>
  <c r="GW26"/>
  <c r="GW26" a="1"/>
  <c r="GV26" a="1"/>
  <c r="GV26" s="1"/>
  <c r="GU26"/>
  <c r="GU26" a="1"/>
  <c r="GT26" a="1"/>
  <c r="GT26" s="1"/>
  <c r="GS26" a="1"/>
  <c r="GS26" s="1"/>
  <c r="GR26" a="1"/>
  <c r="GR26" s="1"/>
  <c r="GQ26"/>
  <c r="GQ26" a="1"/>
  <c r="GP26" a="1"/>
  <c r="GP26" s="1"/>
  <c r="GO26"/>
  <c r="GO26" a="1"/>
  <c r="GN26" a="1"/>
  <c r="GN26" s="1"/>
  <c r="GM26" a="1"/>
  <c r="GM26" s="1"/>
  <c r="GL26" a="1"/>
  <c r="GL26" s="1"/>
  <c r="GK26" a="1"/>
  <c r="GK26" s="1"/>
  <c r="GJ26" a="1"/>
  <c r="GJ26" s="1"/>
  <c r="GI26"/>
  <c r="GI26" a="1"/>
  <c r="GH26" a="1"/>
  <c r="GH26" s="1"/>
  <c r="GG26" a="1"/>
  <c r="GG26" s="1"/>
  <c r="GF26" a="1"/>
  <c r="GF26" s="1"/>
  <c r="GE26" a="1"/>
  <c r="GE26" s="1"/>
  <c r="GD26" a="1"/>
  <c r="GD26" s="1"/>
  <c r="GC26" a="1"/>
  <c r="GC26" s="1"/>
  <c r="GB26"/>
  <c r="GA26"/>
  <c r="FZ26" a="1"/>
  <c r="FZ26" s="1"/>
  <c r="FY26" a="1"/>
  <c r="FY26" s="1"/>
  <c r="FX26" a="1"/>
  <c r="FX26" s="1"/>
  <c r="FW26" a="1"/>
  <c r="FW26" s="1"/>
  <c r="FV26"/>
  <c r="FV26" a="1"/>
  <c r="FU26" a="1"/>
  <c r="FU26" s="1"/>
  <c r="FS26"/>
  <c r="IP25" a="1"/>
  <c r="IP25" s="1"/>
  <c r="IO25" a="1"/>
  <c r="IO25" s="1"/>
  <c r="IN25" a="1"/>
  <c r="IN25" s="1"/>
  <c r="IM25" a="1"/>
  <c r="IM25" s="1"/>
  <c r="IL25" a="1"/>
  <c r="IL25" s="1"/>
  <c r="IK25" a="1"/>
  <c r="IK25" s="1"/>
  <c r="IJ25"/>
  <c r="IJ25" a="1"/>
  <c r="II25" a="1"/>
  <c r="II25" s="1"/>
  <c r="IH25" a="1"/>
  <c r="IH25" s="1"/>
  <c r="IG25" a="1"/>
  <c r="IG25" s="1"/>
  <c r="IF25" a="1"/>
  <c r="IF25" s="1"/>
  <c r="IE25" a="1"/>
  <c r="IE25" s="1"/>
  <c r="ID25"/>
  <c r="ID25" a="1"/>
  <c r="IC25" a="1"/>
  <c r="IC25" s="1"/>
  <c r="IB25"/>
  <c r="IB25" a="1"/>
  <c r="HZ25" a="1"/>
  <c r="HZ25" s="1"/>
  <c r="HY25" a="1"/>
  <c r="HY25" s="1"/>
  <c r="HX25" a="1"/>
  <c r="HX25" s="1"/>
  <c r="HW25"/>
  <c r="HW25" a="1"/>
  <c r="HV25" a="1"/>
  <c r="HV25" s="1"/>
  <c r="HU25"/>
  <c r="HU25" a="1"/>
  <c r="HT25" a="1"/>
  <c r="HT25" s="1"/>
  <c r="HS25" a="1"/>
  <c r="HS25" s="1"/>
  <c r="HR25" a="1"/>
  <c r="HR25" s="1"/>
  <c r="HQ25" a="1"/>
  <c r="HQ25" s="1"/>
  <c r="HP25" a="1"/>
  <c r="HP25" s="1"/>
  <c r="HO25"/>
  <c r="HO25" a="1"/>
  <c r="HN25" a="1"/>
  <c r="HN25" s="1"/>
  <c r="HM25" a="1"/>
  <c r="HM25" s="1"/>
  <c r="HL25" a="1"/>
  <c r="HL25" s="1"/>
  <c r="HK25" a="1"/>
  <c r="HK25" s="1"/>
  <c r="HJ25" a="1"/>
  <c r="HJ25" s="1"/>
  <c r="HI25" a="1"/>
  <c r="HI25" s="1"/>
  <c r="HH25" a="1"/>
  <c r="HH25" s="1"/>
  <c r="HG25" a="1"/>
  <c r="HG25" s="1"/>
  <c r="HF25" a="1"/>
  <c r="HF25" s="1"/>
  <c r="HE25" a="1"/>
  <c r="HE25" s="1"/>
  <c r="HD25" a="1"/>
  <c r="HD25" s="1"/>
  <c r="HC25"/>
  <c r="HC25" a="1"/>
  <c r="HB25" a="1"/>
  <c r="HB25" s="1"/>
  <c r="HA25" a="1"/>
  <c r="HA25" s="1"/>
  <c r="GZ25" a="1"/>
  <c r="GZ25" s="1"/>
  <c r="GY25" a="1"/>
  <c r="GY25" s="1"/>
  <c r="GX25" a="1"/>
  <c r="GX25" s="1"/>
  <c r="GW25"/>
  <c r="GW25" a="1"/>
  <c r="GV25" a="1"/>
  <c r="GV25" s="1"/>
  <c r="GU25"/>
  <c r="GU25" a="1"/>
  <c r="GT25" a="1"/>
  <c r="GT25" s="1"/>
  <c r="GS25" a="1"/>
  <c r="GS25" s="1"/>
  <c r="GR25" a="1"/>
  <c r="GR25" s="1"/>
  <c r="GQ25"/>
  <c r="GQ25" a="1"/>
  <c r="GP25" a="1"/>
  <c r="GP25" s="1"/>
  <c r="GO25"/>
  <c r="GO25" a="1"/>
  <c r="GN25" a="1"/>
  <c r="GN25" s="1"/>
  <c r="GM25" a="1"/>
  <c r="GM25" s="1"/>
  <c r="GL25" a="1"/>
  <c r="GL25" s="1"/>
  <c r="GK25" a="1"/>
  <c r="GK25" s="1"/>
  <c r="GJ25" a="1"/>
  <c r="GJ25" s="1"/>
  <c r="GI25"/>
  <c r="GI25" a="1"/>
  <c r="GH25" a="1"/>
  <c r="GH25" s="1"/>
  <c r="GG25" a="1"/>
  <c r="GG25" s="1"/>
  <c r="GF25" a="1"/>
  <c r="GF25" s="1"/>
  <c r="GE25" a="1"/>
  <c r="GE25" s="1"/>
  <c r="GD25" a="1"/>
  <c r="GD25" s="1"/>
  <c r="GC25" a="1"/>
  <c r="GC25" s="1"/>
  <c r="GB25"/>
  <c r="GA25"/>
  <c r="FZ25" a="1"/>
  <c r="FZ25" s="1"/>
  <c r="FY25" a="1"/>
  <c r="FY25" s="1"/>
  <c r="FX25" a="1"/>
  <c r="FX25" s="1"/>
  <c r="FW25" a="1"/>
  <c r="FW25" s="1"/>
  <c r="FV25"/>
  <c r="FV25" a="1"/>
  <c r="FU25" a="1"/>
  <c r="FU25" s="1"/>
  <c r="FS25"/>
  <c r="IP24" a="1"/>
  <c r="IP24" s="1"/>
  <c r="IO24" a="1"/>
  <c r="IO24" s="1"/>
  <c r="IN24" a="1"/>
  <c r="IN24" s="1"/>
  <c r="IM24" a="1"/>
  <c r="IM24" s="1"/>
  <c r="IL24" a="1"/>
  <c r="IL24" s="1"/>
  <c r="IK24" a="1"/>
  <c r="IK24" s="1"/>
  <c r="IJ24"/>
  <c r="IJ24" a="1"/>
  <c r="II24" a="1"/>
  <c r="II24" s="1"/>
  <c r="IH24" a="1"/>
  <c r="IH24" s="1"/>
  <c r="IG24" a="1"/>
  <c r="IG24" s="1"/>
  <c r="IF24" a="1"/>
  <c r="IF24" s="1"/>
  <c r="IE24" a="1"/>
  <c r="IE24" s="1"/>
  <c r="ID24"/>
  <c r="ID24" a="1"/>
  <c r="IC24" a="1"/>
  <c r="IC24" s="1"/>
  <c r="IB24"/>
  <c r="IB24" a="1"/>
  <c r="HZ24" a="1"/>
  <c r="HZ24" s="1"/>
  <c r="HY24" a="1"/>
  <c r="HY24" s="1"/>
  <c r="HX24" a="1"/>
  <c r="HX24" s="1"/>
  <c r="HW24"/>
  <c r="HW24" a="1"/>
  <c r="HV24" a="1"/>
  <c r="HV24" s="1"/>
  <c r="HU24"/>
  <c r="HU24" a="1"/>
  <c r="HT24" a="1"/>
  <c r="HT24" s="1"/>
  <c r="HS24" a="1"/>
  <c r="HS24" s="1"/>
  <c r="HR24" a="1"/>
  <c r="HR24" s="1"/>
  <c r="HQ24" a="1"/>
  <c r="HQ24" s="1"/>
  <c r="HP24" a="1"/>
  <c r="HP24" s="1"/>
  <c r="HO24"/>
  <c r="HO24" a="1"/>
  <c r="HN24" a="1"/>
  <c r="HN24" s="1"/>
  <c r="HM24" a="1"/>
  <c r="HM24" s="1"/>
  <c r="HL24" a="1"/>
  <c r="HL24" s="1"/>
  <c r="HK24" a="1"/>
  <c r="HK24" s="1"/>
  <c r="HJ24" a="1"/>
  <c r="HJ24" s="1"/>
  <c r="HI24" a="1"/>
  <c r="HI24" s="1"/>
  <c r="HH24" a="1"/>
  <c r="HH24" s="1"/>
  <c r="HG24" a="1"/>
  <c r="HG24" s="1"/>
  <c r="HF24" a="1"/>
  <c r="HF24" s="1"/>
  <c r="HE24" a="1"/>
  <c r="HE24" s="1"/>
  <c r="HD24" a="1"/>
  <c r="HD24" s="1"/>
  <c r="HC24"/>
  <c r="HC24" a="1"/>
  <c r="HB24" a="1"/>
  <c r="HB24" s="1"/>
  <c r="HA24" a="1"/>
  <c r="HA24" s="1"/>
  <c r="GZ24" a="1"/>
  <c r="GZ24" s="1"/>
  <c r="GY24" a="1"/>
  <c r="GY24" s="1"/>
  <c r="GX24" a="1"/>
  <c r="GX24" s="1"/>
  <c r="GW24"/>
  <c r="GW24" a="1"/>
  <c r="GV24" a="1"/>
  <c r="GV24" s="1"/>
  <c r="GU24"/>
  <c r="GU24" a="1"/>
  <c r="GT24" a="1"/>
  <c r="GT24" s="1"/>
  <c r="GS24" a="1"/>
  <c r="GS24" s="1"/>
  <c r="GR24" a="1"/>
  <c r="GR24" s="1"/>
  <c r="GQ24"/>
  <c r="GQ24" a="1"/>
  <c r="GP24" a="1"/>
  <c r="GP24" s="1"/>
  <c r="GO24"/>
  <c r="GO24" a="1"/>
  <c r="GN24" a="1"/>
  <c r="GN24" s="1"/>
  <c r="GM24" a="1"/>
  <c r="GM24" s="1"/>
  <c r="GL24" a="1"/>
  <c r="GL24" s="1"/>
  <c r="GK24" a="1"/>
  <c r="GK24" s="1"/>
  <c r="GJ24" a="1"/>
  <c r="GJ24" s="1"/>
  <c r="GI24"/>
  <c r="GI24" a="1"/>
  <c r="GH24" a="1"/>
  <c r="GH24" s="1"/>
  <c r="GG24" a="1"/>
  <c r="GG24" s="1"/>
  <c r="GF24" a="1"/>
  <c r="GF24" s="1"/>
  <c r="GE24" a="1"/>
  <c r="GE24" s="1"/>
  <c r="GD24" a="1"/>
  <c r="GD24" s="1"/>
  <c r="GC24" a="1"/>
  <c r="GC24" s="1"/>
  <c r="GB24"/>
  <c r="GA24"/>
  <c r="FZ24" a="1"/>
  <c r="FZ24" s="1"/>
  <c r="FY24" a="1"/>
  <c r="FY24" s="1"/>
  <c r="FX24" a="1"/>
  <c r="FX24" s="1"/>
  <c r="FW24" a="1"/>
  <c r="FW24" s="1"/>
  <c r="FV24"/>
  <c r="FV24" a="1"/>
  <c r="FU24" a="1"/>
  <c r="FU24" s="1"/>
  <c r="FS24"/>
  <c r="IP23" a="1"/>
  <c r="IP23" s="1"/>
  <c r="IO23" a="1"/>
  <c r="IO23" s="1"/>
  <c r="IN23" a="1"/>
  <c r="IN23" s="1"/>
  <c r="IM23" a="1"/>
  <c r="IM23" s="1"/>
  <c r="IL23" a="1"/>
  <c r="IL23" s="1"/>
  <c r="IK23" a="1"/>
  <c r="IK23" s="1"/>
  <c r="IJ23"/>
  <c r="IJ23" a="1"/>
  <c r="II23" a="1"/>
  <c r="II23" s="1"/>
  <c r="IH23" a="1"/>
  <c r="IH23" s="1"/>
  <c r="IG23" a="1"/>
  <c r="IG23" s="1"/>
  <c r="IF23" a="1"/>
  <c r="IF23" s="1"/>
  <c r="IE23" a="1"/>
  <c r="IE23" s="1"/>
  <c r="ID23"/>
  <c r="ID23" a="1"/>
  <c r="IC23" a="1"/>
  <c r="IC23" s="1"/>
  <c r="IB23"/>
  <c r="IB23" a="1"/>
  <c r="HZ23" a="1"/>
  <c r="HZ23" s="1"/>
  <c r="HY23" a="1"/>
  <c r="HY23" s="1"/>
  <c r="HX23" a="1"/>
  <c r="HX23" s="1"/>
  <c r="HW23"/>
  <c r="HW23" a="1"/>
  <c r="HV23" a="1"/>
  <c r="HV23" s="1"/>
  <c r="HU23"/>
  <c r="HU23" a="1"/>
  <c r="HT23" a="1"/>
  <c r="HT23" s="1"/>
  <c r="HS23" a="1"/>
  <c r="HS23" s="1"/>
  <c r="HR23" a="1"/>
  <c r="HR23" s="1"/>
  <c r="HQ23" a="1"/>
  <c r="HQ23" s="1"/>
  <c r="HP23" a="1"/>
  <c r="HP23" s="1"/>
  <c r="HO23"/>
  <c r="HO23" a="1"/>
  <c r="HN23" a="1"/>
  <c r="HN23" s="1"/>
  <c r="HM23" a="1"/>
  <c r="HM23" s="1"/>
  <c r="HL23" a="1"/>
  <c r="HL23" s="1"/>
  <c r="HK23" a="1"/>
  <c r="HK23" s="1"/>
  <c r="HJ23" a="1"/>
  <c r="HJ23" s="1"/>
  <c r="HI23" a="1"/>
  <c r="HI23" s="1"/>
  <c r="HH23" a="1"/>
  <c r="HH23" s="1"/>
  <c r="HG23" a="1"/>
  <c r="HG23" s="1"/>
  <c r="HF23" a="1"/>
  <c r="HF23" s="1"/>
  <c r="HE23" a="1"/>
  <c r="HE23" s="1"/>
  <c r="HD23" a="1"/>
  <c r="HD23" s="1"/>
  <c r="HC23"/>
  <c r="HC23" a="1"/>
  <c r="HB23" a="1"/>
  <c r="HB23" s="1"/>
  <c r="HA23" a="1"/>
  <c r="HA23" s="1"/>
  <c r="GZ23" a="1"/>
  <c r="GZ23" s="1"/>
  <c r="GY23" a="1"/>
  <c r="GY23" s="1"/>
  <c r="GX23" a="1"/>
  <c r="GX23" s="1"/>
  <c r="GW23"/>
  <c r="GW23" a="1"/>
  <c r="GV23" a="1"/>
  <c r="GV23" s="1"/>
  <c r="GU23"/>
  <c r="GU23" a="1"/>
  <c r="GT23" a="1"/>
  <c r="GT23" s="1"/>
  <c r="GS23" a="1"/>
  <c r="GS23" s="1"/>
  <c r="GR23" a="1"/>
  <c r="GR23" s="1"/>
  <c r="GQ23"/>
  <c r="GQ23" a="1"/>
  <c r="GP23" a="1"/>
  <c r="GP23" s="1"/>
  <c r="GO23"/>
  <c r="GO23" a="1"/>
  <c r="GN23" a="1"/>
  <c r="GN23" s="1"/>
  <c r="GM23" a="1"/>
  <c r="GM23" s="1"/>
  <c r="GL23" a="1"/>
  <c r="GL23" s="1"/>
  <c r="GK23" a="1"/>
  <c r="GK23" s="1"/>
  <c r="GJ23" a="1"/>
  <c r="GJ23" s="1"/>
  <c r="GI23"/>
  <c r="GI23" a="1"/>
  <c r="GH23" a="1"/>
  <c r="GH23" s="1"/>
  <c r="GG23" a="1"/>
  <c r="GG23" s="1"/>
  <c r="GF23" a="1"/>
  <c r="GF23" s="1"/>
  <c r="GE23" a="1"/>
  <c r="GE23" s="1"/>
  <c r="GD23" a="1"/>
  <c r="GD23" s="1"/>
  <c r="GC23" a="1"/>
  <c r="GC23" s="1"/>
  <c r="GB23"/>
  <c r="GA23"/>
  <c r="FZ23" a="1"/>
  <c r="FZ23" s="1"/>
  <c r="FY23" a="1"/>
  <c r="FY23" s="1"/>
  <c r="FX23" a="1"/>
  <c r="FX23" s="1"/>
  <c r="FW23" a="1"/>
  <c r="FW23" s="1"/>
  <c r="FV23"/>
  <c r="FV23" a="1"/>
  <c r="FU23" a="1"/>
  <c r="FU23" s="1"/>
  <c r="FS23"/>
  <c r="IP22" a="1"/>
  <c r="IP22" s="1"/>
  <c r="IO22" a="1"/>
  <c r="IO22" s="1"/>
  <c r="IN22" a="1"/>
  <c r="IN22" s="1"/>
  <c r="IM22" a="1"/>
  <c r="IM22" s="1"/>
  <c r="IL22" a="1"/>
  <c r="IL22" s="1"/>
  <c r="IK22" a="1"/>
  <c r="IK22" s="1"/>
  <c r="IJ22"/>
  <c r="IJ22" a="1"/>
  <c r="II22" a="1"/>
  <c r="II22" s="1"/>
  <c r="IH22" a="1"/>
  <c r="IH22" s="1"/>
  <c r="IG22" a="1"/>
  <c r="IG22" s="1"/>
  <c r="IF22" a="1"/>
  <c r="IF22" s="1"/>
  <c r="IE22" a="1"/>
  <c r="IE22" s="1"/>
  <c r="ID22"/>
  <c r="ID22" a="1"/>
  <c r="IC22" a="1"/>
  <c r="IC22" s="1"/>
  <c r="IB22"/>
  <c r="IB22" a="1"/>
  <c r="HZ22" a="1"/>
  <c r="HZ22" s="1"/>
  <c r="HY22" a="1"/>
  <c r="HY22" s="1"/>
  <c r="HX22" a="1"/>
  <c r="HX22" s="1"/>
  <c r="HW22"/>
  <c r="HW22" a="1"/>
  <c r="HV22" a="1"/>
  <c r="HV22" s="1"/>
  <c r="HU22"/>
  <c r="HU22" a="1"/>
  <c r="HT22" a="1"/>
  <c r="HT22" s="1"/>
  <c r="HS22" a="1"/>
  <c r="HS22" s="1"/>
  <c r="HR22" a="1"/>
  <c r="HR22" s="1"/>
  <c r="HQ22" a="1"/>
  <c r="HQ22" s="1"/>
  <c r="HP22" a="1"/>
  <c r="HP22" s="1"/>
  <c r="HO22"/>
  <c r="HO22" a="1"/>
  <c r="HN22" a="1"/>
  <c r="HN22" s="1"/>
  <c r="HM22" a="1"/>
  <c r="HM22" s="1"/>
  <c r="HL22" a="1"/>
  <c r="HL22" s="1"/>
  <c r="HK22" a="1"/>
  <c r="HK22" s="1"/>
  <c r="HJ22" a="1"/>
  <c r="HJ22" s="1"/>
  <c r="HI22" a="1"/>
  <c r="HI22" s="1"/>
  <c r="HH22" a="1"/>
  <c r="HH22" s="1"/>
  <c r="HG22" a="1"/>
  <c r="HG22" s="1"/>
  <c r="HF22" a="1"/>
  <c r="HF22" s="1"/>
  <c r="HE22" a="1"/>
  <c r="HE22" s="1"/>
  <c r="HD22" a="1"/>
  <c r="HD22" s="1"/>
  <c r="HC22"/>
  <c r="HC22" a="1"/>
  <c r="HB22" a="1"/>
  <c r="HB22" s="1"/>
  <c r="HA22" a="1"/>
  <c r="HA22" s="1"/>
  <c r="GZ22" a="1"/>
  <c r="GZ22" s="1"/>
  <c r="GY22" a="1"/>
  <c r="GY22" s="1"/>
  <c r="GX22" a="1"/>
  <c r="GX22" s="1"/>
  <c r="GW22"/>
  <c r="GW22" a="1"/>
  <c r="GV22" a="1"/>
  <c r="GV22" s="1"/>
  <c r="GU22"/>
  <c r="GU22" a="1"/>
  <c r="GT22" a="1"/>
  <c r="GT22" s="1"/>
  <c r="GS22" a="1"/>
  <c r="GS22" s="1"/>
  <c r="GR22" a="1"/>
  <c r="GR22" s="1"/>
  <c r="GQ22"/>
  <c r="GQ22" a="1"/>
  <c r="GP22" a="1"/>
  <c r="GP22" s="1"/>
  <c r="GO22"/>
  <c r="GO22" a="1"/>
  <c r="GN22" a="1"/>
  <c r="GN22" s="1"/>
  <c r="GM22" a="1"/>
  <c r="GM22" s="1"/>
  <c r="GL22" a="1"/>
  <c r="GL22" s="1"/>
  <c r="GK22" a="1"/>
  <c r="GK22" s="1"/>
  <c r="GJ22" a="1"/>
  <c r="GJ22" s="1"/>
  <c r="GI22"/>
  <c r="GI22" a="1"/>
  <c r="GH22" a="1"/>
  <c r="GH22" s="1"/>
  <c r="GG22" a="1"/>
  <c r="GG22" s="1"/>
  <c r="GF22" a="1"/>
  <c r="GF22" s="1"/>
  <c r="GE22" a="1"/>
  <c r="GE22" s="1"/>
  <c r="GD22" a="1"/>
  <c r="GD22" s="1"/>
  <c r="GC22" a="1"/>
  <c r="GC22" s="1"/>
  <c r="GB22"/>
  <c r="GA22"/>
  <c r="FZ22" a="1"/>
  <c r="FZ22" s="1"/>
  <c r="FY22" a="1"/>
  <c r="FY22" s="1"/>
  <c r="FX22" a="1"/>
  <c r="FX22" s="1"/>
  <c r="FW22" a="1"/>
  <c r="FW22" s="1"/>
  <c r="FV22"/>
  <c r="FV22" a="1"/>
  <c r="FU22" a="1"/>
  <c r="FU22" s="1"/>
  <c r="FS22"/>
  <c r="IP21" a="1"/>
  <c r="IP21" s="1"/>
  <c r="IO21" a="1"/>
  <c r="IO21" s="1"/>
  <c r="IN21" a="1"/>
  <c r="IN21" s="1"/>
  <c r="IM21" a="1"/>
  <c r="IM21" s="1"/>
  <c r="IL21" a="1"/>
  <c r="IL21" s="1"/>
  <c r="IK21" a="1"/>
  <c r="IK21" s="1"/>
  <c r="IJ21"/>
  <c r="IJ21" a="1"/>
  <c r="II21" a="1"/>
  <c r="II21" s="1"/>
  <c r="IH21" a="1"/>
  <c r="IH21" s="1"/>
  <c r="IG21" a="1"/>
  <c r="IG21" s="1"/>
  <c r="IF21" a="1"/>
  <c r="IF21" s="1"/>
  <c r="IE21" a="1"/>
  <c r="IE21" s="1"/>
  <c r="ID21"/>
  <c r="ID21" a="1"/>
  <c r="IC21" a="1"/>
  <c r="IC21" s="1"/>
  <c r="IB21"/>
  <c r="IB21" a="1"/>
  <c r="HZ21" a="1"/>
  <c r="HZ21" s="1"/>
  <c r="HY21" a="1"/>
  <c r="HY21" s="1"/>
  <c r="HX21" a="1"/>
  <c r="HX21" s="1"/>
  <c r="HW21"/>
  <c r="HW21" a="1"/>
  <c r="HV21" a="1"/>
  <c r="HV21" s="1"/>
  <c r="HU21"/>
  <c r="HU21" a="1"/>
  <c r="HT21" a="1"/>
  <c r="HT21" s="1"/>
  <c r="HS21" a="1"/>
  <c r="HS21" s="1"/>
  <c r="HR21" a="1"/>
  <c r="HR21" s="1"/>
  <c r="HQ21" a="1"/>
  <c r="HQ21" s="1"/>
  <c r="HP21" a="1"/>
  <c r="HP21" s="1"/>
  <c r="HO21"/>
  <c r="HO21" a="1"/>
  <c r="HN21" a="1"/>
  <c r="HN21" s="1"/>
  <c r="HM21" a="1"/>
  <c r="HM21" s="1"/>
  <c r="HL21" a="1"/>
  <c r="HL21" s="1"/>
  <c r="HK21" a="1"/>
  <c r="HK21" s="1"/>
  <c r="HJ21" a="1"/>
  <c r="HJ21" s="1"/>
  <c r="HI21" a="1"/>
  <c r="HI21" s="1"/>
  <c r="HH21" a="1"/>
  <c r="HH21" s="1"/>
  <c r="HG21" a="1"/>
  <c r="HG21" s="1"/>
  <c r="HF21" a="1"/>
  <c r="HF21" s="1"/>
  <c r="HE21" a="1"/>
  <c r="HE21" s="1"/>
  <c r="HD21" a="1"/>
  <c r="HD21" s="1"/>
  <c r="HC21"/>
  <c r="HC21" a="1"/>
  <c r="HB21" a="1"/>
  <c r="HB21" s="1"/>
  <c r="HA21" a="1"/>
  <c r="HA21" s="1"/>
  <c r="GZ21" a="1"/>
  <c r="GZ21" s="1"/>
  <c r="GY21" a="1"/>
  <c r="GY21" s="1"/>
  <c r="GX21" a="1"/>
  <c r="GX21" s="1"/>
  <c r="GW21"/>
  <c r="GW21" a="1"/>
  <c r="GV21" a="1"/>
  <c r="GV21" s="1"/>
  <c r="GU21"/>
  <c r="GU21" a="1"/>
  <c r="GT21" a="1"/>
  <c r="GT21" s="1"/>
  <c r="GS21" a="1"/>
  <c r="GS21" s="1"/>
  <c r="GR21" a="1"/>
  <c r="GR21" s="1"/>
  <c r="GQ21"/>
  <c r="GQ21" a="1"/>
  <c r="GP21" a="1"/>
  <c r="GP21" s="1"/>
  <c r="GO21"/>
  <c r="GO21" a="1"/>
  <c r="GN21" a="1"/>
  <c r="GN21" s="1"/>
  <c r="GM21" a="1"/>
  <c r="GM21" s="1"/>
  <c r="GL21" a="1"/>
  <c r="GL21" s="1"/>
  <c r="GK21" a="1"/>
  <c r="GK21" s="1"/>
  <c r="GJ21" a="1"/>
  <c r="GJ21" s="1"/>
  <c r="GI21"/>
  <c r="GI21" a="1"/>
  <c r="GH21" a="1"/>
  <c r="GH21" s="1"/>
  <c r="GG21" a="1"/>
  <c r="GG21" s="1"/>
  <c r="GF21" a="1"/>
  <c r="GF21" s="1"/>
  <c r="GE21" a="1"/>
  <c r="GE21" s="1"/>
  <c r="GD21" a="1"/>
  <c r="GD21" s="1"/>
  <c r="GC21" a="1"/>
  <c r="GC21" s="1"/>
  <c r="GB21"/>
  <c r="GA21"/>
  <c r="FZ21" a="1"/>
  <c r="FZ21" s="1"/>
  <c r="FY21" a="1"/>
  <c r="FY21" s="1"/>
  <c r="FX21" a="1"/>
  <c r="FX21" s="1"/>
  <c r="FW21" a="1"/>
  <c r="FW21" s="1"/>
  <c r="FV21"/>
  <c r="FV21" a="1"/>
  <c r="FU21" a="1"/>
  <c r="FU21" s="1"/>
  <c r="FS21"/>
  <c r="IP20" a="1"/>
  <c r="IP20" s="1"/>
  <c r="IO20" a="1"/>
  <c r="IO20" s="1"/>
  <c r="IN20" a="1"/>
  <c r="IN20" s="1"/>
  <c r="IM20" a="1"/>
  <c r="IM20" s="1"/>
  <c r="IL20" a="1"/>
  <c r="IL20" s="1"/>
  <c r="IK20" a="1"/>
  <c r="IK20" s="1"/>
  <c r="IJ20"/>
  <c r="IJ20" a="1"/>
  <c r="II20" a="1"/>
  <c r="II20" s="1"/>
  <c r="IH20" a="1"/>
  <c r="IH20" s="1"/>
  <c r="IG20" a="1"/>
  <c r="IG20" s="1"/>
  <c r="IF20" a="1"/>
  <c r="IF20" s="1"/>
  <c r="IE20" a="1"/>
  <c r="IE20" s="1"/>
  <c r="ID20"/>
  <c r="ID20" a="1"/>
  <c r="IC20" a="1"/>
  <c r="IC20" s="1"/>
  <c r="IB20"/>
  <c r="IB20" a="1"/>
  <c r="HZ20" a="1"/>
  <c r="HZ20" s="1"/>
  <c r="HY20" a="1"/>
  <c r="HY20" s="1"/>
  <c r="HX20" a="1"/>
  <c r="HX20" s="1"/>
  <c r="HW20"/>
  <c r="HW20" a="1"/>
  <c r="HV20" a="1"/>
  <c r="HV20" s="1"/>
  <c r="HU20"/>
  <c r="HU20" a="1"/>
  <c r="HT20" a="1"/>
  <c r="HT20" s="1"/>
  <c r="HS20" a="1"/>
  <c r="HS20" s="1"/>
  <c r="HR20" a="1"/>
  <c r="HR20" s="1"/>
  <c r="HQ20" a="1"/>
  <c r="HQ20" s="1"/>
  <c r="HP20" a="1"/>
  <c r="HP20" s="1"/>
  <c r="HO20"/>
  <c r="HO20" a="1"/>
  <c r="HN20" a="1"/>
  <c r="HN20" s="1"/>
  <c r="HM20" a="1"/>
  <c r="HM20" s="1"/>
  <c r="HL20" a="1"/>
  <c r="HL20" s="1"/>
  <c r="HK20" a="1"/>
  <c r="HK20" s="1"/>
  <c r="HJ20" a="1"/>
  <c r="HJ20" s="1"/>
  <c r="HI20" a="1"/>
  <c r="HI20" s="1"/>
  <c r="HH20" a="1"/>
  <c r="HH20" s="1"/>
  <c r="HG20" a="1"/>
  <c r="HG20" s="1"/>
  <c r="HF20" a="1"/>
  <c r="HF20" s="1"/>
  <c r="HE20" a="1"/>
  <c r="HE20" s="1"/>
  <c r="HD20" a="1"/>
  <c r="HD20" s="1"/>
  <c r="HC20"/>
  <c r="HC20" a="1"/>
  <c r="HB20" a="1"/>
  <c r="HB20" s="1"/>
  <c r="HA20" a="1"/>
  <c r="HA20" s="1"/>
  <c r="GZ20" a="1"/>
  <c r="GZ20" s="1"/>
  <c r="GY20" a="1"/>
  <c r="GY20" s="1"/>
  <c r="GX20" a="1"/>
  <c r="GX20" s="1"/>
  <c r="GW20"/>
  <c r="GW20" a="1"/>
  <c r="GV20" a="1"/>
  <c r="GV20" s="1"/>
  <c r="GU20"/>
  <c r="GU20" a="1"/>
  <c r="GT20" a="1"/>
  <c r="GT20" s="1"/>
  <c r="GS20" a="1"/>
  <c r="GS20" s="1"/>
  <c r="GR20" a="1"/>
  <c r="GR20" s="1"/>
  <c r="GQ20"/>
  <c r="GQ20" a="1"/>
  <c r="GP20" a="1"/>
  <c r="GP20" s="1"/>
  <c r="GO20"/>
  <c r="GO20" a="1"/>
  <c r="GN20" a="1"/>
  <c r="GN20" s="1"/>
  <c r="GM20" a="1"/>
  <c r="GM20" s="1"/>
  <c r="GL20" a="1"/>
  <c r="GL20" s="1"/>
  <c r="GK20" a="1"/>
  <c r="GK20" s="1"/>
  <c r="GJ20" a="1"/>
  <c r="GJ20" s="1"/>
  <c r="GI20"/>
  <c r="GI20" a="1"/>
  <c r="GH20" a="1"/>
  <c r="GH20" s="1"/>
  <c r="GG20" a="1"/>
  <c r="GG20" s="1"/>
  <c r="GF20" a="1"/>
  <c r="GF20" s="1"/>
  <c r="GE20" a="1"/>
  <c r="GE20" s="1"/>
  <c r="GD20" a="1"/>
  <c r="GD20" s="1"/>
  <c r="GC20" a="1"/>
  <c r="GC20" s="1"/>
  <c r="GB20"/>
  <c r="GA20"/>
  <c r="FZ20" a="1"/>
  <c r="FZ20" s="1"/>
  <c r="FY20" a="1"/>
  <c r="FY20" s="1"/>
  <c r="FX20" a="1"/>
  <c r="FX20" s="1"/>
  <c r="FW20" a="1"/>
  <c r="FW20" s="1"/>
  <c r="FV20"/>
  <c r="FV20" a="1"/>
  <c r="FU20" a="1"/>
  <c r="FU20" s="1"/>
  <c r="FS20"/>
  <c r="IP19" a="1"/>
  <c r="IP19" s="1"/>
  <c r="IO19" a="1"/>
  <c r="IO19" s="1"/>
  <c r="IN19" a="1"/>
  <c r="IN19" s="1"/>
  <c r="IM19" a="1"/>
  <c r="IM19" s="1"/>
  <c r="IL19" a="1"/>
  <c r="IL19" s="1"/>
  <c r="IK19" a="1"/>
  <c r="IK19" s="1"/>
  <c r="IJ19"/>
  <c r="IJ19" a="1"/>
  <c r="II19" a="1"/>
  <c r="II19" s="1"/>
  <c r="IH19" a="1"/>
  <c r="IH19" s="1"/>
  <c r="IG19" a="1"/>
  <c r="IG19" s="1"/>
  <c r="IF19" a="1"/>
  <c r="IF19" s="1"/>
  <c r="IE19" a="1"/>
  <c r="IE19" s="1"/>
  <c r="ID19"/>
  <c r="ID19" a="1"/>
  <c r="IC19" a="1"/>
  <c r="IC19" s="1"/>
  <c r="IB19"/>
  <c r="IB19" a="1"/>
  <c r="HZ19" a="1"/>
  <c r="HZ19" s="1"/>
  <c r="HY19" a="1"/>
  <c r="HY19" s="1"/>
  <c r="HX19" a="1"/>
  <c r="HX19" s="1"/>
  <c r="HW19"/>
  <c r="HW19" a="1"/>
  <c r="HV19" a="1"/>
  <c r="HV19" s="1"/>
  <c r="HU19"/>
  <c r="HU19" a="1"/>
  <c r="HT19" a="1"/>
  <c r="HT19" s="1"/>
  <c r="HS19" a="1"/>
  <c r="HS19" s="1"/>
  <c r="HR19" a="1"/>
  <c r="HR19" s="1"/>
  <c r="HQ19" a="1"/>
  <c r="HQ19" s="1"/>
  <c r="HP19" a="1"/>
  <c r="HP19" s="1"/>
  <c r="HO19"/>
  <c r="HO19" a="1"/>
  <c r="HN19" a="1"/>
  <c r="HN19" s="1"/>
  <c r="HM19"/>
  <c r="HM19" a="1"/>
  <c r="HL19" a="1"/>
  <c r="HL19" s="1"/>
  <c r="HK19"/>
  <c r="HK19" a="1"/>
  <c r="HJ19" a="1"/>
  <c r="HJ19" s="1"/>
  <c r="HI19"/>
  <c r="HI19" a="1"/>
  <c r="HH19" a="1"/>
  <c r="HH19" s="1"/>
  <c r="HG19"/>
  <c r="HG19" a="1"/>
  <c r="HF19" a="1"/>
  <c r="HF19" s="1"/>
  <c r="HE19"/>
  <c r="HE19" a="1"/>
  <c r="HD19" a="1"/>
  <c r="HD19" s="1"/>
  <c r="HC19"/>
  <c r="HC19" a="1"/>
  <c r="HB19" a="1"/>
  <c r="HB19" s="1"/>
  <c r="HA19"/>
  <c r="HA19" a="1"/>
  <c r="GZ19" a="1"/>
  <c r="GZ19" s="1"/>
  <c r="GY19"/>
  <c r="GY19" a="1"/>
  <c r="GX19" a="1"/>
  <c r="GX19" s="1"/>
  <c r="GW19"/>
  <c r="GW19" a="1"/>
  <c r="GV19" a="1"/>
  <c r="GV19" s="1"/>
  <c r="GU19"/>
  <c r="GU19" a="1"/>
  <c r="GT19" a="1"/>
  <c r="GT19" s="1"/>
  <c r="GS19"/>
  <c r="GS19" a="1"/>
  <c r="GR19" a="1"/>
  <c r="GR19" s="1"/>
  <c r="GQ19"/>
  <c r="GQ19" a="1"/>
  <c r="GP19" a="1"/>
  <c r="GP19" s="1"/>
  <c r="GO19"/>
  <c r="GO19" a="1"/>
  <c r="GN19" a="1"/>
  <c r="GN19" s="1"/>
  <c r="GM19"/>
  <c r="GM19" a="1"/>
  <c r="GL19" a="1"/>
  <c r="GL19" s="1"/>
  <c r="GK19"/>
  <c r="GK19" a="1"/>
  <c r="GJ19" a="1"/>
  <c r="GJ19" s="1"/>
  <c r="GI19"/>
  <c r="GI19" a="1"/>
  <c r="GH19" a="1"/>
  <c r="GH19" s="1"/>
  <c r="GG19"/>
  <c r="GG19" a="1"/>
  <c r="GF19" a="1"/>
  <c r="GF19" s="1"/>
  <c r="GE19"/>
  <c r="GE19" a="1"/>
  <c r="GD19" a="1"/>
  <c r="GD19" s="1"/>
  <c r="GC19"/>
  <c r="GC19" a="1"/>
  <c r="GB19"/>
  <c r="GA19"/>
  <c r="FZ19"/>
  <c r="FZ19" a="1"/>
  <c r="FY19" a="1"/>
  <c r="FY19" s="1"/>
  <c r="FX19"/>
  <c r="FX19" a="1"/>
  <c r="FW19" a="1"/>
  <c r="FW19" s="1"/>
  <c r="FV19"/>
  <c r="FV19" a="1"/>
  <c r="FU19" a="1"/>
  <c r="FU19" s="1"/>
  <c r="FR19" s="1"/>
  <c r="FS19"/>
  <c r="IP18"/>
  <c r="IP18" a="1"/>
  <c r="IO18" a="1"/>
  <c r="IO18" s="1"/>
  <c r="IN18"/>
  <c r="IN18" a="1"/>
  <c r="IM18" a="1"/>
  <c r="IM18" s="1"/>
  <c r="IL18"/>
  <c r="IL18" a="1"/>
  <c r="IK18" a="1"/>
  <c r="IK18" s="1"/>
  <c r="IJ18"/>
  <c r="IJ18" a="1"/>
  <c r="II18" a="1"/>
  <c r="II18" s="1"/>
  <c r="IH18"/>
  <c r="IH18" a="1"/>
  <c r="IG18" a="1"/>
  <c r="IG18" s="1"/>
  <c r="IF18"/>
  <c r="IF18" a="1"/>
  <c r="IE18" a="1"/>
  <c r="IE18" s="1"/>
  <c r="ID18"/>
  <c r="ID18" a="1"/>
  <c r="IC18" a="1"/>
  <c r="IC18" s="1"/>
  <c r="IB18"/>
  <c r="IB18" a="1"/>
  <c r="HZ18" a="1"/>
  <c r="HZ18" s="1"/>
  <c r="HY18"/>
  <c r="HY18" a="1"/>
  <c r="HX18" a="1"/>
  <c r="HX18" s="1"/>
  <c r="HW18"/>
  <c r="HW18" a="1"/>
  <c r="HV18" a="1"/>
  <c r="HV18" s="1"/>
  <c r="HU18"/>
  <c r="HU18" a="1"/>
  <c r="HT18" a="1"/>
  <c r="HT18" s="1"/>
  <c r="HS18"/>
  <c r="HS18" a="1"/>
  <c r="HR18" a="1"/>
  <c r="HR18" s="1"/>
  <c r="HQ18"/>
  <c r="HQ18" a="1"/>
  <c r="HP18" a="1"/>
  <c r="HP18" s="1"/>
  <c r="HO18"/>
  <c r="HO18" a="1"/>
  <c r="HN18" a="1"/>
  <c r="HN18" s="1"/>
  <c r="HM18"/>
  <c r="HM18" a="1"/>
  <c r="HL18" a="1"/>
  <c r="HL18" s="1"/>
  <c r="HK18"/>
  <c r="HK18" a="1"/>
  <c r="HJ18" a="1"/>
  <c r="HJ18" s="1"/>
  <c r="HI18"/>
  <c r="HI18" a="1"/>
  <c r="HH18" a="1"/>
  <c r="HH18" s="1"/>
  <c r="HG18"/>
  <c r="HG18" a="1"/>
  <c r="HF18" a="1"/>
  <c r="HF18" s="1"/>
  <c r="HE18"/>
  <c r="HE18" a="1"/>
  <c r="HD18" a="1"/>
  <c r="HD18" s="1"/>
  <c r="HC18"/>
  <c r="HC18" a="1"/>
  <c r="HB18" a="1"/>
  <c r="HB18" s="1"/>
  <c r="HA18"/>
  <c r="HA18" a="1"/>
  <c r="GZ18" a="1"/>
  <c r="GZ18" s="1"/>
  <c r="GY18"/>
  <c r="GY18" a="1"/>
  <c r="GX18" a="1"/>
  <c r="GX18" s="1"/>
  <c r="GW18"/>
  <c r="GW18" a="1"/>
  <c r="GV18" a="1"/>
  <c r="GV18" s="1"/>
  <c r="GU18"/>
  <c r="GU18" a="1"/>
  <c r="GT18" a="1"/>
  <c r="GT18" s="1"/>
  <c r="GS18"/>
  <c r="GS18" a="1"/>
  <c r="GR18" a="1"/>
  <c r="GR18" s="1"/>
  <c r="GQ18"/>
  <c r="GQ18" a="1"/>
  <c r="GP18" a="1"/>
  <c r="GP18" s="1"/>
  <c r="GO18"/>
  <c r="GO18" a="1"/>
  <c r="GN18" a="1"/>
  <c r="GN18" s="1"/>
  <c r="GM18"/>
  <c r="GM18" a="1"/>
  <c r="GL18" a="1"/>
  <c r="GL18" s="1"/>
  <c r="GK18"/>
  <c r="GK18" a="1"/>
  <c r="GJ18" a="1"/>
  <c r="GJ18" s="1"/>
  <c r="GI18"/>
  <c r="GI18" a="1"/>
  <c r="GH18" a="1"/>
  <c r="GH18" s="1"/>
  <c r="GG18"/>
  <c r="GG18" a="1"/>
  <c r="GF18" a="1"/>
  <c r="GF18" s="1"/>
  <c r="GE18"/>
  <c r="GE18" a="1"/>
  <c r="GD18" a="1"/>
  <c r="GD18" s="1"/>
  <c r="GC18"/>
  <c r="GC18" a="1"/>
  <c r="GB18"/>
  <c r="GA18"/>
  <c r="FZ18"/>
  <c r="FZ18" a="1"/>
  <c r="FY18" a="1"/>
  <c r="FY18" s="1"/>
  <c r="FX18"/>
  <c r="FX18" a="1"/>
  <c r="FW18" a="1"/>
  <c r="FW18" s="1"/>
  <c r="FV18"/>
  <c r="FV18" a="1"/>
  <c r="FU18" a="1"/>
  <c r="FU18" s="1"/>
  <c r="FS18"/>
  <c r="IP17" a="1"/>
  <c r="IP17" s="1"/>
  <c r="IO17"/>
  <c r="IO17" a="1"/>
  <c r="IN17" a="1"/>
  <c r="IN17" s="1"/>
  <c r="IM17"/>
  <c r="IM17" a="1"/>
  <c r="IL17" a="1"/>
  <c r="IL17" s="1"/>
  <c r="IK17"/>
  <c r="IK17" a="1"/>
  <c r="IJ17" a="1"/>
  <c r="IJ17" s="1"/>
  <c r="II17"/>
  <c r="II17" a="1"/>
  <c r="IH17" a="1"/>
  <c r="IH17" s="1"/>
  <c r="IG17"/>
  <c r="IG17" a="1"/>
  <c r="IF17" a="1"/>
  <c r="IF17" s="1"/>
  <c r="IE17"/>
  <c r="IE17" a="1"/>
  <c r="ID17" a="1"/>
  <c r="ID17" s="1"/>
  <c r="IC17"/>
  <c r="IC17" a="1"/>
  <c r="IB17" a="1"/>
  <c r="IB17" s="1"/>
  <c r="HZ17"/>
  <c r="HZ17" a="1"/>
  <c r="HY17" a="1"/>
  <c r="HY17" s="1"/>
  <c r="HX17"/>
  <c r="HX17" a="1"/>
  <c r="HW17" a="1"/>
  <c r="HW17" s="1"/>
  <c r="HV17"/>
  <c r="HV17" a="1"/>
  <c r="HU17" a="1"/>
  <c r="HU17" s="1"/>
  <c r="HT17"/>
  <c r="HT17" a="1"/>
  <c r="HS17" a="1"/>
  <c r="HS17" s="1"/>
  <c r="HR17"/>
  <c r="HR17" a="1"/>
  <c r="HQ17" a="1"/>
  <c r="HQ17" s="1"/>
  <c r="HP17"/>
  <c r="HP17" a="1"/>
  <c r="HO17" a="1"/>
  <c r="HO17" s="1"/>
  <c r="HN17"/>
  <c r="HN17" a="1"/>
  <c r="HM17" a="1"/>
  <c r="HM17" s="1"/>
  <c r="HL17"/>
  <c r="HL17" a="1"/>
  <c r="HK17" a="1"/>
  <c r="HK17" s="1"/>
  <c r="HJ17"/>
  <c r="HJ17" a="1"/>
  <c r="HI17" a="1"/>
  <c r="HI17" s="1"/>
  <c r="HH17"/>
  <c r="HH17" a="1"/>
  <c r="HG17" a="1"/>
  <c r="HG17" s="1"/>
  <c r="HF17"/>
  <c r="HF17" a="1"/>
  <c r="HE17" a="1"/>
  <c r="HE17" s="1"/>
  <c r="HD17"/>
  <c r="HD17" a="1"/>
  <c r="HC17" a="1"/>
  <c r="HC17" s="1"/>
  <c r="HB17"/>
  <c r="HB17" a="1"/>
  <c r="HA17" a="1"/>
  <c r="HA17" s="1"/>
  <c r="GZ17"/>
  <c r="GZ17" a="1"/>
  <c r="GY17" a="1"/>
  <c r="GY17" s="1"/>
  <c r="GX17"/>
  <c r="GX17" a="1"/>
  <c r="GW17" a="1"/>
  <c r="GW17" s="1"/>
  <c r="GV17"/>
  <c r="GV17" a="1"/>
  <c r="GU17" a="1"/>
  <c r="GU17" s="1"/>
  <c r="GT17"/>
  <c r="GT17" a="1"/>
  <c r="GS17" a="1"/>
  <c r="GS17" s="1"/>
  <c r="GR17"/>
  <c r="GR17" a="1"/>
  <c r="GQ17" a="1"/>
  <c r="GQ17" s="1"/>
  <c r="GP17"/>
  <c r="GP17" a="1"/>
  <c r="GO17" a="1"/>
  <c r="GO17" s="1"/>
  <c r="GN17"/>
  <c r="GN17" a="1"/>
  <c r="GM17" a="1"/>
  <c r="GM17" s="1"/>
  <c r="GL17"/>
  <c r="GL17" a="1"/>
  <c r="GK17" a="1"/>
  <c r="GK17" s="1"/>
  <c r="GJ17"/>
  <c r="GJ17" a="1"/>
  <c r="GI17" a="1"/>
  <c r="GI17" s="1"/>
  <c r="GH17"/>
  <c r="GH17" a="1"/>
  <c r="GG17" a="1"/>
  <c r="GG17" s="1"/>
  <c r="GF17"/>
  <c r="GF17" a="1"/>
  <c r="GE17" a="1"/>
  <c r="GE17" s="1"/>
  <c r="GD17"/>
  <c r="GD17" a="1"/>
  <c r="GC17" a="1"/>
  <c r="GC17" s="1"/>
  <c r="GB17"/>
  <c r="GA17"/>
  <c r="FZ17" a="1"/>
  <c r="FZ17" s="1"/>
  <c r="FY17"/>
  <c r="FY17" a="1"/>
  <c r="FX17" a="1"/>
  <c r="FX17" s="1"/>
  <c r="FW17" a="1"/>
  <c r="FW17" s="1"/>
  <c r="FV17" a="1"/>
  <c r="FV17" s="1"/>
  <c r="FU17" a="1"/>
  <c r="FU17" s="1"/>
  <c r="FS17"/>
  <c r="IP16" a="1"/>
  <c r="IP16" s="1"/>
  <c r="IO16" a="1"/>
  <c r="IO16" s="1"/>
  <c r="IN16" a="1"/>
  <c r="IN16" s="1"/>
  <c r="IM16"/>
  <c r="IM16" a="1"/>
  <c r="IL16" a="1"/>
  <c r="IL16" s="1"/>
  <c r="IK16"/>
  <c r="IK16" a="1"/>
  <c r="IJ16" a="1"/>
  <c r="IJ16" s="1"/>
  <c r="II16" a="1"/>
  <c r="II16" s="1"/>
  <c r="IH16" a="1"/>
  <c r="IH16" s="1"/>
  <c r="IG16" a="1"/>
  <c r="IG16" s="1"/>
  <c r="IF16" a="1"/>
  <c r="IF16" s="1"/>
  <c r="IE16"/>
  <c r="IE16" a="1"/>
  <c r="ID16" a="1"/>
  <c r="ID16" s="1"/>
  <c r="IC16"/>
  <c r="IC16" a="1"/>
  <c r="IB16" a="1"/>
  <c r="IB16" s="1"/>
  <c r="HZ16" a="1"/>
  <c r="HZ16" s="1"/>
  <c r="HY16" a="1"/>
  <c r="HY16" s="1"/>
  <c r="HX16" a="1"/>
  <c r="HX16" s="1"/>
  <c r="HW16" a="1"/>
  <c r="HW16" s="1"/>
  <c r="HV16"/>
  <c r="HV16" a="1"/>
  <c r="HU16" a="1"/>
  <c r="HU16" s="1"/>
  <c r="HT16"/>
  <c r="HT16" a="1"/>
  <c r="HS16" a="1"/>
  <c r="HS16" s="1"/>
  <c r="HR16" a="1"/>
  <c r="HR16" s="1"/>
  <c r="HQ16" a="1"/>
  <c r="HQ16" s="1"/>
  <c r="HP16" a="1"/>
  <c r="HP16" s="1"/>
  <c r="HO16" a="1"/>
  <c r="HO16" s="1"/>
  <c r="HN16"/>
  <c r="HN16" a="1"/>
  <c r="HM16" a="1"/>
  <c r="HM16" s="1"/>
  <c r="HL16"/>
  <c r="HL16" a="1"/>
  <c r="HK16" a="1"/>
  <c r="HK16" s="1"/>
  <c r="HJ16" a="1"/>
  <c r="HJ16" s="1"/>
  <c r="HI16" a="1"/>
  <c r="HI16" s="1"/>
  <c r="HH16" a="1"/>
  <c r="HH16" s="1"/>
  <c r="HG16" a="1"/>
  <c r="HG16" s="1"/>
  <c r="HF16"/>
  <c r="HF16" a="1"/>
  <c r="HE16" a="1"/>
  <c r="HE16" s="1"/>
  <c r="HD16"/>
  <c r="HD16" a="1"/>
  <c r="HC16" a="1"/>
  <c r="HC16" s="1"/>
  <c r="HB16" a="1"/>
  <c r="HB16" s="1"/>
  <c r="HA16" a="1"/>
  <c r="HA16" s="1"/>
  <c r="GZ16" a="1"/>
  <c r="GZ16" s="1"/>
  <c r="GY16" a="1"/>
  <c r="GY16" s="1"/>
  <c r="GX16"/>
  <c r="GX16" a="1"/>
  <c r="GW16" a="1"/>
  <c r="GW16" s="1"/>
  <c r="GV16"/>
  <c r="GV16" a="1"/>
  <c r="GU16" a="1"/>
  <c r="GU16" s="1"/>
  <c r="GT16" a="1"/>
  <c r="GT16" s="1"/>
  <c r="GS16" a="1"/>
  <c r="GS16" s="1"/>
  <c r="GR16" a="1"/>
  <c r="GR16" s="1"/>
  <c r="GQ16" a="1"/>
  <c r="GQ16" s="1"/>
  <c r="GP16"/>
  <c r="GP16" a="1"/>
  <c r="GO16" a="1"/>
  <c r="GO16" s="1"/>
  <c r="GN16"/>
  <c r="GN16" a="1"/>
  <c r="GM16" a="1"/>
  <c r="GM16" s="1"/>
  <c r="GL16" a="1"/>
  <c r="GL16" s="1"/>
  <c r="GK16" a="1"/>
  <c r="GK16" s="1"/>
  <c r="GJ16" a="1"/>
  <c r="GJ16" s="1"/>
  <c r="GI16" a="1"/>
  <c r="GI16" s="1"/>
  <c r="GH16" a="1"/>
  <c r="GH16" s="1"/>
  <c r="GG16" a="1"/>
  <c r="GG16" s="1"/>
  <c r="GF16" a="1"/>
  <c r="GF16" s="1"/>
  <c r="GE16" a="1"/>
  <c r="GE16" s="1"/>
  <c r="GD16" a="1"/>
  <c r="GD16" s="1"/>
  <c r="GC16" a="1"/>
  <c r="GC16" s="1"/>
  <c r="GB16"/>
  <c r="GA16"/>
  <c r="FZ16" a="1"/>
  <c r="FZ16" s="1"/>
  <c r="FY16" a="1"/>
  <c r="FY16" s="1"/>
  <c r="FX16" a="1"/>
  <c r="FX16" s="1"/>
  <c r="FW16" a="1"/>
  <c r="FW16" s="1"/>
  <c r="FV16" a="1"/>
  <c r="FV16" s="1"/>
  <c r="FU16" a="1"/>
  <c r="FU16" s="1"/>
  <c r="FS16"/>
  <c r="IP15" a="1"/>
  <c r="IP15" s="1"/>
  <c r="IO15" a="1"/>
  <c r="IO15" s="1"/>
  <c r="IN15" a="1"/>
  <c r="IN15" s="1"/>
  <c r="IM15" a="1"/>
  <c r="IM15" s="1"/>
  <c r="IL15" a="1"/>
  <c r="IL15" s="1"/>
  <c r="IK15" a="1"/>
  <c r="IK15" s="1"/>
  <c r="IJ15" a="1"/>
  <c r="IJ15" s="1"/>
  <c r="II15" a="1"/>
  <c r="II15" s="1"/>
  <c r="IH15" a="1"/>
  <c r="IH15" s="1"/>
  <c r="IG15" a="1"/>
  <c r="IG15" s="1"/>
  <c r="IF15" a="1"/>
  <c r="IF15" s="1"/>
  <c r="IE15" a="1"/>
  <c r="IE15" s="1"/>
  <c r="ID15" a="1"/>
  <c r="ID15" s="1"/>
  <c r="IC15" a="1"/>
  <c r="IC15" s="1"/>
  <c r="IB15" a="1"/>
  <c r="IB15" s="1"/>
  <c r="HZ15" a="1"/>
  <c r="HZ15" s="1"/>
  <c r="HY15" a="1"/>
  <c r="HY15" s="1"/>
  <c r="HX15" a="1"/>
  <c r="HX15" s="1"/>
  <c r="HW15" a="1"/>
  <c r="HW15" s="1"/>
  <c r="HV15" a="1"/>
  <c r="HV15" s="1"/>
  <c r="HU15" a="1"/>
  <c r="HU15" s="1"/>
  <c r="HT15" a="1"/>
  <c r="HT15" s="1"/>
  <c r="HS15" a="1"/>
  <c r="HS15" s="1"/>
  <c r="HR15" a="1"/>
  <c r="HR15" s="1"/>
  <c r="HQ15" a="1"/>
  <c r="HQ15" s="1"/>
  <c r="HP15" a="1"/>
  <c r="HP15" s="1"/>
  <c r="HO15" a="1"/>
  <c r="HO15" s="1"/>
  <c r="HN15" a="1"/>
  <c r="HN15" s="1"/>
  <c r="HM15" a="1"/>
  <c r="HM15" s="1"/>
  <c r="HL15" a="1"/>
  <c r="HL15" s="1"/>
  <c r="HK15" a="1"/>
  <c r="HK15" s="1"/>
  <c r="HJ15" a="1"/>
  <c r="HJ15" s="1"/>
  <c r="HI15" a="1"/>
  <c r="HI15" s="1"/>
  <c r="HH15" a="1"/>
  <c r="HH15" s="1"/>
  <c r="HG15" a="1"/>
  <c r="HG15" s="1"/>
  <c r="HF15" a="1"/>
  <c r="HF15" s="1"/>
  <c r="HE15" a="1"/>
  <c r="HE15" s="1"/>
  <c r="HD15" a="1"/>
  <c r="HD15" s="1"/>
  <c r="HC15" a="1"/>
  <c r="HC15" s="1"/>
  <c r="HB15" a="1"/>
  <c r="HB15" s="1"/>
  <c r="HA15" a="1"/>
  <c r="HA15" s="1"/>
  <c r="GZ15" a="1"/>
  <c r="GZ15" s="1"/>
  <c r="GY15" a="1"/>
  <c r="GY15" s="1"/>
  <c r="GX15" a="1"/>
  <c r="GX15" s="1"/>
  <c r="GW15" a="1"/>
  <c r="GW15" s="1"/>
  <c r="GV15" a="1"/>
  <c r="GV15" s="1"/>
  <c r="GU15" a="1"/>
  <c r="GU15" s="1"/>
  <c r="GT15" a="1"/>
  <c r="GT15" s="1"/>
  <c r="GS15" a="1"/>
  <c r="GS15" s="1"/>
  <c r="GR15" a="1"/>
  <c r="GR15" s="1"/>
  <c r="GQ15" a="1"/>
  <c r="GQ15" s="1"/>
  <c r="GP15" a="1"/>
  <c r="GP15" s="1"/>
  <c r="GO15" a="1"/>
  <c r="GO15" s="1"/>
  <c r="GN15" a="1"/>
  <c r="GN15" s="1"/>
  <c r="GM15" a="1"/>
  <c r="GM15" s="1"/>
  <c r="GL15" a="1"/>
  <c r="GL15" s="1"/>
  <c r="GK15" a="1"/>
  <c r="GK15" s="1"/>
  <c r="GJ15" a="1"/>
  <c r="GJ15" s="1"/>
  <c r="GI15" a="1"/>
  <c r="GI15" s="1"/>
  <c r="GH15" a="1"/>
  <c r="GH15" s="1"/>
  <c r="GG15" a="1"/>
  <c r="GG15" s="1"/>
  <c r="GF15" a="1"/>
  <c r="GF15" s="1"/>
  <c r="GE15" a="1"/>
  <c r="GE15" s="1"/>
  <c r="GD15" a="1"/>
  <c r="GD15" s="1"/>
  <c r="GC15" a="1"/>
  <c r="GC15" s="1"/>
  <c r="GB15"/>
  <c r="GA15"/>
  <c r="FZ15" a="1"/>
  <c r="FZ15" s="1"/>
  <c r="FY15" a="1"/>
  <c r="FY15" s="1"/>
  <c r="FX15" a="1"/>
  <c r="FX15" s="1"/>
  <c r="FW15" a="1"/>
  <c r="FW15" s="1"/>
  <c r="FV15" a="1"/>
  <c r="FV15" s="1"/>
  <c r="FU15" a="1"/>
  <c r="FU15" s="1"/>
  <c r="FS15"/>
  <c r="IP14" a="1"/>
  <c r="IP14" s="1"/>
  <c r="IO14" a="1"/>
  <c r="IO14" s="1"/>
  <c r="IN14" a="1"/>
  <c r="IN14" s="1"/>
  <c r="IM14" a="1"/>
  <c r="IM14" s="1"/>
  <c r="IL14" a="1"/>
  <c r="IL14" s="1"/>
  <c r="IK14" a="1"/>
  <c r="IK14" s="1"/>
  <c r="IJ14" a="1"/>
  <c r="IJ14" s="1"/>
  <c r="II14" a="1"/>
  <c r="II14" s="1"/>
  <c r="IH14" a="1"/>
  <c r="IH14" s="1"/>
  <c r="IG14" a="1"/>
  <c r="IG14" s="1"/>
  <c r="IF14" a="1"/>
  <c r="IF14" s="1"/>
  <c r="IE14" a="1"/>
  <c r="IE14" s="1"/>
  <c r="ID14" a="1"/>
  <c r="ID14" s="1"/>
  <c r="IC14" a="1"/>
  <c r="IC14" s="1"/>
  <c r="IB14" a="1"/>
  <c r="IB14" s="1"/>
  <c r="HZ14" a="1"/>
  <c r="HZ14" s="1"/>
  <c r="HY14" a="1"/>
  <c r="HY14" s="1"/>
  <c r="HX14" a="1"/>
  <c r="HX14" s="1"/>
  <c r="HW14" a="1"/>
  <c r="HW14" s="1"/>
  <c r="HV14" a="1"/>
  <c r="HV14" s="1"/>
  <c r="HU14" a="1"/>
  <c r="HU14" s="1"/>
  <c r="HT14" a="1"/>
  <c r="HT14" s="1"/>
  <c r="HS14" a="1"/>
  <c r="HS14" s="1"/>
  <c r="HR14" a="1"/>
  <c r="HR14" s="1"/>
  <c r="HQ14" a="1"/>
  <c r="HQ14" s="1"/>
  <c r="HP14" a="1"/>
  <c r="HP14" s="1"/>
  <c r="HO14" a="1"/>
  <c r="HO14" s="1"/>
  <c r="HN14" a="1"/>
  <c r="HN14" s="1"/>
  <c r="HM14" a="1"/>
  <c r="HM14" s="1"/>
  <c r="HL14" a="1"/>
  <c r="HL14" s="1"/>
  <c r="HK14" a="1"/>
  <c r="HK14" s="1"/>
  <c r="HJ14" a="1"/>
  <c r="HJ14" s="1"/>
  <c r="HI14" a="1"/>
  <c r="HI14" s="1"/>
  <c r="HH14" a="1"/>
  <c r="HH14" s="1"/>
  <c r="HG14" a="1"/>
  <c r="HG14" s="1"/>
  <c r="HF14" a="1"/>
  <c r="HF14" s="1"/>
  <c r="HE14" a="1"/>
  <c r="HE14" s="1"/>
  <c r="HD14" a="1"/>
  <c r="HD14" s="1"/>
  <c r="HC14" a="1"/>
  <c r="HC14" s="1"/>
  <c r="HB14" a="1"/>
  <c r="HB14" s="1"/>
  <c r="HA14" a="1"/>
  <c r="HA14" s="1"/>
  <c r="GZ14" a="1"/>
  <c r="GZ14" s="1"/>
  <c r="GY14" a="1"/>
  <c r="GY14" s="1"/>
  <c r="GX14" a="1"/>
  <c r="GX14" s="1"/>
  <c r="GW14" a="1"/>
  <c r="GW14" s="1"/>
  <c r="GV14" a="1"/>
  <c r="GV14" s="1"/>
  <c r="GU14" a="1"/>
  <c r="GU14" s="1"/>
  <c r="GT14" a="1"/>
  <c r="GT14" s="1"/>
  <c r="GS14" a="1"/>
  <c r="GS14" s="1"/>
  <c r="GR14" a="1"/>
  <c r="GR14" s="1"/>
  <c r="GQ14" a="1"/>
  <c r="GQ14" s="1"/>
  <c r="GP14" a="1"/>
  <c r="GP14" s="1"/>
  <c r="GO14" a="1"/>
  <c r="GO14" s="1"/>
  <c r="GN14" a="1"/>
  <c r="GN14" s="1"/>
  <c r="GM14" a="1"/>
  <c r="GM14" s="1"/>
  <c r="GL14" a="1"/>
  <c r="GL14" s="1"/>
  <c r="GK14" a="1"/>
  <c r="GK14" s="1"/>
  <c r="GJ14" a="1"/>
  <c r="GJ14" s="1"/>
  <c r="GI14" a="1"/>
  <c r="GI14" s="1"/>
  <c r="GH14" a="1"/>
  <c r="GH14" s="1"/>
  <c r="GG14" a="1"/>
  <c r="GG14" s="1"/>
  <c r="GF14" a="1"/>
  <c r="GF14" s="1"/>
  <c r="GE14" a="1"/>
  <c r="GE14" s="1"/>
  <c r="GD14" a="1"/>
  <c r="GD14" s="1"/>
  <c r="GC14" a="1"/>
  <c r="GC14" s="1"/>
  <c r="GB14"/>
  <c r="GA14"/>
  <c r="FZ14" a="1"/>
  <c r="FZ14" s="1"/>
  <c r="FY14" a="1"/>
  <c r="FY14" s="1"/>
  <c r="FX14" a="1"/>
  <c r="FX14" s="1"/>
  <c r="FW14" a="1"/>
  <c r="FW14" s="1"/>
  <c r="FV14" a="1"/>
  <c r="FV14" s="1"/>
  <c r="FU14" a="1"/>
  <c r="FU14" s="1"/>
  <c r="FS14"/>
  <c r="IP13" a="1"/>
  <c r="IP13" s="1"/>
  <c r="IO13" a="1"/>
  <c r="IO13" s="1"/>
  <c r="IN13" a="1"/>
  <c r="IN13" s="1"/>
  <c r="IM13" a="1"/>
  <c r="IM13" s="1"/>
  <c r="IL13" a="1"/>
  <c r="IL13" s="1"/>
  <c r="IK13" a="1"/>
  <c r="IK13" s="1"/>
  <c r="IJ13" a="1"/>
  <c r="IJ13" s="1"/>
  <c r="II13" a="1"/>
  <c r="II13" s="1"/>
  <c r="IH13" a="1"/>
  <c r="IH13" s="1"/>
  <c r="IG13" a="1"/>
  <c r="IG13" s="1"/>
  <c r="IF13" a="1"/>
  <c r="IF13" s="1"/>
  <c r="IE13" a="1"/>
  <c r="IE13" s="1"/>
  <c r="ID13" a="1"/>
  <c r="ID13" s="1"/>
  <c r="IC13" a="1"/>
  <c r="IC13" s="1"/>
  <c r="IB13" a="1"/>
  <c r="IB13" s="1"/>
  <c r="HZ13" a="1"/>
  <c r="HZ13" s="1"/>
  <c r="HY13" a="1"/>
  <c r="HY13" s="1"/>
  <c r="HX13" a="1"/>
  <c r="HX13" s="1"/>
  <c r="HW13" a="1"/>
  <c r="HW13" s="1"/>
  <c r="HV13" a="1"/>
  <c r="HV13" s="1"/>
  <c r="HU13" a="1"/>
  <c r="HU13" s="1"/>
  <c r="HT13" a="1"/>
  <c r="HT13" s="1"/>
  <c r="HS13" a="1"/>
  <c r="HS13" s="1"/>
  <c r="HR13" a="1"/>
  <c r="HR13" s="1"/>
  <c r="HQ13" a="1"/>
  <c r="HQ13" s="1"/>
  <c r="HP13" a="1"/>
  <c r="HP13" s="1"/>
  <c r="HO13" a="1"/>
  <c r="HO13" s="1"/>
  <c r="HN13" a="1"/>
  <c r="HN13" s="1"/>
  <c r="HM13" a="1"/>
  <c r="HM13" s="1"/>
  <c r="HL13" a="1"/>
  <c r="HL13" s="1"/>
  <c r="HK13" a="1"/>
  <c r="HK13" s="1"/>
  <c r="HJ13" a="1"/>
  <c r="HJ13" s="1"/>
  <c r="HI13" a="1"/>
  <c r="HI13" s="1"/>
  <c r="HH13" a="1"/>
  <c r="HH13" s="1"/>
  <c r="HG13" a="1"/>
  <c r="HG13" s="1"/>
  <c r="HF13" a="1"/>
  <c r="HF13" s="1"/>
  <c r="HE13" a="1"/>
  <c r="HE13" s="1"/>
  <c r="HD13" a="1"/>
  <c r="HD13" s="1"/>
  <c r="HC13" a="1"/>
  <c r="HC13" s="1"/>
  <c r="HB13" a="1"/>
  <c r="HB13" s="1"/>
  <c r="HA13" a="1"/>
  <c r="HA13" s="1"/>
  <c r="GZ13" a="1"/>
  <c r="GZ13" s="1"/>
  <c r="GY13" a="1"/>
  <c r="GY13" s="1"/>
  <c r="GX13" a="1"/>
  <c r="GX13" s="1"/>
  <c r="GW13" a="1"/>
  <c r="GW13" s="1"/>
  <c r="GV13" a="1"/>
  <c r="GV13" s="1"/>
  <c r="GU13" a="1"/>
  <c r="GU13" s="1"/>
  <c r="GT13" a="1"/>
  <c r="GT13" s="1"/>
  <c r="GS13" a="1"/>
  <c r="GS13" s="1"/>
  <c r="GR13" a="1"/>
  <c r="GR13" s="1"/>
  <c r="GQ13" a="1"/>
  <c r="GQ13" s="1"/>
  <c r="GP13" a="1"/>
  <c r="GP13" s="1"/>
  <c r="GO13" a="1"/>
  <c r="GO13" s="1"/>
  <c r="GN13" a="1"/>
  <c r="GN13" s="1"/>
  <c r="GM13" a="1"/>
  <c r="GM13" s="1"/>
  <c r="GL13" a="1"/>
  <c r="GL13" s="1"/>
  <c r="GK13" a="1"/>
  <c r="GK13" s="1"/>
  <c r="GJ13" a="1"/>
  <c r="GJ13" s="1"/>
  <c r="GI13" a="1"/>
  <c r="GI13" s="1"/>
  <c r="GH13" a="1"/>
  <c r="GH13" s="1"/>
  <c r="GG13" a="1"/>
  <c r="GG13" s="1"/>
  <c r="GF13" a="1"/>
  <c r="GF13" s="1"/>
  <c r="GE13" a="1"/>
  <c r="GE13" s="1"/>
  <c r="GD13" a="1"/>
  <c r="GD13" s="1"/>
  <c r="GC13" a="1"/>
  <c r="GC13" s="1"/>
  <c r="GB13"/>
  <c r="GA13"/>
  <c r="FZ13" a="1"/>
  <c r="FZ13" s="1"/>
  <c r="FY13" a="1"/>
  <c r="FY13" s="1"/>
  <c r="FX13" a="1"/>
  <c r="FX13" s="1"/>
  <c r="FW13" a="1"/>
  <c r="FW13" s="1"/>
  <c r="FV13" a="1"/>
  <c r="FV13" s="1"/>
  <c r="FU13" a="1"/>
  <c r="FU13" s="1"/>
  <c r="FS13"/>
  <c r="IP12" a="1"/>
  <c r="IP12" s="1"/>
  <c r="IO12" a="1"/>
  <c r="IO12" s="1"/>
  <c r="IN12" a="1"/>
  <c r="IN12" s="1"/>
  <c r="IM12" a="1"/>
  <c r="IM12" s="1"/>
  <c r="IL12" a="1"/>
  <c r="IL12" s="1"/>
  <c r="IK12" a="1"/>
  <c r="IK12" s="1"/>
  <c r="IJ12" a="1"/>
  <c r="IJ12" s="1"/>
  <c r="II12" a="1"/>
  <c r="II12" s="1"/>
  <c r="IH12" a="1"/>
  <c r="IH12" s="1"/>
  <c r="IG12" a="1"/>
  <c r="IG12" s="1"/>
  <c r="IF12" a="1"/>
  <c r="IF12" s="1"/>
  <c r="IE12" a="1"/>
  <c r="IE12" s="1"/>
  <c r="ID12" a="1"/>
  <c r="ID12" s="1"/>
  <c r="IC12" a="1"/>
  <c r="IC12" s="1"/>
  <c r="IB12" a="1"/>
  <c r="IB12" s="1"/>
  <c r="HZ12" a="1"/>
  <c r="HZ12" s="1"/>
  <c r="HY12" a="1"/>
  <c r="HY12" s="1"/>
  <c r="HX12" a="1"/>
  <c r="HX12" s="1"/>
  <c r="HW12" a="1"/>
  <c r="HW12" s="1"/>
  <c r="HV12" a="1"/>
  <c r="HV12" s="1"/>
  <c r="HU12" a="1"/>
  <c r="HU12" s="1"/>
  <c r="HT12" a="1"/>
  <c r="HT12" s="1"/>
  <c r="HS12" a="1"/>
  <c r="HS12" s="1"/>
  <c r="HR12" a="1"/>
  <c r="HR12" s="1"/>
  <c r="HQ12" a="1"/>
  <c r="HQ12" s="1"/>
  <c r="HP12" a="1"/>
  <c r="HP12" s="1"/>
  <c r="HO12" a="1"/>
  <c r="HO12" s="1"/>
  <c r="HN12" a="1"/>
  <c r="HN12" s="1"/>
  <c r="HM12" a="1"/>
  <c r="HM12" s="1"/>
  <c r="HL12" a="1"/>
  <c r="HL12" s="1"/>
  <c r="HK12" a="1"/>
  <c r="HK12" s="1"/>
  <c r="HJ12" a="1"/>
  <c r="HJ12" s="1"/>
  <c r="HI12" a="1"/>
  <c r="HI12" s="1"/>
  <c r="HH12" a="1"/>
  <c r="HH12" s="1"/>
  <c r="HG12" a="1"/>
  <c r="HG12" s="1"/>
  <c r="HF12" a="1"/>
  <c r="HF12" s="1"/>
  <c r="HE12" a="1"/>
  <c r="HE12" s="1"/>
  <c r="HD12" a="1"/>
  <c r="HD12" s="1"/>
  <c r="HC12" a="1"/>
  <c r="HC12" s="1"/>
  <c r="HB12" a="1"/>
  <c r="HB12" s="1"/>
  <c r="HA12" a="1"/>
  <c r="HA12" s="1"/>
  <c r="GZ12" a="1"/>
  <c r="GZ12" s="1"/>
  <c r="GY12" a="1"/>
  <c r="GY12" s="1"/>
  <c r="GX12" a="1"/>
  <c r="GX12" s="1"/>
  <c r="GW12" a="1"/>
  <c r="GW12" s="1"/>
  <c r="GV12" a="1"/>
  <c r="GV12" s="1"/>
  <c r="GU12" a="1"/>
  <c r="GU12" s="1"/>
  <c r="GT12" a="1"/>
  <c r="GT12" s="1"/>
  <c r="GS12" a="1"/>
  <c r="GS12" s="1"/>
  <c r="GR12" a="1"/>
  <c r="GR12" s="1"/>
  <c r="GQ12" a="1"/>
  <c r="GQ12" s="1"/>
  <c r="GP12" a="1"/>
  <c r="GP12" s="1"/>
  <c r="GO12" a="1"/>
  <c r="GO12" s="1"/>
  <c r="GN12" a="1"/>
  <c r="GN12" s="1"/>
  <c r="GM12" a="1"/>
  <c r="GM12" s="1"/>
  <c r="GL12" a="1"/>
  <c r="GL12" s="1"/>
  <c r="GK12" a="1"/>
  <c r="GK12" s="1"/>
  <c r="GJ12" a="1"/>
  <c r="GJ12" s="1"/>
  <c r="GI12" a="1"/>
  <c r="GI12" s="1"/>
  <c r="GH12" a="1"/>
  <c r="GH12" s="1"/>
  <c r="GG12" a="1"/>
  <c r="GG12" s="1"/>
  <c r="GF12" a="1"/>
  <c r="GF12" s="1"/>
  <c r="GE12" a="1"/>
  <c r="GE12" s="1"/>
  <c r="GD12" a="1"/>
  <c r="GD12" s="1"/>
  <c r="GC12" a="1"/>
  <c r="GC12" s="1"/>
  <c r="GB12"/>
  <c r="GA12"/>
  <c r="FZ12" a="1"/>
  <c r="FZ12" s="1"/>
  <c r="FY12" a="1"/>
  <c r="FY12" s="1"/>
  <c r="FX12" a="1"/>
  <c r="FX12" s="1"/>
  <c r="FW12" a="1"/>
  <c r="FW12" s="1"/>
  <c r="FV12" a="1"/>
  <c r="FV12" s="1"/>
  <c r="FU12" a="1"/>
  <c r="FU12" s="1"/>
  <c r="FS12"/>
  <c r="IP11" a="1"/>
  <c r="IP11" s="1"/>
  <c r="IO11" a="1"/>
  <c r="IO11" s="1"/>
  <c r="IN11" a="1"/>
  <c r="IN11" s="1"/>
  <c r="IM11" a="1"/>
  <c r="IM11" s="1"/>
  <c r="IL11" a="1"/>
  <c r="IL11" s="1"/>
  <c r="IK11" a="1"/>
  <c r="IK11" s="1"/>
  <c r="IJ11" a="1"/>
  <c r="IJ11" s="1"/>
  <c r="II11" a="1"/>
  <c r="II11" s="1"/>
  <c r="IH11" a="1"/>
  <c r="IH11" s="1"/>
  <c r="IG11" a="1"/>
  <c r="IG11" s="1"/>
  <c r="IF11" a="1"/>
  <c r="IF11" s="1"/>
  <c r="IE11" a="1"/>
  <c r="IE11" s="1"/>
  <c r="ID11" a="1"/>
  <c r="ID11" s="1"/>
  <c r="IC11" a="1"/>
  <c r="IC11" s="1"/>
  <c r="IB11" a="1"/>
  <c r="IB11" s="1"/>
  <c r="HZ11" a="1"/>
  <c r="HZ11" s="1"/>
  <c r="HY11" a="1"/>
  <c r="HY11" s="1"/>
  <c r="HX11" a="1"/>
  <c r="HX11" s="1"/>
  <c r="HW11" a="1"/>
  <c r="HW11" s="1"/>
  <c r="HV11" a="1"/>
  <c r="HV11" s="1"/>
  <c r="HU11" a="1"/>
  <c r="HU11" s="1"/>
  <c r="HT11" a="1"/>
  <c r="HT11" s="1"/>
  <c r="HS11" a="1"/>
  <c r="HS11" s="1"/>
  <c r="HR11" a="1"/>
  <c r="HR11" s="1"/>
  <c r="HQ11" a="1"/>
  <c r="HQ11" s="1"/>
  <c r="HP11" a="1"/>
  <c r="HP11" s="1"/>
  <c r="HO11" a="1"/>
  <c r="HO11" s="1"/>
  <c r="HN11" a="1"/>
  <c r="HN11" s="1"/>
  <c r="HM11" a="1"/>
  <c r="HM11" s="1"/>
  <c r="HL11" a="1"/>
  <c r="HL11" s="1"/>
  <c r="HK11" a="1"/>
  <c r="HK11" s="1"/>
  <c r="HJ11" a="1"/>
  <c r="HJ11" s="1"/>
  <c r="HI11" a="1"/>
  <c r="HI11" s="1"/>
  <c r="HH11" a="1"/>
  <c r="HH11" s="1"/>
  <c r="HG11" a="1"/>
  <c r="HG11" s="1"/>
  <c r="HF11" a="1"/>
  <c r="HF11" s="1"/>
  <c r="HE11" a="1"/>
  <c r="HE11" s="1"/>
  <c r="HD11" a="1"/>
  <c r="HD11" s="1"/>
  <c r="HC11" a="1"/>
  <c r="HC11" s="1"/>
  <c r="HB11" a="1"/>
  <c r="HB11" s="1"/>
  <c r="HA11" a="1"/>
  <c r="HA11" s="1"/>
  <c r="GZ11" a="1"/>
  <c r="GZ11" s="1"/>
  <c r="GY11" a="1"/>
  <c r="GY11" s="1"/>
  <c r="GX11" a="1"/>
  <c r="GX11" s="1"/>
  <c r="GW11" a="1"/>
  <c r="GW11" s="1"/>
  <c r="GV11" a="1"/>
  <c r="GV11" s="1"/>
  <c r="GU11" a="1"/>
  <c r="GU11" s="1"/>
  <c r="GT11" a="1"/>
  <c r="GT11" s="1"/>
  <c r="GS11" a="1"/>
  <c r="GS11" s="1"/>
  <c r="GR11" a="1"/>
  <c r="GR11" s="1"/>
  <c r="GQ11" a="1"/>
  <c r="GQ11" s="1"/>
  <c r="GP11" a="1"/>
  <c r="GP11" s="1"/>
  <c r="GO11" a="1"/>
  <c r="GO11" s="1"/>
  <c r="GN11" a="1"/>
  <c r="GN11" s="1"/>
  <c r="GM11" a="1"/>
  <c r="GM11" s="1"/>
  <c r="GL11" a="1"/>
  <c r="GL11" s="1"/>
  <c r="GK11" a="1"/>
  <c r="GK11" s="1"/>
  <c r="GJ11" a="1"/>
  <c r="GJ11" s="1"/>
  <c r="GI11" a="1"/>
  <c r="GI11" s="1"/>
  <c r="GH11" a="1"/>
  <c r="GH11" s="1"/>
  <c r="GG11" a="1"/>
  <c r="GG11" s="1"/>
  <c r="GF11" a="1"/>
  <c r="GF11" s="1"/>
  <c r="GE11" a="1"/>
  <c r="GE11" s="1"/>
  <c r="GD11" a="1"/>
  <c r="GD11" s="1"/>
  <c r="GC11" a="1"/>
  <c r="GC11" s="1"/>
  <c r="GB11"/>
  <c r="GA11"/>
  <c r="FZ11" a="1"/>
  <c r="FZ11" s="1"/>
  <c r="FY11" a="1"/>
  <c r="FY11" s="1"/>
  <c r="FX11" a="1"/>
  <c r="FX11" s="1"/>
  <c r="FW11" a="1"/>
  <c r="FW11" s="1"/>
  <c r="FV11" a="1"/>
  <c r="FV11" s="1"/>
  <c r="FU11" a="1"/>
  <c r="FU11" s="1"/>
  <c r="FS11"/>
  <c r="IP10" a="1"/>
  <c r="IP10" s="1"/>
  <c r="IO10" a="1"/>
  <c r="IO10" s="1"/>
  <c r="IN10" a="1"/>
  <c r="IN10" s="1"/>
  <c r="IM10" a="1"/>
  <c r="IM10" s="1"/>
  <c r="IL10" a="1"/>
  <c r="IL10" s="1"/>
  <c r="IK10" a="1"/>
  <c r="IK10" s="1"/>
  <c r="IJ10" a="1"/>
  <c r="IJ10" s="1"/>
  <c r="II10" a="1"/>
  <c r="II10" s="1"/>
  <c r="IH10" a="1"/>
  <c r="IH10" s="1"/>
  <c r="IG10" a="1"/>
  <c r="IG10" s="1"/>
  <c r="IF10" a="1"/>
  <c r="IF10" s="1"/>
  <c r="IE10" a="1"/>
  <c r="IE10" s="1"/>
  <c r="ID10" a="1"/>
  <c r="ID10" s="1"/>
  <c r="IC10" a="1"/>
  <c r="IC10" s="1"/>
  <c r="IB10" a="1"/>
  <c r="IB10" s="1"/>
  <c r="HZ10" a="1"/>
  <c r="HZ10" s="1"/>
  <c r="HY10" a="1"/>
  <c r="HY10" s="1"/>
  <c r="HX10" a="1"/>
  <c r="HX10" s="1"/>
  <c r="HW10" a="1"/>
  <c r="HW10" s="1"/>
  <c r="HV10" a="1"/>
  <c r="HV10" s="1"/>
  <c r="HU10" a="1"/>
  <c r="HU10" s="1"/>
  <c r="HT10" a="1"/>
  <c r="HT10" s="1"/>
  <c r="HS10" a="1"/>
  <c r="HS10" s="1"/>
  <c r="HR10" a="1"/>
  <c r="HR10" s="1"/>
  <c r="HQ10" a="1"/>
  <c r="HQ10" s="1"/>
  <c r="HP10" a="1"/>
  <c r="HP10" s="1"/>
  <c r="HO10" a="1"/>
  <c r="HO10" s="1"/>
  <c r="HN10" a="1"/>
  <c r="HN10" s="1"/>
  <c r="HM10" a="1"/>
  <c r="HM10" s="1"/>
  <c r="HL10" a="1"/>
  <c r="HL10" s="1"/>
  <c r="HK10" a="1"/>
  <c r="HK10" s="1"/>
  <c r="HJ10" a="1"/>
  <c r="HJ10" s="1"/>
  <c r="HI10" a="1"/>
  <c r="HI10" s="1"/>
  <c r="HH10" a="1"/>
  <c r="HH10" s="1"/>
  <c r="HG10" a="1"/>
  <c r="HG10" s="1"/>
  <c r="HF10" a="1"/>
  <c r="HF10" s="1"/>
  <c r="HE10" a="1"/>
  <c r="HE10" s="1"/>
  <c r="HD10" a="1"/>
  <c r="HD10" s="1"/>
  <c r="HC10" a="1"/>
  <c r="HC10" s="1"/>
  <c r="HB10" a="1"/>
  <c r="HB10" s="1"/>
  <c r="HA10" a="1"/>
  <c r="HA10" s="1"/>
  <c r="GZ10" a="1"/>
  <c r="GZ10" s="1"/>
  <c r="GY10" a="1"/>
  <c r="GY10" s="1"/>
  <c r="GX10" a="1"/>
  <c r="GX10" s="1"/>
  <c r="GW10" a="1"/>
  <c r="GW10" s="1"/>
  <c r="GV10" a="1"/>
  <c r="GV10" s="1"/>
  <c r="GU10" a="1"/>
  <c r="GU10" s="1"/>
  <c r="GT10" a="1"/>
  <c r="GT10" s="1"/>
  <c r="GS10" a="1"/>
  <c r="GS10" s="1"/>
  <c r="GR10" a="1"/>
  <c r="GR10" s="1"/>
  <c r="GQ10" a="1"/>
  <c r="GQ10" s="1"/>
  <c r="GP10" a="1"/>
  <c r="GP10" s="1"/>
  <c r="GO10" a="1"/>
  <c r="GO10" s="1"/>
  <c r="GN10" a="1"/>
  <c r="GN10" s="1"/>
  <c r="GM10" a="1"/>
  <c r="GM10" s="1"/>
  <c r="GL10" a="1"/>
  <c r="GL10" s="1"/>
  <c r="GK10" a="1"/>
  <c r="GK10" s="1"/>
  <c r="GJ10" a="1"/>
  <c r="GJ10" s="1"/>
  <c r="GI10" a="1"/>
  <c r="GI10" s="1"/>
  <c r="GH10" a="1"/>
  <c r="GH10" s="1"/>
  <c r="GG10" a="1"/>
  <c r="GG10" s="1"/>
  <c r="GF10" a="1"/>
  <c r="GF10" s="1"/>
  <c r="GE10" a="1"/>
  <c r="GE10" s="1"/>
  <c r="GD10" a="1"/>
  <c r="GD10" s="1"/>
  <c r="GC10" a="1"/>
  <c r="GC10" s="1"/>
  <c r="GB10"/>
  <c r="GA10"/>
  <c r="FZ10" a="1"/>
  <c r="FZ10" s="1"/>
  <c r="FY10" a="1"/>
  <c r="FY10" s="1"/>
  <c r="FX10" a="1"/>
  <c r="FX10" s="1"/>
  <c r="FW10" a="1"/>
  <c r="FW10" s="1"/>
  <c r="FV10" a="1"/>
  <c r="FV10" s="1"/>
  <c r="FU10" a="1"/>
  <c r="FU10" s="1"/>
  <c r="FS10"/>
  <c r="IP9" a="1"/>
  <c r="IP9" s="1"/>
  <c r="IO9" a="1"/>
  <c r="IO9" s="1"/>
  <c r="IN9" a="1"/>
  <c r="IN9" s="1"/>
  <c r="IM9" a="1"/>
  <c r="IM9" s="1"/>
  <c r="IL9" a="1"/>
  <c r="IL9" s="1"/>
  <c r="IK9" a="1"/>
  <c r="IK9" s="1"/>
  <c r="IJ9" a="1"/>
  <c r="IJ9" s="1"/>
  <c r="II9" a="1"/>
  <c r="II9" s="1"/>
  <c r="IH9" a="1"/>
  <c r="IH9" s="1"/>
  <c r="IG9" a="1"/>
  <c r="IG9" s="1"/>
  <c r="IF9" a="1"/>
  <c r="IF9" s="1"/>
  <c r="IE9" a="1"/>
  <c r="IE9" s="1"/>
  <c r="ID9" a="1"/>
  <c r="ID9" s="1"/>
  <c r="IC9" a="1"/>
  <c r="IC9" s="1"/>
  <c r="IB9" a="1"/>
  <c r="IB9" s="1"/>
  <c r="HZ9" a="1"/>
  <c r="HZ9" s="1"/>
  <c r="HY9" a="1"/>
  <c r="HY9" s="1"/>
  <c r="HX9" a="1"/>
  <c r="HX9" s="1"/>
  <c r="HW9" a="1"/>
  <c r="HW9" s="1"/>
  <c r="HV9" a="1"/>
  <c r="HV9" s="1"/>
  <c r="HU9" a="1"/>
  <c r="HU9" s="1"/>
  <c r="HT9" a="1"/>
  <c r="HT9" s="1"/>
  <c r="HS9" a="1"/>
  <c r="HS9" s="1"/>
  <c r="HR9" a="1"/>
  <c r="HR9" s="1"/>
  <c r="HQ9" a="1"/>
  <c r="HQ9" s="1"/>
  <c r="HP9" a="1"/>
  <c r="HP9" s="1"/>
  <c r="HO9" a="1"/>
  <c r="HO9" s="1"/>
  <c r="HN9" a="1"/>
  <c r="HN9" s="1"/>
  <c r="HM9" a="1"/>
  <c r="HM9" s="1"/>
  <c r="HL9" a="1"/>
  <c r="HL9" s="1"/>
  <c r="HK9" a="1"/>
  <c r="HK9" s="1"/>
  <c r="HJ9" a="1"/>
  <c r="HJ9" s="1"/>
  <c r="HI9" a="1"/>
  <c r="HI9" s="1"/>
  <c r="HH9" a="1"/>
  <c r="HH9" s="1"/>
  <c r="HG9" a="1"/>
  <c r="HG9" s="1"/>
  <c r="HF9" a="1"/>
  <c r="HF9" s="1"/>
  <c r="HE9" a="1"/>
  <c r="HE9" s="1"/>
  <c r="HD9" a="1"/>
  <c r="HD9" s="1"/>
  <c r="HC9" a="1"/>
  <c r="HC9" s="1"/>
  <c r="HB9" a="1"/>
  <c r="HB9" s="1"/>
  <c r="HA9" a="1"/>
  <c r="HA9" s="1"/>
  <c r="GZ9" a="1"/>
  <c r="GZ9" s="1"/>
  <c r="GY9" a="1"/>
  <c r="GY9" s="1"/>
  <c r="GX9" a="1"/>
  <c r="GX9" s="1"/>
  <c r="GW9" a="1"/>
  <c r="GW9" s="1"/>
  <c r="GV9" a="1"/>
  <c r="GV9" s="1"/>
  <c r="GU9" a="1"/>
  <c r="GU9" s="1"/>
  <c r="GT9" a="1"/>
  <c r="GT9" s="1"/>
  <c r="GS9" a="1"/>
  <c r="GS9" s="1"/>
  <c r="GR9" a="1"/>
  <c r="GR9" s="1"/>
  <c r="GQ9" a="1"/>
  <c r="GQ9" s="1"/>
  <c r="GP9" a="1"/>
  <c r="GP9" s="1"/>
  <c r="GO9" a="1"/>
  <c r="GO9" s="1"/>
  <c r="GN9" a="1"/>
  <c r="GN9" s="1"/>
  <c r="GM9" a="1"/>
  <c r="GM9" s="1"/>
  <c r="GL9" a="1"/>
  <c r="GL9" s="1"/>
  <c r="GK9" a="1"/>
  <c r="GK9" s="1"/>
  <c r="GJ9" a="1"/>
  <c r="GJ9" s="1"/>
  <c r="GI9" a="1"/>
  <c r="GI9" s="1"/>
  <c r="GH9" a="1"/>
  <c r="GH9" s="1"/>
  <c r="GG9" a="1"/>
  <c r="GG9" s="1"/>
  <c r="GF9" a="1"/>
  <c r="GF9" s="1"/>
  <c r="GE9" a="1"/>
  <c r="GE9" s="1"/>
  <c r="GD9" a="1"/>
  <c r="GD9" s="1"/>
  <c r="GC9" a="1"/>
  <c r="GC9" s="1"/>
  <c r="GB9"/>
  <c r="GA9"/>
  <c r="FZ9" a="1"/>
  <c r="FZ9" s="1"/>
  <c r="FY9" a="1"/>
  <c r="FY9" s="1"/>
  <c r="FX9" a="1"/>
  <c r="FX9" s="1"/>
  <c r="FW9" a="1"/>
  <c r="FW9" s="1"/>
  <c r="FV9" a="1"/>
  <c r="FV9" s="1"/>
  <c r="FU9" a="1"/>
  <c r="FU9" s="1"/>
  <c r="FS9"/>
  <c r="IP8" a="1"/>
  <c r="IP8" s="1"/>
  <c r="IO8" a="1"/>
  <c r="IO8" s="1"/>
  <c r="IN8" a="1"/>
  <c r="IN8" s="1"/>
  <c r="IM8" a="1"/>
  <c r="IM8" s="1"/>
  <c r="IL8" a="1"/>
  <c r="IL8" s="1"/>
  <c r="IK8" a="1"/>
  <c r="IK8" s="1"/>
  <c r="IJ8" a="1"/>
  <c r="IJ8" s="1"/>
  <c r="II8" a="1"/>
  <c r="II8" s="1"/>
  <c r="IH8" a="1"/>
  <c r="IH8" s="1"/>
  <c r="IG8" a="1"/>
  <c r="IG8" s="1"/>
  <c r="IF8" a="1"/>
  <c r="IF8" s="1"/>
  <c r="IE8" a="1"/>
  <c r="IE8" s="1"/>
  <c r="ID8" a="1"/>
  <c r="ID8" s="1"/>
  <c r="IC8" a="1"/>
  <c r="IC8" s="1"/>
  <c r="IB8" a="1"/>
  <c r="IB8" s="1"/>
  <c r="HZ8" a="1"/>
  <c r="HZ8" s="1"/>
  <c r="HY8" a="1"/>
  <c r="HY8" s="1"/>
  <c r="HX8" a="1"/>
  <c r="HX8" s="1"/>
  <c r="HW8" a="1"/>
  <c r="HW8" s="1"/>
  <c r="HV8" a="1"/>
  <c r="HV8" s="1"/>
  <c r="HU8" a="1"/>
  <c r="HU8" s="1"/>
  <c r="HT8" a="1"/>
  <c r="HT8" s="1"/>
  <c r="HS8" a="1"/>
  <c r="HS8" s="1"/>
  <c r="HR8" a="1"/>
  <c r="HR8" s="1"/>
  <c r="HQ8" a="1"/>
  <c r="HQ8" s="1"/>
  <c r="HP8" a="1"/>
  <c r="HP8" s="1"/>
  <c r="HO8" a="1"/>
  <c r="HO8" s="1"/>
  <c r="HN8" a="1"/>
  <c r="HN8" s="1"/>
  <c r="HM8" a="1"/>
  <c r="HM8" s="1"/>
  <c r="HL8" a="1"/>
  <c r="HL8" s="1"/>
  <c r="HK8" a="1"/>
  <c r="HK8" s="1"/>
  <c r="HJ8" a="1"/>
  <c r="HJ8" s="1"/>
  <c r="HI8" a="1"/>
  <c r="HI8" s="1"/>
  <c r="HH8" a="1"/>
  <c r="HH8" s="1"/>
  <c r="HG8" a="1"/>
  <c r="HG8" s="1"/>
  <c r="HF8" a="1"/>
  <c r="HF8" s="1"/>
  <c r="HE8" a="1"/>
  <c r="HE8" s="1"/>
  <c r="HD8" a="1"/>
  <c r="HD8" s="1"/>
  <c r="HC8" a="1"/>
  <c r="HC8" s="1"/>
  <c r="HB8" a="1"/>
  <c r="HB8" s="1"/>
  <c r="HA8" a="1"/>
  <c r="HA8" s="1"/>
  <c r="GZ8" a="1"/>
  <c r="GZ8" s="1"/>
  <c r="GY8" a="1"/>
  <c r="GY8" s="1"/>
  <c r="GX8" a="1"/>
  <c r="GX8" s="1"/>
  <c r="GW8" a="1"/>
  <c r="GW8" s="1"/>
  <c r="GV8" a="1"/>
  <c r="GV8" s="1"/>
  <c r="GU8" a="1"/>
  <c r="GU8" s="1"/>
  <c r="GT8" a="1"/>
  <c r="GT8" s="1"/>
  <c r="GS8" a="1"/>
  <c r="GS8" s="1"/>
  <c r="GR8" a="1"/>
  <c r="GR8" s="1"/>
  <c r="GQ8" a="1"/>
  <c r="GQ8" s="1"/>
  <c r="GP8" a="1"/>
  <c r="GP8" s="1"/>
  <c r="GO8" a="1"/>
  <c r="GO8" s="1"/>
  <c r="GN8" a="1"/>
  <c r="GN8" s="1"/>
  <c r="GM8" a="1"/>
  <c r="GM8" s="1"/>
  <c r="GL8" a="1"/>
  <c r="GL8" s="1"/>
  <c r="GK8" a="1"/>
  <c r="GK8" s="1"/>
  <c r="GJ8" a="1"/>
  <c r="GJ8" s="1"/>
  <c r="GI8" a="1"/>
  <c r="GI8" s="1"/>
  <c r="GH8" a="1"/>
  <c r="GH8" s="1"/>
  <c r="GG8" a="1"/>
  <c r="GG8" s="1"/>
  <c r="GF8" a="1"/>
  <c r="GF8" s="1"/>
  <c r="GE8" a="1"/>
  <c r="GE8" s="1"/>
  <c r="GD8" a="1"/>
  <c r="GD8" s="1"/>
  <c r="GC8" a="1"/>
  <c r="GC8" s="1"/>
  <c r="GB8"/>
  <c r="GA8"/>
  <c r="FZ8" a="1"/>
  <c r="FZ8" s="1"/>
  <c r="FY8" a="1"/>
  <c r="FY8" s="1"/>
  <c r="FX8" a="1"/>
  <c r="FX8" s="1"/>
  <c r="FW8" a="1"/>
  <c r="FW8" s="1"/>
  <c r="FV8" a="1"/>
  <c r="FV8" s="1"/>
  <c r="FU8" a="1"/>
  <c r="FU8" s="1"/>
  <c r="FS8"/>
  <c r="IP7" a="1"/>
  <c r="IP7" s="1"/>
  <c r="IO7" a="1"/>
  <c r="IO7" s="1"/>
  <c r="IN7" a="1"/>
  <c r="IN7" s="1"/>
  <c r="IM7" a="1"/>
  <c r="IM7" s="1"/>
  <c r="IL7" a="1"/>
  <c r="IL7" s="1"/>
  <c r="IK7" a="1"/>
  <c r="IK7" s="1"/>
  <c r="IJ7" a="1"/>
  <c r="IJ7" s="1"/>
  <c r="II7" a="1"/>
  <c r="II7" s="1"/>
  <c r="IH7" a="1"/>
  <c r="IH7" s="1"/>
  <c r="IG7" a="1"/>
  <c r="IG7" s="1"/>
  <c r="IF7" a="1"/>
  <c r="IF7" s="1"/>
  <c r="IE7" a="1"/>
  <c r="IE7" s="1"/>
  <c r="ID7" a="1"/>
  <c r="ID7" s="1"/>
  <c r="IC7" a="1"/>
  <c r="IC7" s="1"/>
  <c r="IB7" a="1"/>
  <c r="IB7" s="1"/>
  <c r="HZ7" a="1"/>
  <c r="HZ7" s="1"/>
  <c r="HY7" a="1"/>
  <c r="HY7" s="1"/>
  <c r="HX7" a="1"/>
  <c r="HX7" s="1"/>
  <c r="HW7" a="1"/>
  <c r="HW7" s="1"/>
  <c r="HV7" a="1"/>
  <c r="HV7" s="1"/>
  <c r="HU7" a="1"/>
  <c r="HU7" s="1"/>
  <c r="HT7" a="1"/>
  <c r="HT7" s="1"/>
  <c r="HS7" a="1"/>
  <c r="HS7" s="1"/>
  <c r="HR7" a="1"/>
  <c r="HR7" s="1"/>
  <c r="HQ7" a="1"/>
  <c r="HQ7" s="1"/>
  <c r="HP7" a="1"/>
  <c r="HP7" s="1"/>
  <c r="HO7" a="1"/>
  <c r="HO7" s="1"/>
  <c r="HN7" a="1"/>
  <c r="HN7" s="1"/>
  <c r="HM7" a="1"/>
  <c r="HM7" s="1"/>
  <c r="HL7" a="1"/>
  <c r="HL7" s="1"/>
  <c r="HK7" a="1"/>
  <c r="HK7" s="1"/>
  <c r="HJ7" a="1"/>
  <c r="HJ7" s="1"/>
  <c r="HI7" a="1"/>
  <c r="HI7" s="1"/>
  <c r="HH7" a="1"/>
  <c r="HH7" s="1"/>
  <c r="HG7" a="1"/>
  <c r="HG7" s="1"/>
  <c r="HF7" a="1"/>
  <c r="HF7" s="1"/>
  <c r="HE7" a="1"/>
  <c r="HE7" s="1"/>
  <c r="HD7" a="1"/>
  <c r="HD7" s="1"/>
  <c r="HC7" a="1"/>
  <c r="HC7" s="1"/>
  <c r="HB7" a="1"/>
  <c r="HB7" s="1"/>
  <c r="HA7" a="1"/>
  <c r="HA7" s="1"/>
  <c r="GZ7" a="1"/>
  <c r="GZ7" s="1"/>
  <c r="GY7" a="1"/>
  <c r="GY7" s="1"/>
  <c r="GX7" a="1"/>
  <c r="GX7" s="1"/>
  <c r="GW7" a="1"/>
  <c r="GW7" s="1"/>
  <c r="GV7" a="1"/>
  <c r="GV7" s="1"/>
  <c r="GU7" a="1"/>
  <c r="GU7" s="1"/>
  <c r="GT7" a="1"/>
  <c r="GT7" s="1"/>
  <c r="GS7" a="1"/>
  <c r="GS7" s="1"/>
  <c r="GR7" a="1"/>
  <c r="GR7" s="1"/>
  <c r="GQ7" a="1"/>
  <c r="GQ7" s="1"/>
  <c r="GP7" a="1"/>
  <c r="GP7" s="1"/>
  <c r="GO7" a="1"/>
  <c r="GO7" s="1"/>
  <c r="GN7" a="1"/>
  <c r="GN7" s="1"/>
  <c r="GM7" a="1"/>
  <c r="GM7" s="1"/>
  <c r="GL7" a="1"/>
  <c r="GL7" s="1"/>
  <c r="GK7" a="1"/>
  <c r="GK7" s="1"/>
  <c r="GJ7" a="1"/>
  <c r="GJ7" s="1"/>
  <c r="GI7" a="1"/>
  <c r="GI7" s="1"/>
  <c r="GH7" a="1"/>
  <c r="GH7" s="1"/>
  <c r="GG7" a="1"/>
  <c r="GG7" s="1"/>
  <c r="GF7" a="1"/>
  <c r="GF7" s="1"/>
  <c r="GE7" a="1"/>
  <c r="GE7" s="1"/>
  <c r="GD7" a="1"/>
  <c r="GD7" s="1"/>
  <c r="GC7" a="1"/>
  <c r="GC7" s="1"/>
  <c r="GB7"/>
  <c r="GA7"/>
  <c r="FZ7" a="1"/>
  <c r="FZ7" s="1"/>
  <c r="FY7" a="1"/>
  <c r="FY7" s="1"/>
  <c r="FX7" a="1"/>
  <c r="FX7" s="1"/>
  <c r="FW7" a="1"/>
  <c r="FW7" s="1"/>
  <c r="FV7" a="1"/>
  <c r="FV7" s="1"/>
  <c r="FU7" a="1"/>
  <c r="FU7" s="1"/>
  <c r="FS7"/>
  <c r="FV5"/>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D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C4"/>
  <c r="FR17" l="1"/>
  <c r="FR18"/>
  <c r="FQ35" a="1"/>
  <c r="FQ35" s="1"/>
  <c r="FR23"/>
  <c r="FR24"/>
  <c r="FR25"/>
  <c r="FR26"/>
  <c r="FR27"/>
  <c r="FR28"/>
  <c r="FR29"/>
  <c r="FR30"/>
  <c r="FR31"/>
  <c r="FR32"/>
  <c r="FR33"/>
  <c r="FQ78" a="1"/>
  <c r="FQ78" s="1"/>
  <c r="FR21"/>
  <c r="FR22"/>
  <c r="FQ20" a="1"/>
  <c r="FQ20" s="1"/>
  <c r="FQ21" a="1"/>
  <c r="FQ21" s="1"/>
  <c r="FQ22" a="1"/>
  <c r="FQ22" s="1"/>
  <c r="FQ23" a="1"/>
  <c r="FQ23" s="1"/>
  <c r="FQ24" a="1"/>
  <c r="FQ24" s="1"/>
  <c r="FQ25" a="1"/>
  <c r="FQ25" s="1"/>
  <c r="FQ26" a="1"/>
  <c r="FQ26" s="1"/>
  <c r="FQ27" a="1"/>
  <c r="FQ27" s="1"/>
  <c r="FQ28" a="1"/>
  <c r="FQ28" s="1"/>
  <c r="FQ29" a="1"/>
  <c r="FQ29" s="1"/>
  <c r="FQ30" a="1"/>
  <c r="FQ30" s="1"/>
  <c r="FQ31" a="1"/>
  <c r="FQ31" s="1"/>
  <c r="FQ32" a="1"/>
  <c r="FQ32" s="1"/>
  <c r="FQ33" a="1"/>
  <c r="FQ33" s="1"/>
  <c r="FR20"/>
  <c r="FR35"/>
  <c r="FR62"/>
  <c r="FR59"/>
  <c r="FQ61" a="1"/>
  <c r="FQ61" s="1"/>
  <c r="FQ93" a="1"/>
  <c r="FQ93" s="1"/>
  <c r="FQ63" a="1"/>
  <c r="FQ63" s="1"/>
  <c r="FR77"/>
  <c r="FR37"/>
  <c r="FR40"/>
  <c r="FQ42" a="1"/>
  <c r="FQ42" s="1"/>
  <c r="FR43"/>
  <c r="FR44"/>
  <c r="FR47"/>
  <c r="FQ151" a="1"/>
  <c r="FQ151" s="1"/>
  <c r="FR89"/>
  <c r="FQ90" a="1"/>
  <c r="FQ90" s="1"/>
  <c r="FR91"/>
  <c r="FR93"/>
  <c r="FQ123" a="1"/>
  <c r="FQ123" s="1"/>
  <c r="FR128"/>
  <c r="FR130"/>
  <c r="FQ140" a="1"/>
  <c r="FQ140" s="1"/>
  <c r="FR141"/>
  <c r="FQ95" a="1"/>
  <c r="FQ95" s="1"/>
  <c r="FR102"/>
  <c r="FQ103" a="1"/>
  <c r="FQ103" s="1"/>
  <c r="FR87"/>
  <c r="FQ100" a="1"/>
  <c r="FQ100" s="1"/>
  <c r="FQ127" a="1"/>
  <c r="FQ127" s="1"/>
  <c r="FQ128" a="1"/>
  <c r="FQ128" s="1"/>
  <c r="FR129"/>
  <c r="FQ131" a="1"/>
  <c r="FQ131" s="1"/>
  <c r="FQ136" a="1"/>
  <c r="FQ136" s="1"/>
  <c r="FQ129" a="1"/>
  <c r="FQ129" s="1"/>
  <c r="FR133"/>
  <c r="FR135"/>
  <c r="FR136"/>
  <c r="FR149"/>
  <c r="FR7"/>
  <c r="FQ7" a="1"/>
  <c r="FQ7" s="1"/>
  <c r="FR9"/>
  <c r="FQ9" a="1"/>
  <c r="FQ9" s="1"/>
  <c r="FR11"/>
  <c r="FQ11" a="1"/>
  <c r="FQ11" s="1"/>
  <c r="FR13"/>
  <c r="FQ13" a="1"/>
  <c r="FQ13" s="1"/>
  <c r="FQ15" a="1"/>
  <c r="FQ15" s="1"/>
  <c r="FR15"/>
  <c r="FQ34" a="1"/>
  <c r="FQ34" s="1"/>
  <c r="FQ37" a="1"/>
  <c r="FQ37" s="1"/>
  <c r="FR38"/>
  <c r="FR39"/>
  <c r="FR45"/>
  <c r="FQ8" a="1"/>
  <c r="FQ8" s="1"/>
  <c r="FR8"/>
  <c r="FQ10" a="1"/>
  <c r="FQ10" s="1"/>
  <c r="FR10"/>
  <c r="FR12"/>
  <c r="FQ12" a="1"/>
  <c r="FQ12" s="1"/>
  <c r="FR14"/>
  <c r="FQ14" a="1"/>
  <c r="FQ14" s="1"/>
  <c r="FR16"/>
  <c r="FQ16" a="1"/>
  <c r="FQ16" s="1"/>
  <c r="FQ36" a="1"/>
  <c r="FQ36" s="1"/>
  <c r="FQ41" a="1"/>
  <c r="FQ41" s="1"/>
  <c r="FR42"/>
  <c r="FR34"/>
  <c r="FR36"/>
  <c r="FQ38" a="1"/>
  <c r="FQ38" s="1"/>
  <c r="FR41"/>
  <c r="FR46"/>
  <c r="FQ50" a="1"/>
  <c r="FQ50" s="1"/>
  <c r="FR50"/>
  <c r="FQ17" a="1"/>
  <c r="FQ17" s="1"/>
  <c r="FQ18" a="1"/>
  <c r="FQ18" s="1"/>
  <c r="FQ19" a="1"/>
  <c r="FQ19" s="1"/>
  <c r="FQ39" a="1"/>
  <c r="FQ39" s="1"/>
  <c r="FQ40" a="1"/>
  <c r="FQ40" s="1"/>
  <c r="FQ43" a="1"/>
  <c r="FQ43" s="1"/>
  <c r="FQ44" a="1"/>
  <c r="FQ44" s="1"/>
  <c r="FQ45" a="1"/>
  <c r="FQ45" s="1"/>
  <c r="FQ46" a="1"/>
  <c r="FQ46" s="1"/>
  <c r="FQ51" a="1"/>
  <c r="FQ51" s="1"/>
  <c r="FR51"/>
  <c r="FQ52" a="1"/>
  <c r="FQ52" s="1"/>
  <c r="FR52"/>
  <c r="FQ53" a="1"/>
  <c r="FQ53" s="1"/>
  <c r="FR53"/>
  <c r="FR54"/>
  <c r="FR55"/>
  <c r="FR56"/>
  <c r="FR57"/>
  <c r="FR58"/>
  <c r="FQ48" a="1"/>
  <c r="FQ48" s="1"/>
  <c r="FR48"/>
  <c r="FQ47" a="1"/>
  <c r="FQ47" s="1"/>
  <c r="FQ54" a="1"/>
  <c r="FQ54" s="1"/>
  <c r="FQ55" a="1"/>
  <c r="FQ55" s="1"/>
  <c r="FQ56" a="1"/>
  <c r="FQ56" s="1"/>
  <c r="FQ58" a="1"/>
  <c r="FQ58" s="1"/>
  <c r="FQ59" a="1"/>
  <c r="FQ59" s="1"/>
  <c r="FQ60" a="1"/>
  <c r="FQ60" s="1"/>
  <c r="FR60"/>
  <c r="FQ49" a="1"/>
  <c r="FQ49" s="1"/>
  <c r="FR49"/>
  <c r="FR61"/>
  <c r="FQ65" a="1"/>
  <c r="FQ65" s="1"/>
  <c r="FR65"/>
  <c r="FQ69" a="1"/>
  <c r="FQ69" s="1"/>
  <c r="FR69"/>
  <c r="FQ73" a="1"/>
  <c r="FQ73" s="1"/>
  <c r="FR73"/>
  <c r="FQ66" a="1"/>
  <c r="FQ66" s="1"/>
  <c r="FR66"/>
  <c r="FQ70" a="1"/>
  <c r="FQ70" s="1"/>
  <c r="FR70"/>
  <c r="FQ74" a="1"/>
  <c r="FQ74" s="1"/>
  <c r="FR74"/>
  <c r="FQ67" a="1"/>
  <c r="FQ67" s="1"/>
  <c r="FR67"/>
  <c r="FQ71" a="1"/>
  <c r="FQ71" s="1"/>
  <c r="FR71"/>
  <c r="FQ75" a="1"/>
  <c r="FQ75" s="1"/>
  <c r="FR75"/>
  <c r="FQ64" a="1"/>
  <c r="FQ64" s="1"/>
  <c r="FR64"/>
  <c r="FQ68" a="1"/>
  <c r="FQ68" s="1"/>
  <c r="FR68"/>
  <c r="FQ72" a="1"/>
  <c r="FQ72" s="1"/>
  <c r="FR72"/>
  <c r="FQ76" a="1"/>
  <c r="FQ76" s="1"/>
  <c r="FR76"/>
  <c r="FQ62" a="1"/>
  <c r="FQ62" s="1"/>
  <c r="FQ82" a="1"/>
  <c r="FQ82" s="1"/>
  <c r="FR82"/>
  <c r="FQ86" a="1"/>
  <c r="FQ86" s="1"/>
  <c r="FR86"/>
  <c r="FQ79" a="1"/>
  <c r="FQ79" s="1"/>
  <c r="FQ83" a="1"/>
  <c r="FQ83" s="1"/>
  <c r="FR83"/>
  <c r="FQ87" a="1"/>
  <c r="FQ87" s="1"/>
  <c r="FR90"/>
  <c r="FQ80" a="1"/>
  <c r="FQ80" s="1"/>
  <c r="FR80"/>
  <c r="FQ84" a="1"/>
  <c r="FQ84" s="1"/>
  <c r="FR84"/>
  <c r="FQ77" a="1"/>
  <c r="FQ77" s="1"/>
  <c r="FQ88" a="1"/>
  <c r="FQ88" s="1"/>
  <c r="FQ81" a="1"/>
  <c r="FQ81" s="1"/>
  <c r="FR81"/>
  <c r="FQ85" a="1"/>
  <c r="FQ85" s="1"/>
  <c r="FR85"/>
  <c r="FR88"/>
  <c r="FQ89" a="1"/>
  <c r="FQ89" s="1"/>
  <c r="FQ91" a="1"/>
  <c r="FQ91" s="1"/>
  <c r="FR96"/>
  <c r="FQ96" a="1"/>
  <c r="FQ96" s="1"/>
  <c r="FR97"/>
  <c r="FQ97" a="1"/>
  <c r="FQ97" s="1"/>
  <c r="FR78"/>
  <c r="FR79"/>
  <c r="FR92"/>
  <c r="FQ94" a="1"/>
  <c r="FQ94" s="1"/>
  <c r="FR94"/>
  <c r="FQ98" a="1"/>
  <c r="FQ98" s="1"/>
  <c r="FQ99" a="1"/>
  <c r="FQ99" s="1"/>
  <c r="FR113"/>
  <c r="FQ113" a="1"/>
  <c r="FQ113" s="1"/>
  <c r="FR117"/>
  <c r="FQ117" a="1"/>
  <c r="FQ117" s="1"/>
  <c r="FR121"/>
  <c r="FQ121" a="1"/>
  <c r="FQ121" s="1"/>
  <c r="FR125"/>
  <c r="FQ125" a="1"/>
  <c r="FQ125" s="1"/>
  <c r="FR95"/>
  <c r="FR101"/>
  <c r="FR105"/>
  <c r="FQ105" a="1"/>
  <c r="FQ105" s="1"/>
  <c r="FR106"/>
  <c r="FQ106" a="1"/>
  <c r="FQ106" s="1"/>
  <c r="FR107"/>
  <c r="FQ107" a="1"/>
  <c r="FQ107" s="1"/>
  <c r="FR108"/>
  <c r="FQ108" a="1"/>
  <c r="FQ108" s="1"/>
  <c r="FR109"/>
  <c r="FQ109" a="1"/>
  <c r="FQ109" s="1"/>
  <c r="FR110"/>
  <c r="FQ110" a="1"/>
  <c r="FQ110" s="1"/>
  <c r="FR111"/>
  <c r="FQ111" a="1"/>
  <c r="FQ111" s="1"/>
  <c r="FR112"/>
  <c r="FQ112" a="1"/>
  <c r="FQ112" s="1"/>
  <c r="FR118"/>
  <c r="FQ118" a="1"/>
  <c r="FQ118" s="1"/>
  <c r="FR100"/>
  <c r="FQ102" a="1"/>
  <c r="FQ102" s="1"/>
  <c r="FR104"/>
  <c r="FR119"/>
  <c r="FQ119" a="1"/>
  <c r="FQ119" s="1"/>
  <c r="FR99"/>
  <c r="FQ101" a="1"/>
  <c r="FQ101" s="1"/>
  <c r="FR103"/>
  <c r="FR114"/>
  <c r="FQ114" a="1"/>
  <c r="FQ114" s="1"/>
  <c r="FR115"/>
  <c r="FQ115" a="1"/>
  <c r="FQ115" s="1"/>
  <c r="FR116"/>
  <c r="FQ116" a="1"/>
  <c r="FQ116" s="1"/>
  <c r="FR120"/>
  <c r="FQ120" a="1"/>
  <c r="FQ120" s="1"/>
  <c r="FR122"/>
  <c r="FQ122" a="1"/>
  <c r="FQ122" s="1"/>
  <c r="FR124"/>
  <c r="FQ124" a="1"/>
  <c r="FQ124" s="1"/>
  <c r="FR126"/>
  <c r="FQ126" a="1"/>
  <c r="FQ126" s="1"/>
  <c r="FR98"/>
  <c r="FQ104" a="1"/>
  <c r="FQ104" s="1"/>
  <c r="FR123"/>
  <c r="FR127"/>
  <c r="FR138"/>
  <c r="FQ138" a="1"/>
  <c r="FQ138" s="1"/>
  <c r="FR139"/>
  <c r="FQ139" a="1"/>
  <c r="FQ139" s="1"/>
  <c r="FR131"/>
  <c r="FR132"/>
  <c r="FQ134" a="1"/>
  <c r="FQ134" s="1"/>
  <c r="FR137"/>
  <c r="FQ137" a="1"/>
  <c r="FQ137" s="1"/>
  <c r="FQ133" a="1"/>
  <c r="FQ133" s="1"/>
  <c r="FR134"/>
  <c r="FQ135" a="1"/>
  <c r="FQ135" s="1"/>
  <c r="FQ143" a="1"/>
  <c r="FQ143" s="1"/>
  <c r="FR143"/>
  <c r="FQ144" a="1"/>
  <c r="FQ144" s="1"/>
  <c r="FR144"/>
  <c r="FQ145" a="1"/>
  <c r="FQ145" s="1"/>
  <c r="FR145"/>
  <c r="FR150"/>
  <c r="FQ150" a="1"/>
  <c r="FQ150" s="1"/>
  <c r="FR142"/>
  <c r="FQ146" a="1"/>
  <c r="FQ146" s="1"/>
  <c r="FR146"/>
  <c r="FQ147" a="1"/>
  <c r="FQ147" s="1"/>
  <c r="FR147"/>
  <c r="FQ148" a="1"/>
  <c r="FQ148" s="1"/>
  <c r="FR148"/>
  <c r="FR140"/>
  <c r="FQ142" a="1"/>
  <c r="FQ142" s="1"/>
  <c r="FQ141" a="1"/>
  <c r="FQ141" s="1"/>
  <c r="FQ153" a="1"/>
  <c r="FQ153" s="1"/>
  <c r="FR153"/>
  <c r="FQ154" a="1"/>
  <c r="FQ154" s="1"/>
  <c r="FR154"/>
  <c r="FQ149" a="1"/>
  <c r="FQ149" s="1"/>
  <c r="FQ155" a="1"/>
  <c r="FQ155" s="1"/>
  <c r="FR155"/>
  <c r="FR151"/>
  <c r="FR152"/>
</calcChain>
</file>

<file path=xl/sharedStrings.xml><?xml version="1.0" encoding="utf-8"?>
<sst xmlns="http://schemas.openxmlformats.org/spreadsheetml/2006/main" count="4060" uniqueCount="688">
  <si>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</si>
  <si>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</si>
  <si>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</si>
  <si>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</si>
  <si>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</si>
  <si>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</si>
  <si>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</si>
  <si>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</si>
  <si>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</si>
  <si>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</si>
  <si>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</si>
  <si>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</si>
  <si>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</si>
  <si>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</si>
  <si>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</si>
  <si>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</si>
  <si>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</si>
  <si>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</si>
  <si>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</si>
  <si>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</si>
  <si>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</si>
  <si>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</si>
  <si>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</si>
  <si>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</si>
  <si>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</si>
  <si>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</si>
  <si>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</si>
  <si>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</si>
  <si>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</si>
  <si>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</si>
  <si>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</si>
  <si>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</si>
  <si>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</si>
  <si>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</si>
  <si>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</si>
  <si>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</si>
  <si>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</si>
  <si>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</si>
  <si>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</si>
  <si>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</si>
  <si>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</si>
  <si>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</si>
  <si>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</si>
  <si>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</si>
  <si>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</si>
  <si>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</si>
  <si>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</si>
  <si>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</si>
  <si>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</si>
  <si>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</si>
  <si>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</si>
  <si>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</si>
  <si>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</si>
  <si>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</si>
  <si>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</si>
  <si>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</si>
  <si>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</si>
  <si>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</si>
  <si>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</si>
  <si>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</si>
  <si>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</si>
  <si>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</si>
  <si>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</si>
  <si>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</si>
  <si>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</si>
  <si>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</si>
  <si>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</si>
  <si>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</si>
  <si>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</si>
  <si>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</si>
  <si>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</si>
  <si>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</si>
  <si>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</si>
  <si>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</si>
  <si>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</si>
  <si>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</si>
  <si>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</si>
  <si>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</si>
  <si>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</si>
  <si>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</si>
  <si>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</si>
  <si>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</si>
  <si>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</si>
  <si>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</si>
  <si>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</si>
  <si>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</si>
  <si>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</si>
  <si>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</si>
  <si>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</si>
  <si>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</si>
  <si>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</si>
  <si>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</si>
  <si>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</si>
  <si>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</si>
  <si>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</si>
  <si>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</si>
  <si>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</si>
  <si>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</si>
  <si>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</si>
  <si>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</si>
  <si>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</si>
  <si>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</si>
  <si>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</si>
  <si>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</si>
  <si>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</si>
  <si>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</si>
  <si>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</si>
  <si>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</si>
  <si>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</si>
  <si>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</si>
  <si>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</si>
  <si>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</si>
  <si>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</si>
  <si>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</si>
  <si>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</si>
  <si>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</si>
  <si>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</si>
  <si>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</si>
  <si>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</si>
  <si>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</si>
  <si>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</si>
  <si>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</si>
  <si>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</si>
  <si>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</si>
  <si>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</si>
  <si>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</si>
  <si>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</si>
  <si>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</si>
  <si>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</si>
  <si>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</si>
  <si>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</si>
  <si>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</si>
  <si>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</si>
  <si>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</si>
  <si>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</si>
  <si>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</si>
  <si>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</si>
  <si>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</si>
  <si>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</si>
  <si>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</si>
  <si>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</si>
  <si>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</si>
  <si>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</si>
  <si>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</si>
  <si>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</si>
  <si>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</si>
  <si>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</si>
  <si>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</si>
  <si>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</si>
  <si>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</si>
  <si>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</si>
  <si>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</si>
  <si>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</si>
  <si>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</si>
  <si>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</si>
  <si>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</si>
  <si>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</si>
  <si>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</si>
  <si>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</si>
  <si>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</si>
  <si>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</si>
  <si>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</si>
  <si>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</si>
  <si>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</si>
  <si>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</si>
  <si>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</si>
  <si>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</si>
  <si>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</si>
  <si>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</si>
  <si>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</si>
  <si>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</si>
  <si>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</si>
  <si>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</si>
  <si>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</si>
  <si>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</si>
  <si>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</si>
  <si>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</si>
  <si>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</si>
  <si>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</si>
  <si>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</si>
  <si>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</si>
  <si>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</si>
  <si>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</si>
  <si>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</si>
  <si>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</si>
  <si>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</si>
  <si>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</si>
  <si>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</si>
  <si>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</si>
  <si>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</si>
  <si>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</si>
  <si>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</si>
  <si>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</si>
  <si>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</si>
  <si>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</si>
  <si>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</si>
  <si>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</si>
  <si>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</si>
  <si>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</si>
  <si>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</si>
  <si>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</si>
  <si>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</si>
  <si>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</si>
  <si>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</si>
  <si>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</si>
  <si>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</si>
  <si>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</si>
  <si>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</si>
  <si>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</si>
  <si>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</si>
  <si>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</si>
  <si>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</si>
  <si>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</si>
  <si>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</si>
  <si>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</si>
  <si>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</si>
  <si>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</si>
  <si>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</si>
  <si>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</si>
  <si>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</si>
  <si>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</si>
  <si>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</si>
  <si>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</si>
  <si>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</si>
  <si>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</si>
  <si>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</si>
  <si>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</si>
  <si>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</si>
  <si>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</si>
  <si>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</si>
  <si>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</si>
  <si>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</si>
  <si>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</si>
  <si>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</si>
  <si>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</si>
  <si>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</si>
  <si>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</si>
  <si>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</si>
  <si>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</si>
  <si>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</si>
  <si>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</si>
  <si>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</si>
  <si>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</si>
  <si>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</si>
  <si>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</si>
  <si>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</si>
  <si>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BUDAPEST</t>
  </si>
  <si>
    <t>Accenture Hungary</t>
  </si>
  <si>
    <t>Yes</t>
  </si>
  <si>
    <t>A major solutions provider</t>
  </si>
  <si>
    <t>Technology  Media &amp; Telecoms</t>
  </si>
  <si>
    <t>Technology/Software</t>
  </si>
  <si>
    <t>Outsourcing provider</t>
  </si>
  <si>
    <t>on a major outsourcing deal in relation to employment law business transfer.</t>
  </si>
  <si>
    <t>No</t>
  </si>
  <si>
    <t>Hungary</t>
  </si>
  <si>
    <t>Non Contentious</t>
  </si>
  <si>
    <t>CEE - Budapest (CRD)</t>
  </si>
  <si>
    <t>Ormai , Gabriella</t>
  </si>
  <si>
    <t>Complete</t>
  </si>
  <si>
    <t>Master</t>
  </si>
  <si>
    <t>Firm</t>
  </si>
  <si>
    <t>A</t>
  </si>
  <si>
    <t>Communications/Telecoms</t>
  </si>
  <si>
    <t>Central/Local government sector</t>
  </si>
  <si>
    <t>on IT, telecommunications issues, involvement in govrenment projects, drafting and negotiation various business consulting agreements in several industry sectors.</t>
  </si>
  <si>
    <t>Kokeny , Balazs</t>
  </si>
  <si>
    <t>Domokos , Marton</t>
  </si>
  <si>
    <t>ACE European Group Limited</t>
  </si>
  <si>
    <t xml:space="preserve">FIS Insurance </t>
  </si>
  <si>
    <t>Insurance / Re-Insurance/Life/ General insurance</t>
  </si>
  <si>
    <t xml:space="preserve">on Hungarian tax (mainly VAT) advice with regards to the structuring and implementation of ACE Hungary's mobile-phone insurance product (in cooperation with T-Mobile Hungary). </t>
  </si>
  <si>
    <t>As this product was the first of its kind in Hungary, similarly cutting-edge VAT advice was required to make sure that the business objectives envisaged by the client could be put in place without uncertainties and without any significant VAT leakage.</t>
  </si>
  <si>
    <t>Kalman , Eszter</t>
  </si>
  <si>
    <t>Feher , Tamas</t>
  </si>
  <si>
    <t>Advent International</t>
  </si>
  <si>
    <t>A private equity firm</t>
  </si>
  <si>
    <t>FIS Other (private equity)</t>
  </si>
  <si>
    <t>Venture capital / private equity</t>
  </si>
  <si>
    <t>Consumer Products</t>
  </si>
  <si>
    <t>Food / drink</t>
  </si>
  <si>
    <t xml:space="preserve">on its agreement to acquire Provimi Pet Food from the Provimi Group. </t>
  </si>
  <si>
    <t>The enterprise value is EUR 188 million with Provimi Pet Food being the third largest producer of private label wet and dry pet food in Europe.</t>
  </si>
  <si>
    <t>Talmacsi , Eva</t>
  </si>
  <si>
    <t>Toth , Peter</t>
  </si>
  <si>
    <t>Advent International Ltd</t>
  </si>
  <si>
    <t>Hotels &amp; Leisure</t>
  </si>
  <si>
    <t>Media</t>
  </si>
  <si>
    <t>on the sale of the Danubius Radio Group.</t>
  </si>
  <si>
    <t>CEE - Budapest (Corporate)</t>
  </si>
  <si>
    <t>Kircsi , Aniko</t>
  </si>
  <si>
    <t>Papp , Erika</t>
  </si>
  <si>
    <t>AIG Hungary</t>
  </si>
  <si>
    <t>Legal</t>
  </si>
  <si>
    <t xml:space="preserve">on the arbitration cases handled by Baker &amp; McKenzie in connection with K&amp;H Equities. </t>
  </si>
  <si>
    <t>Value approximately USD 120 million.</t>
  </si>
  <si>
    <t>Mittak , Peter</t>
  </si>
  <si>
    <t>Okanyi , Zsolt</t>
  </si>
  <si>
    <t>AIG UK</t>
  </si>
  <si>
    <t>A major American insurance company</t>
  </si>
  <si>
    <t xml:space="preserve">FIS Banks </t>
  </si>
  <si>
    <t>Financial Institutions</t>
  </si>
  <si>
    <t>on the largest banking fraud in Hungary detecting liability and recovery issues.</t>
  </si>
  <si>
    <t>CEE - Budapest (BAIF)</t>
  </si>
  <si>
    <t>AIG United Guaranty</t>
  </si>
  <si>
    <t>A mortgage insurance company</t>
  </si>
  <si>
    <t>on insurance and regulatory matter work regarding employee fraud.</t>
  </si>
  <si>
    <t>Project Paprika.</t>
  </si>
  <si>
    <t>Amgen Kft</t>
  </si>
  <si>
    <t>A leding American based biotech company</t>
  </si>
  <si>
    <t>Lifesciences - Biotech</t>
  </si>
  <si>
    <t>Biotech</t>
  </si>
  <si>
    <t xml:space="preserve">on a wide range of corporate, commercial and regulatory issues (advertising, products, data protection issues, clinical tiral agreements, competition law advice). </t>
  </si>
  <si>
    <t>Advised on drafting contracts in relation to the recollection of waste drug, and representing the company during the negotiation process. We also advised the client on corporate, employment and other commercial issues.</t>
  </si>
  <si>
    <t>Bednar , Veronika</t>
  </si>
  <si>
    <t>Apollo Tyres Ltd.</t>
  </si>
  <si>
    <t>A professional car tyre manufacturer</t>
  </si>
  <si>
    <t xml:space="preserve">Automotive </t>
  </si>
  <si>
    <t>Automotive</t>
  </si>
  <si>
    <t>Manufacturing</t>
  </si>
  <si>
    <t>Real Estate &amp; Construction</t>
  </si>
  <si>
    <t>Construction / development</t>
  </si>
  <si>
    <t>on Hungarian state and local taxes, and state subsidies in relation to proposed greenfield investment.</t>
  </si>
  <si>
    <t>Aspect LLC / Hungarian Horizon Energy Kft.</t>
  </si>
  <si>
    <t>An independent exploration and energy investment company</t>
  </si>
  <si>
    <t>Energy &amp; Utilities</t>
  </si>
  <si>
    <t>Energy / utilities</t>
  </si>
  <si>
    <t xml:space="preserve">Oil &amp; gas </t>
  </si>
  <si>
    <t>on a joint venture between the parties in connection with oil and gas exploration and exploitation project.</t>
  </si>
  <si>
    <t>Gelencser , Gabor</t>
  </si>
  <si>
    <t>on ongoing advice, including various commercial and corporate matters.</t>
  </si>
  <si>
    <t>Matrai , Ferenc</t>
  </si>
  <si>
    <t>Atradius</t>
  </si>
  <si>
    <t>A credit insurer</t>
  </si>
  <si>
    <t>on employment law questions.</t>
  </si>
  <si>
    <t>Aviva Insurance</t>
  </si>
  <si>
    <t>An insurance group</t>
  </si>
  <si>
    <t>on the employment contract of a key employee.</t>
  </si>
  <si>
    <t>Baker Hughes</t>
  </si>
  <si>
    <t>A global oilfield service company</t>
  </si>
  <si>
    <t>on various employment related matters.</t>
  </si>
  <si>
    <t>Baxter Hungary</t>
  </si>
  <si>
    <t>A pharmaceutical company</t>
  </si>
  <si>
    <t>Lifesciences - Pharma</t>
  </si>
  <si>
    <t>Pharmaceuticals</t>
  </si>
  <si>
    <t>on all employment matters and supporting their business in Hungary in all other areas of law.</t>
  </si>
  <si>
    <t>Health services</t>
  </si>
  <si>
    <t>on setting up dawn raid response program.</t>
  </si>
  <si>
    <t>Petranyi Dora</t>
  </si>
  <si>
    <t>Becton Dickinson</t>
  </si>
  <si>
    <t>A major US-based medical device company</t>
  </si>
  <si>
    <t>Lifesciences - Medical devices</t>
  </si>
  <si>
    <t>Medical devices</t>
  </si>
  <si>
    <t>on a large and important state aid case.</t>
  </si>
  <si>
    <t>Becton Dickinson Hungary Kft.</t>
  </si>
  <si>
    <t>on a dispute with the Hungarian Tax Authority concerning a value of  approximately EUR 400,000.</t>
  </si>
  <si>
    <t>on property and employment issues in relation to the establishment of a factory in Hungary.</t>
  </si>
  <si>
    <t>CEE - Budapest (Real Estate)</t>
  </si>
  <si>
    <t>Czike , Gabor</t>
  </si>
  <si>
    <t>on the drafting and adjustment of the entire range of employment-related deeds upon starting up full-scale operations in Hungary (on a day-to-day basis).</t>
  </si>
  <si>
    <t>BNP Paribas</t>
  </si>
  <si>
    <t>Retail Bank</t>
  </si>
  <si>
    <t>Transport - Airports/Aviation</t>
  </si>
  <si>
    <t>on the project financing of the acquistion and operation of Budapest Airport's handling services in the amount of EUR 41 million.</t>
  </si>
  <si>
    <t>Sefer ivan</t>
  </si>
  <si>
    <t>Bosch Power Tools</t>
  </si>
  <si>
    <t>on various employment issues on a daily basis.</t>
  </si>
  <si>
    <t>Bouygues Batiment International</t>
  </si>
  <si>
    <t>Property development sector</t>
  </si>
  <si>
    <t>on the spin off of the Hungarian subsidiary of Bouygues Batiment International, a real estate developer, into five separate companies as part of a real estate restructuring and subsequent sale transaction.</t>
  </si>
  <si>
    <t>British Telecom</t>
  </si>
  <si>
    <t>on various employment issues and commercial issues on a regular basis, including a CEE wide regional transaction in connection with a major outsourcing project.</t>
  </si>
  <si>
    <t>Budapest Power Plant Ltd.</t>
  </si>
  <si>
    <t xml:space="preserve">on all of its day-to-day issues. </t>
  </si>
  <si>
    <t>In addition to that the team is invololved in the work if upgrading an existing generation facilities.</t>
  </si>
  <si>
    <t>CEE - Budapest (EPC)</t>
  </si>
  <si>
    <t>Simon , Peter</t>
  </si>
  <si>
    <t>Electricity/gas networks</t>
  </si>
  <si>
    <t xml:space="preserve">on in relation to the retrofit of the existing 100 MW Kelenföldi Power Plant. </t>
  </si>
  <si>
    <t>Advising on the various construction and other work related package contracts for certain technical phases of the retrofit and on the amendment of the existing long term power, heat and gas supply agreements and in connection to the financing of the project.</t>
  </si>
  <si>
    <t>A major power plant operator</t>
  </si>
  <si>
    <t>on ongoing employment advice.</t>
  </si>
  <si>
    <t>Carpathian</t>
  </si>
  <si>
    <t xml:space="preserve">FIS Investment businesses </t>
  </si>
  <si>
    <t xml:space="preserve">Investment Management </t>
  </si>
  <si>
    <t>on the restructuring of the financing of CEE investments, an ex- Dawnay Day property fund in the amount of around EUR 100 million.</t>
  </si>
  <si>
    <t>Lantos , Arpad</t>
  </si>
  <si>
    <t>Cassidian SAS</t>
  </si>
  <si>
    <t>Professional services</t>
  </si>
  <si>
    <t xml:space="preserve">Defence </t>
  </si>
  <si>
    <t>on complex tax matters in connection with the restructuring of Hungarian operations.</t>
  </si>
  <si>
    <t>CIB Bank Zrt./ Inter-Európa Bank</t>
  </si>
  <si>
    <t xml:space="preserve">on the merger with Inter-Európa Bank (member of the Italian Intesa Sanpaolo Group), product- harmonisation in all business lines and other regulatory matters. </t>
  </si>
  <si>
    <t>Due to the merger CIB became the second largest bank in Hungary.</t>
  </si>
  <si>
    <t>M&amp;A</t>
  </si>
  <si>
    <t>CIB Leasing</t>
  </si>
  <si>
    <t xml:space="preserve">on a demerger from CIB Leasing and establishment of a new company, CIB Property Zrt. dealing with property leasing. </t>
  </si>
  <si>
    <t>Represented the client throughout the entire authorisation process.</t>
  </si>
  <si>
    <t>Citibank Zrt.</t>
  </si>
  <si>
    <t>on the negotiation of escrow and custody agreements in connection with the sale and purchase of companies listed on the Budapest Stock Exchange.</t>
  </si>
  <si>
    <t>on the acquisition of European Commerce Bank, representing the bank throughout the PSZÁF authorisation process.</t>
  </si>
  <si>
    <t>Cofidis</t>
  </si>
  <si>
    <t>A major distance consumer credit company</t>
  </si>
  <si>
    <t>FIS Other (consumer finance)</t>
  </si>
  <si>
    <t>on employment litigation and termination of employment contract.</t>
  </si>
  <si>
    <t>Credigen Bank</t>
  </si>
  <si>
    <t>A bank</t>
  </si>
  <si>
    <t>on a reshuffling of its Hungarian operations and ongoing employment advice.</t>
  </si>
  <si>
    <t>Bernath , Eszter</t>
  </si>
  <si>
    <t>Credit Agricole Corporat and Investment Bank</t>
  </si>
  <si>
    <t>Investment Bank</t>
  </si>
  <si>
    <t>on cash pooling contracts.</t>
  </si>
  <si>
    <t xml:space="preserve">on OTP Bank total return swap. </t>
  </si>
  <si>
    <t>Value - EUR 25,000.</t>
  </si>
  <si>
    <t>Crédit Agricole Corporate and Investment Bank</t>
  </si>
  <si>
    <t>on general advice on daily issues regarding its Hungarian subsidiary since 1996.</t>
  </si>
  <si>
    <t>on the transformation of its Hungarian subsidiary into a form of a branch.</t>
  </si>
  <si>
    <t xml:space="preserve">Other </t>
  </si>
  <si>
    <t>Csemege-Match</t>
  </si>
  <si>
    <t>Other:</t>
  </si>
  <si>
    <t>, operator of two major Hungarian supermarket chains, on ongoing tax support regarding a firmwide tax audit procedure and tax advice in connection with the operation of cash machines.</t>
  </si>
  <si>
    <t>Daily Mail</t>
  </si>
  <si>
    <t xml:space="preserve">Publishing </t>
  </si>
  <si>
    <t>on acquisition of Romanian printing companies and restructuring of the Lapcom-group.</t>
  </si>
  <si>
    <t>Danubius Radio</t>
  </si>
  <si>
    <t xml:space="preserve">, a Hungarian broadcast company, on trademark cancellation and in competition dispute, trademark infringement. </t>
  </si>
  <si>
    <t>Also representing in front of the National TV and Radio Authority (ORTT).</t>
  </si>
  <si>
    <t>Dawnay Day Carpathian Plc.</t>
  </si>
  <si>
    <t>Retailers / wholesalers</t>
  </si>
  <si>
    <t xml:space="preserve">on the acquisition of 23 Interfrucht hypermarkets throughout Hungary. </t>
  </si>
  <si>
    <t>We advised on the acquisition and completed the drafting, negotiation and due diligence. Value - EUR 82.5 million. Also advised on the competition law aspect.</t>
  </si>
  <si>
    <t>Klupacs , Andras</t>
  </si>
  <si>
    <t>Delphi Thermal</t>
  </si>
  <si>
    <t>on drafting the CFO's semi-exec employment agreement and revising various internal cash handling policies.</t>
  </si>
  <si>
    <t>Deutsche Telekom</t>
  </si>
  <si>
    <t xml:space="preserve">One of the world's leading telecommunications company </t>
  </si>
  <si>
    <t>on employment related issues in respect of the top management of its Hungarian subsidiary.</t>
  </si>
  <si>
    <t>Diageo</t>
  </si>
  <si>
    <t>A world's leading premium drinks business</t>
  </si>
  <si>
    <t>on multijurisdictional due diligence of the commercial activity of the client in five CEE jurisdictions (Ukraine, Bulgaria, Hungary, Romania, the Czech Republic), managed by CMS Kyiv team.</t>
  </si>
  <si>
    <t>Ukraine</t>
  </si>
  <si>
    <t>CEE - Prague (CRD)</t>
  </si>
  <si>
    <t>CEE - Kyiv (CRD)</t>
  </si>
  <si>
    <t>Martinenko , Olexander</t>
  </si>
  <si>
    <t>on the broadest range of employment matters (on a day-to-day basis), including the preparation and continuous surveillance of a major workforce reshuffling among the business lines, impacting a headcount of 300.</t>
  </si>
  <si>
    <t>DSGi plc</t>
  </si>
  <si>
    <t>Electronics</t>
  </si>
  <si>
    <t xml:space="preserve">on the sale by DSG plc of Electro World in Hungary, a leading electronics retailer. </t>
  </si>
  <si>
    <t>The team advised DSG plc on structuring and on the successful execution of the sale and provided broader corporate and commercial advice on DSG plc's activies across Central and Eastern Europe.</t>
  </si>
  <si>
    <t>Duna Szálloda Zrt.</t>
  </si>
  <si>
    <t>A hotel chain</t>
  </si>
  <si>
    <t xml:space="preserve">Hotels </t>
  </si>
  <si>
    <t>on all employment related issues.</t>
  </si>
  <si>
    <t>on the borrower in relation to a EUR 51,8 million senior refinancing facility agreement.</t>
  </si>
  <si>
    <t>Erste bank der oesterreichischen Sparkassen AG</t>
  </si>
  <si>
    <t>on the acquistion of Mezobank Rt, representing the bank throughout the PSZÁF authorisation process.</t>
  </si>
  <si>
    <t>Erste Bank der oesterreichischen Sparkassen AG</t>
  </si>
  <si>
    <t>on the sucessful, approximately EUR 400 million privatisation of Postabank.</t>
  </si>
  <si>
    <t>Preparing public offers, for both Postabank and Erste Bank Hungary Rt., advising them troughout the takeovers, conducting the merger of Postabank and Erste Bank Hungary and completing the dematerialistaion of the mergerd Erste Bank Hungary's shares.</t>
  </si>
  <si>
    <t>Erste Bank Hungary Zrt.</t>
  </si>
  <si>
    <t xml:space="preserve">on asset concealment litigation. </t>
  </si>
  <si>
    <t>Value EUR 14 million.</t>
  </si>
  <si>
    <t>Solyom , Agnes</t>
  </si>
  <si>
    <t xml:space="preserve">on dispute over validity of credit agreements. </t>
  </si>
  <si>
    <t>Value approximately EUR 2 million.</t>
  </si>
  <si>
    <t>Europolis</t>
  </si>
  <si>
    <t xml:space="preserve">Leisure </t>
  </si>
  <si>
    <t>, a real estate investment company, on Greenfield investment acquisition of 43.3 ha development site near Budapest.</t>
  </si>
  <si>
    <t>Szilagyi , Orsolya</t>
  </si>
  <si>
    <t>FMC</t>
  </si>
  <si>
    <t>on the sale of the company to Ness Technologies B.V, an Israel-based IT services and solutions provider.</t>
  </si>
  <si>
    <t>Franken Brunnen GmbH &amp; Co</t>
  </si>
  <si>
    <t xml:space="preserve">on the trademark sale and purchase of the Apenta mineral water. </t>
  </si>
  <si>
    <t>Also advised on purchase agreement in order to acquire authorisation to the merger.</t>
  </si>
  <si>
    <t>General Motors, Ford, BMW, Audi and Miele</t>
  </si>
  <si>
    <t xml:space="preserve">on the restructuring and insolvency of ADAcast, a major supplier of them. </t>
  </si>
  <si>
    <t>This was a really high-profile deal in terms of clients involved.</t>
  </si>
  <si>
    <t>Wodraschke , Martin</t>
  </si>
  <si>
    <t>Genworth Financial</t>
  </si>
  <si>
    <t>on all employment matters regarding its Hungarian subsidiary.</t>
  </si>
  <si>
    <t>GlaxoSmithKline Biologicals</t>
  </si>
  <si>
    <t>Lifesciences – Healthcare</t>
  </si>
  <si>
    <t>Lifesciences - Other</t>
  </si>
  <si>
    <t>on the development of their business in Hungary (extension and operation of their factory).</t>
  </si>
  <si>
    <t>GLL Real Estate Partners GmbH</t>
  </si>
  <si>
    <t>Offices</t>
  </si>
  <si>
    <t xml:space="preserve">on the joint venture for the development of the BSR office building. </t>
  </si>
  <si>
    <t>Represented in joint venture negotiations, drafting of joint venture agreements. Also advised on the acquistion of development sit by the joint venture company. Value - EUR 32,6 million.</t>
  </si>
  <si>
    <t>Scotland</t>
  </si>
  <si>
    <t>Varady , Jozsef</t>
  </si>
  <si>
    <t>Globus Zrt.</t>
  </si>
  <si>
    <t>on the acquisition of Békéscsabai Freezer Rt.</t>
  </si>
  <si>
    <t>on the acquisition of Polich Elsner Products Sp.zo.o.</t>
  </si>
  <si>
    <t>on the sale of its canning facilities to the French Bonduelle Group.</t>
  </si>
  <si>
    <t xml:space="preserve">Globus Zrt. </t>
  </si>
  <si>
    <t xml:space="preserve">on the course of selling their shares to a French investor, CECAB. </t>
  </si>
  <si>
    <t>Value EUR 8,2 million.</t>
  </si>
  <si>
    <t>Gresco - Four Seasons Hotel</t>
  </si>
  <si>
    <t>A hotel</t>
  </si>
  <si>
    <t>GTC (Birdhill)</t>
  </si>
  <si>
    <t xml:space="preserve">on the joint venture with the one of the subsidiaries of Deutche Bank. </t>
  </si>
  <si>
    <t>Value EUR 3,000.</t>
  </si>
  <si>
    <t>Parker , Ian</t>
  </si>
  <si>
    <t>Poronyi , Zoltan</t>
  </si>
  <si>
    <t>GTC Hungary Zrt</t>
  </si>
  <si>
    <t>Architect/surveyor</t>
  </si>
  <si>
    <t>on copyright issues on architectural designer contract issues.</t>
  </si>
  <si>
    <t>on the EUR 10 million acquisition of Spirál Office Building at Dózsa György út including financing, preparing facility agreement and security agreement.</t>
  </si>
  <si>
    <t>Residential</t>
  </si>
  <si>
    <t>on the financing and development of Riverside and Riverloft apartments.</t>
  </si>
  <si>
    <t>Two of the most prominent residential development in Budapest. Value approximately EUR 70 million.</t>
  </si>
  <si>
    <t>Guy Degrenue (Alföld Porcelán)</t>
  </si>
  <si>
    <t>A Chinese manufacturer</t>
  </si>
  <si>
    <t>Halliburton company Germany GmbH</t>
  </si>
  <si>
    <t>on the establishment of its Hungarian Branch.</t>
  </si>
  <si>
    <t>Hankook Tires</t>
  </si>
  <si>
    <t>on various employment issues, including collective employment matters.</t>
  </si>
  <si>
    <t>HBO</t>
  </si>
  <si>
    <t>on drafting semi-executive employment contracts (CFO, COO) for the top tier of the Hungarian operations.</t>
  </si>
  <si>
    <t xml:space="preserve">Hella Kft. </t>
  </si>
  <si>
    <t>, a major German car parts manufacturer and its Hungarian subsidiary, on a dispute over registration and use of domain name in bad faith and infringement of company's good reputation by misuse of domain name.</t>
  </si>
  <si>
    <t>Hochtief Projektentwicklung Kft.</t>
  </si>
  <si>
    <t xml:space="preserve">on the development of a 64,000 m2 office buliding in Budapest. </t>
  </si>
  <si>
    <t>Value approximately EUR 40-45 million.</t>
  </si>
  <si>
    <t>Development</t>
  </si>
  <si>
    <t>Hungarian Asset Management Agency</t>
  </si>
  <si>
    <t>An asset management company</t>
  </si>
  <si>
    <t>Asset management</t>
  </si>
  <si>
    <t>on the restructuring and recapitalization of MALÉV Zrt.</t>
  </si>
  <si>
    <t>Hungarian Development Bank Zrt (Magyar Fejlesztési Bank Zrt.)</t>
  </si>
  <si>
    <t>Private Bank</t>
  </si>
  <si>
    <t>on an undisclosed million bond issue.</t>
  </si>
  <si>
    <t>on the course of various due diligences as part of a major venture capital investment of MFB Rt.</t>
  </si>
  <si>
    <t>on the due diligence exercises in GTV, ELMA and LA Shiraz as part of MFB's investment program.</t>
  </si>
  <si>
    <t>Hungarian Development Bank Zrt. (Magyar Fejlesztési Bank)</t>
  </si>
  <si>
    <t>on the negotiations on their insurance policies.</t>
  </si>
  <si>
    <t>Huntsman Corporation</t>
  </si>
  <si>
    <t xml:space="preserve">Chemical </t>
  </si>
  <si>
    <t>, a global manufacturer and marketer of differentiated chemicals, on the Hungarian specific rules on employees' inventions and elaborated an internal invention policy.</t>
  </si>
  <si>
    <t>Iberdrola Energias Renovables</t>
  </si>
  <si>
    <t>A major Spanish energy company</t>
  </si>
  <si>
    <t>Clean energy - Wind</t>
  </si>
  <si>
    <t>on all aspects of the acquisition of two windparks (Vento and Mistral) in Hungary.</t>
  </si>
  <si>
    <t>Electricity - commercial/regulatory</t>
  </si>
  <si>
    <t>Electricity generation - Thermal</t>
  </si>
  <si>
    <t>on the due diligence in relation to the Kisigmand wind park project.</t>
  </si>
  <si>
    <t>on the sale to EBRD of 25% in Iberdrola Hungary engaged in the renewable energy business for a value of EUR 50 million.</t>
  </si>
  <si>
    <t>IBM Hungary</t>
  </si>
  <si>
    <t>A major participant of the IT sector</t>
  </si>
  <si>
    <t xml:space="preserve">on a major cartel case in the IT sector where the parties concluded a cooperation agreement for the joint participation in product development and joint bidding in public procurement stated as being a cartel offence by the Hungarian Competition Office (“HCO”). </t>
  </si>
  <si>
    <t>The court of appeal rejected for the second time the decision of the court of first instance approving the HCO decision – no definitive judgement on breach of competition law.</t>
  </si>
  <si>
    <t>Petranyi dora</t>
  </si>
  <si>
    <t>Jekkel , Nora</t>
  </si>
  <si>
    <t>on public procurement and competition issues.</t>
  </si>
  <si>
    <t>on the procedure initiated by the cartel group of the Hungarian Competition Authority; counsel to a market leading IT company in relation to the selling of a buisness unit worldwide.</t>
  </si>
  <si>
    <t>CRD_Competition: Antitrust</t>
  </si>
  <si>
    <t>Imperial Tobacco</t>
  </si>
  <si>
    <t>on trademark infringement disputes and cancellation proceedings for the Hungarian and Slovenian subsidiaries.</t>
  </si>
  <si>
    <t>ING Real Estate</t>
  </si>
  <si>
    <t>Public Sector</t>
  </si>
  <si>
    <t xml:space="preserve">on the acquisition of the Pólus Center shopping mall from Trigránit. </t>
  </si>
  <si>
    <t>We advised on the acquistion and completed the drafting, negotiation and due diligence. Value - EUR 110 million.</t>
  </si>
  <si>
    <t>Itochu Corporation</t>
  </si>
  <si>
    <t>A major energy company</t>
  </si>
  <si>
    <t>, a major Japanese energy company, on a contemplated swap transaction of its Hungarian investment in EETEK Holding into a Cypriote holding company and the subsequent passporting and IPO on the Warsaw Stock Exchange.</t>
  </si>
  <si>
    <t>, a major Japanese energy company, on carrying out merger clearance in acquiring business in Hungary in the renewable energy sector.</t>
  </si>
  <si>
    <t>, a major Japanese energy company, on the acquisition of a stake in a regional energy efficiency company, including the due diligence, structuring, negotiating the transaction documents and the shareholders' agreement.</t>
  </si>
  <si>
    <t>Project finance</t>
  </si>
  <si>
    <t>Jackson Square Aviation and Hong Kong Aviation Capital</t>
  </si>
  <si>
    <t>Two leasing companies</t>
  </si>
  <si>
    <t xml:space="preserve">on PDP structure purchase and leases of aircrafts to Wizz Air, the Hungarian low cost airline. </t>
  </si>
  <si>
    <t>While separate PDP financing, sale and lease back transactions are not uncommon in respect of airplanes, this transaction was unique in terms of combing the two elements.</t>
  </si>
  <si>
    <t>Johnson &amp; Johnson Kft</t>
  </si>
  <si>
    <t>on customer healthcare, medical devices and vision care divisions in a number of general commercial matters, assisting the daily busness.</t>
  </si>
  <si>
    <t>on day-to-day employment advice, including dismissals for disciplinary reasons.</t>
  </si>
  <si>
    <t>Ludvig</t>
  </si>
  <si>
    <t>Not known</t>
  </si>
  <si>
    <t>on commercial regulatory issues regarding food production.</t>
  </si>
  <si>
    <t>Mann + Hummel</t>
  </si>
  <si>
    <t>on implementing competition law related polices, manuals and responsible for ombudsman rules.</t>
  </si>
  <si>
    <t>Medtronic</t>
  </si>
  <si>
    <t>on general commercial agreements.</t>
  </si>
  <si>
    <t>Mercer Kft.</t>
  </si>
  <si>
    <t>on a legal opinion on regulatory issues.</t>
  </si>
  <si>
    <t>Metlife</t>
  </si>
  <si>
    <t xml:space="preserve">on the acquisition of Ahico Life in Hungary as part of the acquistion of the life insurance business of AIG worldwide. </t>
  </si>
  <si>
    <t>Deal value approximately USD 15.5 .billion worldwide.</t>
  </si>
  <si>
    <t>Miller Development</t>
  </si>
  <si>
    <t xml:space="preserve">on the development of Aréna plaza. </t>
  </si>
  <si>
    <t>Value approximately EUR 200 million.</t>
  </si>
  <si>
    <t>Mosaic Property CEE Limited</t>
  </si>
  <si>
    <t xml:space="preserve">on the complete real estate acquistion and financing of two office buildings in the II. district of Budapest. </t>
  </si>
  <si>
    <t>Value EUR 7,5 million.</t>
  </si>
  <si>
    <t>MSD Hungary Kft.</t>
  </si>
  <si>
    <t>An international reserch-driven pharmaceutical company</t>
  </si>
  <si>
    <t>on the distribution agreement made with a major competiton for distributing certain products.</t>
  </si>
  <si>
    <t>MVM - SAAB Consortium</t>
  </si>
  <si>
    <t>on the implementation of a nationwide mobile communication system.</t>
  </si>
  <si>
    <t xml:space="preserve">Orvet </t>
  </si>
  <si>
    <t>, wholly owned by Teva pharmaceuticals, on collective redundancy.</t>
  </si>
  <si>
    <t>Powerwave Technologies Inc</t>
  </si>
  <si>
    <t>on the employment law aspects relating to a significant asset transfer deal.</t>
  </si>
  <si>
    <t>Prímagáz Zrt.</t>
  </si>
  <si>
    <t xml:space="preserve">on carrying out merger clearance for the client in acquiring business in Hungary. </t>
  </si>
  <si>
    <t>The procedure ended with negotiation of a voluntary undertaking on behalf of the buyer.</t>
  </si>
  <si>
    <t>on various procedures related to cartels, misleading the consumer, engaging procedures in respect of anticompetitive behaviours.</t>
  </si>
  <si>
    <t>Provera Kft.</t>
  </si>
  <si>
    <t>on the provision of general (regulatory, contract, etc.) ongoing commercial law advice.</t>
  </si>
  <si>
    <t>PSK (Postsparkassen) Leasing</t>
  </si>
  <si>
    <t>, an Austrian financial leasing company, on the establishment of its Hungarian vehicle leasing subsidiary, representation during the authorisation process before the PSZÁF and legal support to its product development project.</t>
  </si>
  <si>
    <t>Rabobank Hungary</t>
  </si>
  <si>
    <t>Freight/warehouse/logistics</t>
  </si>
  <si>
    <t>on the restructuring of the Rynart Group's, a major logistics company in Hungary, debt and subsequently in the enforcement of security interests and advising in the course of the liquidation procedure.</t>
  </si>
  <si>
    <t>Rostik Kft.</t>
  </si>
  <si>
    <t>on the acquistion of Hungarian companies.</t>
  </si>
  <si>
    <t>Samsung Electromechanics</t>
  </si>
  <si>
    <t>on the transformation of the company from Rt. to a branch and advising on the transfer of business.</t>
  </si>
  <si>
    <t>Samsung Electronics</t>
  </si>
  <si>
    <t>on a dispute against Artisjus (Hungarian Bureau for the Protection of Authors' Rights) regarding copyright levy issue relating to mobile phones.</t>
  </si>
  <si>
    <t>on a highly complex and substantial case concerning allegations of abuse of dominance and misleading consumers.</t>
  </si>
  <si>
    <t>on a high-profile dismissal issue of a member of the local executive sales staff.</t>
  </si>
  <si>
    <t>on a media related arbitration aiming the declaration of a significant difference in value between performance and consideration, plus the establishment of overinvoicing performed services as well as the reduction of lump sum to be paid for the other party and of oversized sanctions imposed to a party breaching the contract.</t>
  </si>
  <si>
    <t>on all aspects of employment law, including collective employment law, employment contracts, employment disputes etc.</t>
  </si>
  <si>
    <t>on all types of dispute resolution cases, including product liability.</t>
  </si>
  <si>
    <t>A technology maufacturing company</t>
  </si>
  <si>
    <t>on competition compliance review, localisation of international procedures, full training of all employees of the firm.</t>
  </si>
  <si>
    <t xml:space="preserve">on day-to-day tax advice in order to make sure that Samsung Hungary's various agreements (distribution, marketing, repair, warranty, etc.) are in line with the relevant tax laws and regulations. </t>
  </si>
  <si>
    <t>A highlight of this year was VAT advice with regard to a complex set of agreements aimed at collecting, repairing and re-distributing Samsung motherboards in relation to European repair centers. Further, we frequently advice Samsung with implementation of highly innovative marketing and sales promotion arrangements, with special regard to personal income tax, corporate tax and social security implications.</t>
  </si>
  <si>
    <t>on employment litigation initiated by an employee against the Hungarian subsidiary of a multinational company for damages caused by the stress he suffered because of the negative attitude and behavior of his supervisor and colleagues.</t>
  </si>
  <si>
    <t>on general insurance consultancy.</t>
  </si>
  <si>
    <t>on greenfield assembly facility development.</t>
  </si>
  <si>
    <t>Advertising/PR/Marketing</t>
  </si>
  <si>
    <t xml:space="preserve">on price-fixing issues. </t>
  </si>
  <si>
    <t>Training the RAC business on how to act in case of experiencing distortion of competition on the distribution market. Actively advising on major advertisement campaigns to avoid the publication of misleading information.</t>
  </si>
  <si>
    <t>COM_Competition: CEE</t>
  </si>
  <si>
    <t>on reveiwing commercial contracts of core business from competition law point of view.</t>
  </si>
  <si>
    <t>on several liquidation procedures.</t>
  </si>
  <si>
    <t>Insolvency</t>
  </si>
  <si>
    <t>on the emissions of household appliances.</t>
  </si>
  <si>
    <t>on the entire advertising activity from competition law point of view.</t>
  </si>
  <si>
    <t>on training of the sale force of the client in relation to preventional issues of competition law.</t>
  </si>
  <si>
    <t>E.g. sales policy, advertising and marketing plan conformity with the competition law and dawn raid.</t>
  </si>
  <si>
    <t xml:space="preserve">on the frame of the day-to-day IP advice rendered to Samsung Zrt., we advised the client in relation to the copyright levies payable to the Hungarian collective societies for the different products marketed by Samsung Zrt. </t>
  </si>
  <si>
    <t>We continuosly represent the client in front of the collective societies, including in the course fo a civil lawsuit going on in relation to the payment of royalties after mobile devices and related memory cards.</t>
  </si>
  <si>
    <t>Scientific Games</t>
  </si>
  <si>
    <t>Lotteries</t>
  </si>
  <si>
    <t>on all employment related issues related to their operation in Hungary (employment agreements, terminations, reviewing policies).</t>
  </si>
  <si>
    <t>Senior Lenders of Borsodchem</t>
  </si>
  <si>
    <t xml:space="preserve">on the corporate and transactional aspects relating to the restructuring of Borsodchem, the leading Hungarian chemicals company, including the investment of Wanhua. </t>
  </si>
  <si>
    <t>A very complex high profile restructuring, so far unprecedented and one of the largest on the Hungarian market. Deal value EUR 1.4 billion.</t>
  </si>
  <si>
    <t>Siemens Zrt.</t>
  </si>
  <si>
    <t>A leading global powerhouse in electronics and electrical engineering</t>
  </si>
  <si>
    <t>on a unique contractual law case against the Hungarian Public Noratries.</t>
  </si>
  <si>
    <t>Transport - Rail/Metro</t>
  </si>
  <si>
    <t>on its claim against the Budapest Transport company over delays relating to the construction of the Budapest Metro line 4.</t>
  </si>
  <si>
    <t>Believed to be the largest current case in Hungary. We advised on an arbitration matter on breach of contract in connection with the 4th metro line construction in Budapest.</t>
  </si>
  <si>
    <t>on various employment matters, including business transfer issues, employment contracts, and the Hungarian implications of HR outsourcing projects on a regular base.</t>
  </si>
  <si>
    <t>Stewart Title Insurance</t>
  </si>
  <si>
    <t>A leading provider of title insurance</t>
  </si>
  <si>
    <t>on drafting and negotiating employment contracts.</t>
  </si>
  <si>
    <t>Sun Capital</t>
  </si>
  <si>
    <t>on the acquisition of Pannunion Plc, a listed compnay on the Budapest Stock Exchange, including mandatory public purchase offer for all shares.</t>
  </si>
  <si>
    <t>Besides the transactional elements, we have also coordinated regulatory procedures before the Hungarian Financial Supervisory Authority and the Budapest Stock Exchange.</t>
  </si>
  <si>
    <t>Sunarrow</t>
  </si>
  <si>
    <t>A major mobile phone maufacturer</t>
  </si>
  <si>
    <t>on a daily basis regarding their operations in Hungary.</t>
  </si>
  <si>
    <t>Synthos A.S.</t>
  </si>
  <si>
    <t>One of the largest manufacturers of chemical raw material</t>
  </si>
  <si>
    <t>on competition-driven negotiations surrounding what would potentially be one of the largest joint ventures in the region.</t>
  </si>
  <si>
    <t>Toyo Seat</t>
  </si>
  <si>
    <t>A major Japanese car parts manufacturer</t>
  </si>
  <si>
    <t>on general corporate law on a daily basis.</t>
  </si>
  <si>
    <t>Unicredit Bank AG, London Branch</t>
  </si>
  <si>
    <t xml:space="preserve">on the course of the complete restructuring of the Hungarian company Borsodchem Zrt., we assisted Unicredit Bank AG, London Branch (as creditor) amongst others in pledging all the IP rights of Borsodchem Zrt. </t>
  </si>
  <si>
    <t>The work included the registration of pledges over national, international and European trademarks, patents and patent applications in four countries.</t>
  </si>
  <si>
    <t>Ventiv Health Hungary Ltd.</t>
  </si>
  <si>
    <t>on pharma-regulatory and employment related issues.</t>
  </si>
  <si>
    <t>Voestalpine</t>
  </si>
  <si>
    <t>Steel / metals</t>
  </si>
  <si>
    <t>on carrying out the merger clearance procedure for Voestalpine on the Hungarian market.</t>
  </si>
  <si>
    <t>CRD_Competition: Merger Control</t>
  </si>
  <si>
    <t>Wellstar</t>
  </si>
  <si>
    <t>Wiener Städtische Allgemeine Versicherung</t>
  </si>
  <si>
    <t>on carrying out the merger clearance procedure on the Hungarian market.</t>
  </si>
  <si>
    <t>Zürich Insurance</t>
  </si>
  <si>
    <t>A major European-based insurance company</t>
  </si>
  <si>
    <t>on the proposed acquisition of OTP Garancia.</t>
  </si>
  <si>
    <t xml:space="preserve">CRD_TECH LIT: IP </t>
  </si>
</sst>
</file>

<file path=xl/styles.xml><?xml version="1.0" encoding="utf-8"?>
<styleSheet xmlns="http://schemas.openxmlformats.org/spreadsheetml/2006/main">
  <fonts count="8">
    <font>
      <sz val="10"/>
      <name val="Arial"/>
    </font>
    <font>
      <sz val="11"/>
      <color theme="1"/>
      <name val="Calibri"/>
      <family val="2"/>
      <scheme val="minor"/>
    </font>
    <font>
      <sz val="10"/>
      <name val="Arial"/>
      <family val="2"/>
    </font>
    <font>
      <b/>
      <sz val="8"/>
      <name val="Arial"/>
      <family val="2"/>
    </font>
    <font>
      <b/>
      <sz val="7"/>
      <name val="Arial"/>
      <family val="2"/>
    </font>
    <font>
      <sz val="8"/>
      <name val="Arial"/>
      <family val="2"/>
    </font>
    <font>
      <b/>
      <sz val="7.5"/>
      <name val="Arial"/>
      <family val="2"/>
    </font>
    <font>
      <sz val="7"/>
      <name val="Arial"/>
      <family val="2"/>
    </font>
  </fonts>
  <fills count="12">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6">
    <xf numFmtId="0" fontId="0" fillId="0" borderId="0"/>
    <xf numFmtId="0" fontId="2" fillId="0" borderId="0"/>
    <xf numFmtId="0" fontId="2" fillId="0" borderId="0"/>
    <xf numFmtId="0" fontId="2" fillId="0" borderId="0"/>
    <xf numFmtId="0" fontId="2" fillId="0" borderId="0"/>
    <xf numFmtId="0" fontId="1" fillId="0" borderId="0"/>
  </cellStyleXfs>
  <cellXfs count="51">
    <xf numFmtId="0" fontId="0" fillId="0" borderId="0" xfId="0"/>
    <xf numFmtId="0" fontId="0" fillId="0" borderId="0" xfId="0" applyAlignment="1">
      <alignment wrapText="1"/>
    </xf>
    <xf numFmtId="0" fontId="0" fillId="0" borderId="0" xfId="0" applyAlignment="1">
      <alignment horizontal="center" wrapText="1"/>
    </xf>
    <xf numFmtId="0" fontId="0" fillId="0" borderId="1" xfId="0" applyBorder="1" applyAlignment="1">
      <alignment wrapText="1"/>
    </xf>
    <xf numFmtId="0" fontId="2" fillId="0" borderId="0" xfId="0" applyFont="1" applyAlignment="1">
      <alignment wrapText="1"/>
    </xf>
    <xf numFmtId="0" fontId="3" fillId="2" borderId="1" xfId="1" applyFont="1" applyFill="1" applyBorder="1" applyAlignment="1">
      <alignment horizontal="center" wrapText="1"/>
    </xf>
    <xf numFmtId="0" fontId="4" fillId="3" borderId="1" xfId="1" applyFont="1" applyFill="1" applyBorder="1" applyAlignment="1">
      <alignment horizontal="center" wrapText="1"/>
    </xf>
    <xf numFmtId="0" fontId="4" fillId="4" borderId="1" xfId="1" applyFont="1" applyFill="1" applyBorder="1" applyAlignment="1">
      <alignment horizontal="center" wrapText="1"/>
    </xf>
    <xf numFmtId="0" fontId="3" fillId="5" borderId="1" xfId="1" applyFont="1" applyFill="1" applyBorder="1" applyAlignment="1">
      <alignment horizontal="center" wrapText="1"/>
    </xf>
    <xf numFmtId="0" fontId="4" fillId="5" borderId="1" xfId="1" applyFont="1" applyFill="1" applyBorder="1" applyAlignment="1">
      <alignment wrapText="1"/>
    </xf>
    <xf numFmtId="0" fontId="4" fillId="6" borderId="1" xfId="1" applyFont="1" applyFill="1" applyBorder="1" applyAlignment="1">
      <alignment horizontal="center" wrapText="1"/>
    </xf>
    <xf numFmtId="0" fontId="4" fillId="7" borderId="1" xfId="1" applyFont="1" applyFill="1" applyBorder="1" applyAlignment="1">
      <alignment horizontal="center" wrapText="1"/>
    </xf>
    <xf numFmtId="0" fontId="4" fillId="8" borderId="1" xfId="1" applyFont="1" applyFill="1" applyBorder="1" applyAlignment="1">
      <alignment horizontal="center" wrapText="1"/>
    </xf>
    <xf numFmtId="0" fontId="4" fillId="9" borderId="1" xfId="1" applyFont="1" applyFill="1" applyBorder="1" applyAlignment="1">
      <alignment horizontal="center" wrapText="1"/>
    </xf>
    <xf numFmtId="0" fontId="4" fillId="10" borderId="1" xfId="1" applyFont="1" applyFill="1" applyBorder="1" applyAlignment="1">
      <alignment wrapText="1"/>
    </xf>
    <xf numFmtId="0" fontId="4" fillId="10" borderId="2" xfId="1" applyFont="1" applyFill="1" applyBorder="1" applyAlignment="1">
      <alignment wrapText="1"/>
    </xf>
    <xf numFmtId="0" fontId="0" fillId="0" borderId="2" xfId="0" applyBorder="1" applyAlignment="1">
      <alignment wrapText="1"/>
    </xf>
    <xf numFmtId="0" fontId="4" fillId="11" borderId="1" xfId="1" applyFont="1" applyFill="1" applyBorder="1"/>
    <xf numFmtId="0" fontId="4" fillId="11" borderId="1" xfId="1" applyFont="1" applyFill="1" applyBorder="1" applyAlignment="1">
      <alignment wrapText="1"/>
    </xf>
    <xf numFmtId="0" fontId="4" fillId="11" borderId="1" xfId="1" applyFont="1" applyFill="1" applyBorder="1" applyAlignment="1">
      <alignment horizontal="center"/>
    </xf>
    <xf numFmtId="0" fontId="4" fillId="2" borderId="1" xfId="1" applyFont="1" applyFill="1" applyBorder="1" applyAlignment="1">
      <alignment wrapText="1"/>
    </xf>
    <xf numFmtId="0" fontId="4" fillId="3" borderId="1" xfId="1" applyFont="1" applyFill="1" applyBorder="1" applyAlignment="1">
      <alignment wrapText="1"/>
    </xf>
    <xf numFmtId="0" fontId="4" fillId="4" borderId="1" xfId="1" applyFont="1" applyFill="1" applyBorder="1" applyAlignment="1">
      <alignment wrapText="1"/>
    </xf>
    <xf numFmtId="0" fontId="4" fillId="6" borderId="1" xfId="1" applyFont="1" applyFill="1" applyBorder="1" applyAlignment="1">
      <alignment wrapText="1"/>
    </xf>
    <xf numFmtId="0" fontId="4" fillId="7" borderId="1" xfId="1" applyFont="1" applyFill="1" applyBorder="1" applyAlignment="1">
      <alignment wrapText="1"/>
    </xf>
    <xf numFmtId="0" fontId="4" fillId="8" borderId="1" xfId="1" applyFont="1" applyFill="1" applyBorder="1" applyAlignment="1">
      <alignment wrapText="1"/>
    </xf>
    <xf numFmtId="0" fontId="4" fillId="9" borderId="1" xfId="1" applyFont="1" applyFill="1" applyBorder="1" applyAlignment="1">
      <alignment wrapText="1"/>
    </xf>
    <xf numFmtId="0" fontId="2" fillId="0" borderId="1" xfId="0" applyFont="1" applyBorder="1" applyAlignment="1">
      <alignment wrapText="1"/>
    </xf>
    <xf numFmtId="0" fontId="5" fillId="0" borderId="1" xfId="0" applyFont="1" applyBorder="1" applyAlignment="1">
      <alignment wrapText="1"/>
    </xf>
    <xf numFmtId="0" fontId="4" fillId="3" borderId="1" xfId="2" applyFont="1" applyFill="1" applyBorder="1" applyAlignment="1">
      <alignment textRotation="90" wrapText="1"/>
    </xf>
    <xf numFmtId="0" fontId="4" fillId="6" borderId="1" xfId="2" applyFont="1" applyFill="1" applyBorder="1" applyAlignment="1">
      <alignment textRotation="90" wrapText="1"/>
    </xf>
    <xf numFmtId="0" fontId="4" fillId="10" borderId="1" xfId="2" applyFont="1" applyFill="1" applyBorder="1" applyAlignment="1">
      <alignment textRotation="90" wrapText="1"/>
    </xf>
    <xf numFmtId="0" fontId="4" fillId="3" borderId="2" xfId="2" applyFont="1" applyFill="1" applyBorder="1" applyAlignment="1">
      <alignment textRotation="90" wrapText="1"/>
    </xf>
    <xf numFmtId="0" fontId="4" fillId="3" borderId="3" xfId="2" applyFont="1" applyFill="1" applyBorder="1" applyAlignment="1">
      <alignment textRotation="90" wrapText="1"/>
    </xf>
    <xf numFmtId="0" fontId="4" fillId="3" borderId="4" xfId="2" applyFont="1" applyFill="1" applyBorder="1" applyAlignment="1">
      <alignment textRotation="90" wrapText="1"/>
    </xf>
    <xf numFmtId="0" fontId="6" fillId="3" borderId="5" xfId="2" applyFont="1" applyFill="1" applyBorder="1" applyAlignment="1">
      <alignment textRotation="90" wrapText="1"/>
    </xf>
    <xf numFmtId="0" fontId="4" fillId="3" borderId="6" xfId="2" applyFont="1" applyFill="1" applyBorder="1" applyAlignment="1">
      <alignment textRotation="90" wrapText="1"/>
    </xf>
    <xf numFmtId="0" fontId="7" fillId="0" borderId="1" xfId="0" applyFont="1" applyFill="1" applyBorder="1" applyAlignment="1">
      <alignment wrapText="1"/>
    </xf>
    <xf numFmtId="0" fontId="4" fillId="0" borderId="1" xfId="0" applyFont="1" applyFill="1" applyBorder="1" applyAlignment="1">
      <alignment wrapText="1"/>
    </xf>
    <xf numFmtId="0" fontId="7" fillId="10" borderId="1" xfId="0" applyFont="1" applyFill="1" applyBorder="1" applyAlignment="1">
      <alignment wrapText="1"/>
    </xf>
    <xf numFmtId="0" fontId="7" fillId="0" borderId="1" xfId="2" applyFont="1" applyFill="1" applyBorder="1" applyAlignment="1">
      <alignment wrapText="1"/>
    </xf>
    <xf numFmtId="0" fontId="7" fillId="10" borderId="1" xfId="2" applyFont="1" applyFill="1" applyBorder="1" applyAlignment="1">
      <alignment wrapText="1"/>
    </xf>
    <xf numFmtId="14" fontId="7" fillId="0" borderId="1" xfId="0" applyNumberFormat="1" applyFont="1" applyFill="1" applyBorder="1" applyAlignment="1">
      <alignment wrapText="1"/>
    </xf>
    <xf numFmtId="0" fontId="7" fillId="0" borderId="1" xfId="2" applyFont="1" applyBorder="1" applyAlignment="1">
      <alignment horizontal="left" wrapText="1"/>
    </xf>
    <xf numFmtId="3" fontId="7" fillId="0" borderId="1" xfId="0" applyNumberFormat="1" applyFont="1" applyFill="1" applyBorder="1" applyAlignment="1">
      <alignment wrapText="1"/>
    </xf>
    <xf numFmtId="0" fontId="0" fillId="0" borderId="1" xfId="0" applyFill="1" applyBorder="1" applyAlignment="1">
      <alignment wrapText="1"/>
    </xf>
    <xf numFmtId="0" fontId="2" fillId="0" borderId="0" xfId="3"/>
    <xf numFmtId="0" fontId="7" fillId="0" borderId="1" xfId="2" applyFont="1" applyBorder="1" applyAlignment="1">
      <alignment wrapText="1"/>
    </xf>
    <xf numFmtId="0" fontId="7" fillId="0" borderId="1" xfId="0" applyNumberFormat="1" applyFont="1" applyFill="1" applyBorder="1" applyAlignment="1">
      <alignment wrapText="1"/>
    </xf>
    <xf numFmtId="0" fontId="7" fillId="0" borderId="1" xfId="2" applyFont="1" applyFill="1" applyBorder="1" applyAlignment="1">
      <alignment vertical="top" wrapText="1"/>
    </xf>
    <xf numFmtId="0" fontId="0" fillId="0" borderId="1" xfId="0" applyBorder="1" applyAlignment="1">
      <alignment horizontal="center" wrapText="1"/>
    </xf>
  </cellXfs>
  <cellStyles count="6">
    <cellStyle name="%" xfId="2"/>
    <cellStyle name="Excel Built-in Normal" xfId="4"/>
    <cellStyle name="Normal" xfId="0" builtinId="0"/>
    <cellStyle name="Normal 2" xfId="3"/>
    <cellStyle name="Normal 3" xfId="1"/>
    <cellStyle name="Normal 4" xfId="5"/>
  </cellStyles>
  <dxfs count="7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wzd8eb/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mport%20sheets/CEE%20SOFIA,%20BUDAPEST,%20KYIV%20VALIDATIONS%20SPREADSHEETS%20(73928047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SOFIA"/>
      <sheetName val="BUDAPEST"/>
      <sheetName val="KYIV"/>
      <sheetName val="Data Validation"/>
      <sheetName val="CEE BASE"/>
      <sheetName val="JOE_VALIDATIONS"/>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 xml:space="preserve">Automotive </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 xml:space="preserve">FIS Banks </v>
          </cell>
        </row>
        <row r="10">
          <cell r="A10" t="str">
            <v>core</v>
          </cell>
          <cell r="B10" t="str">
            <v>Client sector group</v>
          </cell>
          <cell r="C10" t="str">
            <v xml:space="preserve">FIS Insurance </v>
          </cell>
        </row>
        <row r="11">
          <cell r="A11" t="str">
            <v>core</v>
          </cell>
          <cell r="B11" t="str">
            <v>Client sector group</v>
          </cell>
          <cell r="C11" t="str">
            <v xml:space="preserve">FIS Investment businesses </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 xml:space="preserve">Agricultural </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 / 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 xml:space="preserve">Hotels </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 xml:space="preserve">Investment Management </v>
          </cell>
        </row>
        <row r="83">
          <cell r="A83" t="str">
            <v>core</v>
          </cell>
          <cell r="B83" t="str">
            <v>Client sub-sector group</v>
          </cell>
          <cell r="C83" t="str">
            <v>Legal</v>
          </cell>
        </row>
        <row r="84">
          <cell r="A84" t="str">
            <v>core</v>
          </cell>
          <cell r="B84" t="str">
            <v>Client sub-sector group</v>
          </cell>
          <cell r="C84" t="str">
            <v xml:space="preserve">Leisure </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 xml:space="preserve">Pensions </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 / 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 xml:space="preserve">Tobacco </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Ongoing</v>
          </cell>
        </row>
        <row r="314">
          <cell r="A314" t="str">
            <v>core</v>
          </cell>
          <cell r="B314" t="str">
            <v>Matter sector group</v>
          </cell>
          <cell r="C314" t="str">
            <v xml:space="preserve">Automotive </v>
          </cell>
        </row>
        <row r="315">
          <cell r="A315" t="str">
            <v>core</v>
          </cell>
          <cell r="B315" t="str">
            <v>Matter sector group</v>
          </cell>
          <cell r="C315" t="str">
            <v>Consumer Products</v>
          </cell>
        </row>
        <row r="316">
          <cell r="A316" t="str">
            <v>core</v>
          </cell>
          <cell r="B316" t="str">
            <v>Matter sector group</v>
          </cell>
          <cell r="C316" t="str">
            <v>Energy &amp; Utilities</v>
          </cell>
        </row>
        <row r="317">
          <cell r="A317" t="str">
            <v>core</v>
          </cell>
          <cell r="B317" t="str">
            <v>Matter sector group</v>
          </cell>
          <cell r="C317" t="str">
            <v xml:space="preserve">FIS Banks </v>
          </cell>
        </row>
        <row r="318">
          <cell r="A318" t="str">
            <v>core</v>
          </cell>
          <cell r="B318" t="str">
            <v>Matter sector group</v>
          </cell>
          <cell r="C318" t="str">
            <v xml:space="preserve">FIS Insurance </v>
          </cell>
        </row>
        <row r="319">
          <cell r="A319" t="str">
            <v>core</v>
          </cell>
          <cell r="B319" t="str">
            <v>Matter sector group</v>
          </cell>
          <cell r="C319" t="str">
            <v xml:space="preserve">FIS Investment businesses </v>
          </cell>
        </row>
        <row r="320">
          <cell r="A320" t="str">
            <v>core</v>
          </cell>
          <cell r="B320" t="str">
            <v>Matter sector group</v>
          </cell>
          <cell r="C320" t="str">
            <v>FIS Other (consumer finance)</v>
          </cell>
        </row>
        <row r="321">
          <cell r="A321" t="str">
            <v>core</v>
          </cell>
          <cell r="B321" t="str">
            <v>Matter sector group</v>
          </cell>
          <cell r="C321" t="str">
            <v>FIS Other (pensions)</v>
          </cell>
        </row>
        <row r="322">
          <cell r="A322" t="str">
            <v>core</v>
          </cell>
          <cell r="B322" t="str">
            <v>Matter sector group</v>
          </cell>
          <cell r="C322" t="str">
            <v>FIS Other (private equity)</v>
          </cell>
        </row>
        <row r="323">
          <cell r="A323" t="str">
            <v>core</v>
          </cell>
          <cell r="B323" t="str">
            <v>Matter sector group</v>
          </cell>
          <cell r="C323" t="str">
            <v>Hotels &amp; Leisure</v>
          </cell>
        </row>
        <row r="324">
          <cell r="A324" t="str">
            <v>core</v>
          </cell>
          <cell r="B324" t="str">
            <v>Matter sector group</v>
          </cell>
          <cell r="C324" t="str">
            <v>Infrastructure &amp; Project Finance</v>
          </cell>
        </row>
        <row r="325">
          <cell r="A325" t="str">
            <v>core</v>
          </cell>
          <cell r="B325" t="str">
            <v>Matter sector group</v>
          </cell>
          <cell r="C325" t="str">
            <v>Lifesciences - Biotech</v>
          </cell>
        </row>
        <row r="326">
          <cell r="A326" t="str">
            <v>core</v>
          </cell>
          <cell r="B326" t="str">
            <v>Matter sector group</v>
          </cell>
          <cell r="C326" t="str">
            <v>Lifesciences – Healthcare</v>
          </cell>
        </row>
        <row r="327">
          <cell r="A327" t="str">
            <v>core</v>
          </cell>
          <cell r="B327" t="str">
            <v>Matter sector group</v>
          </cell>
          <cell r="C327" t="str">
            <v>Lifesciences - Medical devices</v>
          </cell>
        </row>
        <row r="328">
          <cell r="A328" t="str">
            <v>core</v>
          </cell>
          <cell r="B328" t="str">
            <v>Matter sector group</v>
          </cell>
          <cell r="C328" t="str">
            <v>Lifesciences - Other</v>
          </cell>
        </row>
        <row r="329">
          <cell r="A329" t="str">
            <v>core</v>
          </cell>
          <cell r="B329" t="str">
            <v>Matter sector group</v>
          </cell>
          <cell r="C329" t="str">
            <v>Lifesciences - Pharma</v>
          </cell>
        </row>
        <row r="330">
          <cell r="A330" t="str">
            <v>core</v>
          </cell>
          <cell r="B330" t="str">
            <v>Matter sector group</v>
          </cell>
          <cell r="C330" t="str">
            <v>Manufacturing</v>
          </cell>
        </row>
        <row r="331">
          <cell r="A331" t="str">
            <v>core</v>
          </cell>
          <cell r="B331" t="str">
            <v>Matter sector group</v>
          </cell>
          <cell r="C331" t="str">
            <v>Not Known</v>
          </cell>
        </row>
        <row r="332">
          <cell r="A332" t="str">
            <v>core</v>
          </cell>
          <cell r="B332" t="str">
            <v>Matter sector group</v>
          </cell>
          <cell r="C332" t="str">
            <v>Other</v>
          </cell>
        </row>
        <row r="333">
          <cell r="A333" t="str">
            <v>core</v>
          </cell>
          <cell r="B333" t="str">
            <v>Matter sector group</v>
          </cell>
          <cell r="C333" t="str">
            <v>Professional services</v>
          </cell>
        </row>
        <row r="334">
          <cell r="A334" t="str">
            <v>core</v>
          </cell>
          <cell r="B334" t="str">
            <v>Matter sector group</v>
          </cell>
          <cell r="C334" t="str">
            <v>Public sector</v>
          </cell>
        </row>
        <row r="335">
          <cell r="A335" t="str">
            <v>core</v>
          </cell>
          <cell r="B335" t="str">
            <v>Matter sector group</v>
          </cell>
          <cell r="C335" t="str">
            <v>Real Estate &amp; Construction</v>
          </cell>
        </row>
        <row r="336">
          <cell r="A336" t="str">
            <v>core</v>
          </cell>
          <cell r="B336" t="str">
            <v>Matter sector group</v>
          </cell>
          <cell r="C336" t="str">
            <v>Technology  Media &amp; Telecoms</v>
          </cell>
        </row>
        <row r="337">
          <cell r="A337" t="str">
            <v>core</v>
          </cell>
          <cell r="B337" t="str">
            <v>Matter sub-sector group</v>
          </cell>
          <cell r="C337" t="str">
            <v xml:space="preserve">Accountancy </v>
          </cell>
        </row>
        <row r="338">
          <cell r="A338" t="str">
            <v>core</v>
          </cell>
          <cell r="B338" t="str">
            <v>Matter sub-sector group</v>
          </cell>
          <cell r="C338" t="str">
            <v>Actuaries</v>
          </cell>
        </row>
        <row r="339">
          <cell r="A339" t="str">
            <v>core</v>
          </cell>
          <cell r="B339" t="str">
            <v>Matter sub-sector group</v>
          </cell>
          <cell r="C339" t="str">
            <v>Advertising/PR/Marketing</v>
          </cell>
        </row>
        <row r="340">
          <cell r="A340" t="str">
            <v>core</v>
          </cell>
          <cell r="B340" t="str">
            <v>Matter sub-sector group</v>
          </cell>
          <cell r="C340" t="str">
            <v xml:space="preserve">Aerospace </v>
          </cell>
        </row>
        <row r="341">
          <cell r="A341" t="str">
            <v>core</v>
          </cell>
          <cell r="B341" t="str">
            <v>Matter sub-sector group</v>
          </cell>
          <cell r="C341" t="str">
            <v xml:space="preserve">Agricultural </v>
          </cell>
        </row>
        <row r="342">
          <cell r="A342" t="str">
            <v>core</v>
          </cell>
          <cell r="B342" t="str">
            <v>Matter sub-sector group</v>
          </cell>
          <cell r="C342" t="str">
            <v>Architect/surveyor</v>
          </cell>
        </row>
        <row r="343">
          <cell r="A343" t="str">
            <v>core</v>
          </cell>
          <cell r="B343" t="str">
            <v>Matter sub-sector group</v>
          </cell>
          <cell r="C343" t="str">
            <v>Art/Museums/Theatres</v>
          </cell>
        </row>
        <row r="344">
          <cell r="A344" t="str">
            <v>core</v>
          </cell>
          <cell r="B344" t="str">
            <v>Matter sub-sector group</v>
          </cell>
          <cell r="C344" t="str">
            <v>Asset management</v>
          </cell>
        </row>
        <row r="345">
          <cell r="A345" t="str">
            <v>core</v>
          </cell>
          <cell r="B345" t="str">
            <v>Matter sub-sector group</v>
          </cell>
          <cell r="C345" t="str">
            <v>Automotive</v>
          </cell>
        </row>
        <row r="346">
          <cell r="A346" t="str">
            <v>core</v>
          </cell>
          <cell r="B346" t="str">
            <v>Matter sub-sector group</v>
          </cell>
          <cell r="C346" t="str">
            <v>Bars and restaurants</v>
          </cell>
        </row>
        <row r="347">
          <cell r="A347" t="str">
            <v>core</v>
          </cell>
          <cell r="B347" t="str">
            <v>Matter sub-sector group</v>
          </cell>
          <cell r="C347" t="str">
            <v>Biotech</v>
          </cell>
        </row>
        <row r="348">
          <cell r="A348" t="str">
            <v>core</v>
          </cell>
          <cell r="B348" t="str">
            <v>Matter sub-sector group</v>
          </cell>
          <cell r="C348" t="str">
            <v>Brokers/traders</v>
          </cell>
        </row>
        <row r="349">
          <cell r="A349" t="str">
            <v>core</v>
          </cell>
          <cell r="B349" t="str">
            <v>Matter sub-sector group</v>
          </cell>
          <cell r="C349" t="str">
            <v>Building society</v>
          </cell>
        </row>
        <row r="350">
          <cell r="A350" t="str">
            <v>core</v>
          </cell>
          <cell r="B350" t="str">
            <v>Matter sub-sector group</v>
          </cell>
          <cell r="C350" t="str">
            <v>Central/Local government sector</v>
          </cell>
        </row>
        <row r="351">
          <cell r="A351" t="str">
            <v>core</v>
          </cell>
          <cell r="B351" t="str">
            <v>Matter sub-sector group</v>
          </cell>
          <cell r="C351" t="str">
            <v>Charities and not for profit</v>
          </cell>
        </row>
        <row r="352">
          <cell r="A352" t="str">
            <v>core</v>
          </cell>
          <cell r="B352" t="str">
            <v>Matter sub-sector group</v>
          </cell>
          <cell r="C352" t="str">
            <v xml:space="preserve">Chemical </v>
          </cell>
        </row>
        <row r="353">
          <cell r="A353" t="str">
            <v>core</v>
          </cell>
          <cell r="B353" t="str">
            <v>Matter sub-sector group</v>
          </cell>
          <cell r="C353" t="str">
            <v>Clean energy  - Biomass</v>
          </cell>
        </row>
        <row r="354">
          <cell r="A354" t="str">
            <v>core</v>
          </cell>
          <cell r="B354" t="str">
            <v>Matter sub-sector group</v>
          </cell>
          <cell r="C354" t="str">
            <v>Clean energy - Nuclear</v>
          </cell>
        </row>
        <row r="355">
          <cell r="A355" t="str">
            <v>core</v>
          </cell>
          <cell r="B355" t="str">
            <v>Matter sub-sector group</v>
          </cell>
          <cell r="C355" t="str">
            <v>Clean energy - Other</v>
          </cell>
        </row>
        <row r="356">
          <cell r="A356" t="str">
            <v>core</v>
          </cell>
          <cell r="B356" t="str">
            <v>Matter sub-sector group</v>
          </cell>
          <cell r="C356" t="str">
            <v>Clean energy - Solar</v>
          </cell>
        </row>
        <row r="357">
          <cell r="A357" t="str">
            <v>core</v>
          </cell>
          <cell r="B357" t="str">
            <v>Matter sub-sector group</v>
          </cell>
          <cell r="C357" t="str">
            <v>Clean energy - Wind</v>
          </cell>
        </row>
        <row r="358">
          <cell r="A358" t="str">
            <v>core</v>
          </cell>
          <cell r="B358" t="str">
            <v>Matter sub-sector group</v>
          </cell>
          <cell r="C358" t="str">
            <v>Clothing/Textiles</v>
          </cell>
        </row>
        <row r="359">
          <cell r="A359" t="str">
            <v>core</v>
          </cell>
          <cell r="B359" t="str">
            <v>Matter sub-sector group</v>
          </cell>
          <cell r="C359" t="str">
            <v>Components</v>
          </cell>
        </row>
        <row r="360">
          <cell r="A360" t="str">
            <v>core</v>
          </cell>
          <cell r="B360" t="str">
            <v>Matter sub-sector group</v>
          </cell>
          <cell r="C360" t="str">
            <v>Computer services</v>
          </cell>
        </row>
        <row r="361">
          <cell r="A361" t="str">
            <v>core</v>
          </cell>
          <cell r="B361" t="str">
            <v>Matter sub-sector group</v>
          </cell>
          <cell r="C361" t="str">
            <v>Construction / development</v>
          </cell>
        </row>
        <row r="362">
          <cell r="A362" t="str">
            <v>core</v>
          </cell>
          <cell r="B362" t="str">
            <v>Matter sub-sector group</v>
          </cell>
          <cell r="C362" t="str">
            <v>Consumer Finance</v>
          </cell>
        </row>
        <row r="363">
          <cell r="A363" t="str">
            <v>core</v>
          </cell>
          <cell r="B363" t="str">
            <v>Matter sub-sector group</v>
          </cell>
          <cell r="C363" t="str">
            <v>Conventional power /coal</v>
          </cell>
        </row>
        <row r="364">
          <cell r="A364" t="str">
            <v>core</v>
          </cell>
          <cell r="B364" t="str">
            <v>Matter sub-sector group</v>
          </cell>
          <cell r="C364" t="str">
            <v xml:space="preserve">Defence </v>
          </cell>
        </row>
        <row r="365">
          <cell r="A365" t="str">
            <v>core</v>
          </cell>
          <cell r="B365" t="str">
            <v>Matter sub-sector group</v>
          </cell>
          <cell r="C365" t="str">
            <v>Ecommerce</v>
          </cell>
        </row>
        <row r="366">
          <cell r="A366" t="str">
            <v>core</v>
          </cell>
          <cell r="B366" t="str">
            <v>Matter sub-sector group</v>
          </cell>
          <cell r="C366" t="str">
            <v>Education</v>
          </cell>
        </row>
        <row r="367">
          <cell r="A367" t="str">
            <v>core</v>
          </cell>
          <cell r="B367" t="str">
            <v>Matter sub-sector group</v>
          </cell>
          <cell r="C367" t="str">
            <v>Electricity - commercial/regulatory</v>
          </cell>
        </row>
        <row r="368">
          <cell r="A368" t="str">
            <v>core</v>
          </cell>
          <cell r="B368" t="str">
            <v>Matter sub-sector group</v>
          </cell>
          <cell r="C368" t="str">
            <v>Electricity/gas networks</v>
          </cell>
        </row>
        <row r="369">
          <cell r="A369" t="str">
            <v>core</v>
          </cell>
          <cell r="B369" t="str">
            <v>Matter sub-sector group</v>
          </cell>
          <cell r="C369" t="str">
            <v>Electricity generation - Thermal</v>
          </cell>
        </row>
        <row r="370">
          <cell r="A370" t="str">
            <v>core</v>
          </cell>
          <cell r="B370" t="str">
            <v>Matter sub-sector group</v>
          </cell>
          <cell r="C370" t="str">
            <v>Electronics</v>
          </cell>
        </row>
        <row r="371">
          <cell r="A371" t="str">
            <v>core</v>
          </cell>
          <cell r="B371" t="str">
            <v>Matter sub-sector group</v>
          </cell>
          <cell r="C371" t="str">
            <v>Energy / utilities</v>
          </cell>
        </row>
        <row r="372">
          <cell r="A372" t="str">
            <v>core</v>
          </cell>
          <cell r="B372" t="str">
            <v>Matter sub-sector group</v>
          </cell>
          <cell r="C372" t="str">
            <v>Engineering</v>
          </cell>
        </row>
        <row r="373">
          <cell r="A373" t="str">
            <v>core</v>
          </cell>
          <cell r="B373" t="str">
            <v>Matter sub-sector group</v>
          </cell>
          <cell r="C373" t="str">
            <v xml:space="preserve">Entertainment </v>
          </cell>
        </row>
        <row r="374">
          <cell r="A374" t="str">
            <v>core</v>
          </cell>
          <cell r="B374" t="str">
            <v>Matter sub-sector group</v>
          </cell>
          <cell r="C374" t="str">
            <v xml:space="preserve">Environmental </v>
          </cell>
        </row>
        <row r="375">
          <cell r="A375" t="str">
            <v>core</v>
          </cell>
          <cell r="B375" t="str">
            <v>Matter sub-sector group</v>
          </cell>
          <cell r="C375" t="str">
            <v>Facilities management</v>
          </cell>
        </row>
        <row r="376">
          <cell r="A376" t="str">
            <v>core</v>
          </cell>
          <cell r="B376" t="str">
            <v>Matter sub-sector group</v>
          </cell>
          <cell r="C376" t="str">
            <v>Fashion</v>
          </cell>
        </row>
        <row r="377">
          <cell r="A377" t="str">
            <v>core</v>
          </cell>
          <cell r="B377" t="str">
            <v>Matter sub-sector group</v>
          </cell>
          <cell r="C377" t="str">
            <v>Financial Institutions</v>
          </cell>
        </row>
        <row r="378">
          <cell r="A378" t="str">
            <v>core</v>
          </cell>
          <cell r="B378" t="str">
            <v>Matter sub-sector group</v>
          </cell>
          <cell r="C378" t="str">
            <v>Food / drink</v>
          </cell>
        </row>
        <row r="379">
          <cell r="A379" t="str">
            <v>core</v>
          </cell>
          <cell r="B379" t="str">
            <v>Matter sub-sector group</v>
          </cell>
          <cell r="C379" t="str">
            <v>Freight/warehouse/logistics</v>
          </cell>
        </row>
        <row r="380">
          <cell r="A380" t="str">
            <v>core</v>
          </cell>
          <cell r="B380" t="str">
            <v>Matter sub-sector group</v>
          </cell>
          <cell r="C380" t="str">
            <v>Friendly society</v>
          </cell>
        </row>
        <row r="381">
          <cell r="A381" t="str">
            <v>core</v>
          </cell>
          <cell r="B381" t="str">
            <v>Matter sub-sector group</v>
          </cell>
          <cell r="C381" t="str">
            <v>Gas - LNG</v>
          </cell>
        </row>
        <row r="382">
          <cell r="A382" t="str">
            <v>core</v>
          </cell>
          <cell r="B382" t="str">
            <v>Matter sub-sector group</v>
          </cell>
          <cell r="C382" t="str">
            <v>Gas - Shale gas/other unconventional gas</v>
          </cell>
        </row>
        <row r="383">
          <cell r="A383" t="str">
            <v>core</v>
          </cell>
          <cell r="B383" t="str">
            <v>Matter sub-sector group</v>
          </cell>
          <cell r="C383" t="str">
            <v>Health &amp; beauty</v>
          </cell>
        </row>
        <row r="384">
          <cell r="A384" t="str">
            <v>core</v>
          </cell>
          <cell r="B384" t="str">
            <v>Matter sub-sector group</v>
          </cell>
          <cell r="C384" t="str">
            <v>Health services</v>
          </cell>
        </row>
        <row r="385">
          <cell r="A385" t="str">
            <v>core</v>
          </cell>
          <cell r="B385" t="str">
            <v>Matter sub-sector group</v>
          </cell>
          <cell r="C385" t="str">
            <v>Hospitals</v>
          </cell>
        </row>
        <row r="386">
          <cell r="A386" t="str">
            <v>core</v>
          </cell>
          <cell r="B386" t="str">
            <v>Matter sub-sector group</v>
          </cell>
          <cell r="C386" t="str">
            <v xml:space="preserve">Hotels </v>
          </cell>
        </row>
        <row r="387">
          <cell r="A387" t="str">
            <v>core</v>
          </cell>
          <cell r="B387" t="str">
            <v>Matter sub-sector group</v>
          </cell>
          <cell r="C387" t="str">
            <v>Household goods</v>
          </cell>
        </row>
        <row r="388">
          <cell r="A388" t="str">
            <v>core</v>
          </cell>
          <cell r="B388" t="str">
            <v>Matter sub-sector group</v>
          </cell>
          <cell r="C388" t="str">
            <v>Insurance / Re-Insurance/Life/ General insurance</v>
          </cell>
        </row>
        <row r="389">
          <cell r="A389" t="str">
            <v>core</v>
          </cell>
          <cell r="B389" t="str">
            <v>Matter sub-sector group</v>
          </cell>
          <cell r="C389" t="str">
            <v>Investment Bank</v>
          </cell>
        </row>
        <row r="390">
          <cell r="A390" t="str">
            <v>core</v>
          </cell>
          <cell r="B390" t="str">
            <v>Matter sub-sector group</v>
          </cell>
          <cell r="C390" t="str">
            <v xml:space="preserve">Investment Management </v>
          </cell>
        </row>
        <row r="391">
          <cell r="A391" t="str">
            <v>core</v>
          </cell>
          <cell r="B391" t="str">
            <v>Matter sub-sector group</v>
          </cell>
          <cell r="C391" t="str">
            <v>Legal</v>
          </cell>
        </row>
        <row r="392">
          <cell r="A392" t="str">
            <v>core</v>
          </cell>
          <cell r="B392" t="str">
            <v>Matter sub-sector group</v>
          </cell>
          <cell r="C392" t="str">
            <v xml:space="preserve">Leisure </v>
          </cell>
        </row>
        <row r="393">
          <cell r="A393" t="str">
            <v>core</v>
          </cell>
          <cell r="B393" t="str">
            <v>Matter sub-sector group</v>
          </cell>
          <cell r="C393" t="str">
            <v>Lloyd's/London Market/Broker</v>
          </cell>
        </row>
        <row r="394">
          <cell r="A394" t="str">
            <v>core</v>
          </cell>
          <cell r="B394" t="str">
            <v>Matter sub-sector group</v>
          </cell>
          <cell r="C394" t="str">
            <v>Lotteries</v>
          </cell>
        </row>
        <row r="395">
          <cell r="A395" t="str">
            <v>core</v>
          </cell>
          <cell r="B395" t="str">
            <v>Matter sub-sector group</v>
          </cell>
          <cell r="C395" t="str">
            <v>Manufacturing</v>
          </cell>
        </row>
        <row r="396">
          <cell r="A396" t="str">
            <v>core</v>
          </cell>
          <cell r="B396" t="str">
            <v>Matter sub-sector group</v>
          </cell>
          <cell r="C396" t="str">
            <v>Media</v>
          </cell>
        </row>
        <row r="397">
          <cell r="A397" t="str">
            <v>core</v>
          </cell>
          <cell r="B397" t="str">
            <v>Matter sub-sector group</v>
          </cell>
          <cell r="C397" t="str">
            <v>Medical devices</v>
          </cell>
        </row>
        <row r="398">
          <cell r="A398" t="str">
            <v>core</v>
          </cell>
          <cell r="B398" t="str">
            <v>Matter sub-sector group</v>
          </cell>
          <cell r="C398" t="str">
            <v>Mining / quarrying</v>
          </cell>
        </row>
        <row r="399">
          <cell r="A399" t="str">
            <v>core</v>
          </cell>
          <cell r="B399" t="str">
            <v>Matter sub-sector group</v>
          </cell>
          <cell r="C399" t="str">
            <v>Mobile communications</v>
          </cell>
        </row>
        <row r="400">
          <cell r="A400" t="str">
            <v>core</v>
          </cell>
          <cell r="B400" t="str">
            <v>Matter sub-sector group</v>
          </cell>
          <cell r="C400" t="str">
            <v>Not known</v>
          </cell>
        </row>
        <row r="401">
          <cell r="A401" t="str">
            <v>core</v>
          </cell>
          <cell r="B401" t="str">
            <v>Matter sub-sector group</v>
          </cell>
          <cell r="C401" t="str">
            <v>Offices</v>
          </cell>
        </row>
        <row r="402">
          <cell r="A402" t="str">
            <v>core</v>
          </cell>
          <cell r="B402" t="str">
            <v>Matter sub-sector group</v>
          </cell>
          <cell r="C402" t="str">
            <v xml:space="preserve">Oil &amp; gas </v>
          </cell>
        </row>
        <row r="403">
          <cell r="A403" t="str">
            <v>core</v>
          </cell>
          <cell r="B403" t="str">
            <v>Matter sub-sector group</v>
          </cell>
          <cell r="C403" t="str">
            <v>Other London Market Underwriter/MGA</v>
          </cell>
        </row>
        <row r="404">
          <cell r="A404" t="str">
            <v>core</v>
          </cell>
          <cell r="B404" t="str">
            <v>Matter sub-sector group</v>
          </cell>
          <cell r="C404" t="str">
            <v>Outsourcing provider</v>
          </cell>
        </row>
        <row r="405">
          <cell r="A405" t="str">
            <v>core</v>
          </cell>
          <cell r="B405" t="str">
            <v>Matter sub-sector group</v>
          </cell>
          <cell r="C405" t="str">
            <v xml:space="preserve">Pensions </v>
          </cell>
        </row>
        <row r="406">
          <cell r="A406" t="str">
            <v>core</v>
          </cell>
          <cell r="B406" t="str">
            <v>Matter sub-sector group</v>
          </cell>
          <cell r="C406" t="str">
            <v>Personal care</v>
          </cell>
        </row>
        <row r="407">
          <cell r="A407" t="str">
            <v>core</v>
          </cell>
          <cell r="B407" t="str">
            <v>Matter sub-sector group</v>
          </cell>
          <cell r="C407" t="str">
            <v>Pharmaceuticals</v>
          </cell>
        </row>
        <row r="408">
          <cell r="A408" t="str">
            <v>core</v>
          </cell>
          <cell r="B408" t="str">
            <v>Matter sub-sector group</v>
          </cell>
          <cell r="C408" t="str">
            <v>Postal services</v>
          </cell>
        </row>
        <row r="409">
          <cell r="A409" t="str">
            <v>core</v>
          </cell>
          <cell r="B409" t="str">
            <v>Matter sub-sector group</v>
          </cell>
          <cell r="C409" t="str">
            <v>Private Bank</v>
          </cell>
        </row>
        <row r="410">
          <cell r="A410" t="str">
            <v>core</v>
          </cell>
          <cell r="B410" t="str">
            <v>Matter sub-sector group</v>
          </cell>
          <cell r="C410" t="str">
            <v>Property development sector</v>
          </cell>
        </row>
        <row r="411">
          <cell r="A411" t="str">
            <v>core</v>
          </cell>
          <cell r="B411" t="str">
            <v>Matter sub-sector group</v>
          </cell>
          <cell r="C411" t="str">
            <v xml:space="preserve">Publishing </v>
          </cell>
        </row>
        <row r="412">
          <cell r="A412" t="str">
            <v>core</v>
          </cell>
          <cell r="B412" t="str">
            <v>Matter sub-sector group</v>
          </cell>
          <cell r="C412" t="str">
            <v>Radio</v>
          </cell>
        </row>
        <row r="413">
          <cell r="A413" t="str">
            <v>core</v>
          </cell>
          <cell r="B413" t="str">
            <v>Matter sub-sector group</v>
          </cell>
          <cell r="C413" t="str">
            <v>Regulators</v>
          </cell>
        </row>
        <row r="414">
          <cell r="A414" t="str">
            <v>core</v>
          </cell>
          <cell r="B414" t="str">
            <v>Matter sub-sector group</v>
          </cell>
          <cell r="C414" t="str">
            <v>Residential</v>
          </cell>
        </row>
        <row r="415">
          <cell r="A415" t="str">
            <v>core</v>
          </cell>
          <cell r="B415" t="str">
            <v>Matter sub-sector group</v>
          </cell>
          <cell r="C415" t="str">
            <v>Restaurants / pubs</v>
          </cell>
        </row>
        <row r="416">
          <cell r="A416" t="str">
            <v>core</v>
          </cell>
          <cell r="B416" t="str">
            <v>Matter sub-sector group</v>
          </cell>
          <cell r="C416" t="str">
            <v>Retail Bank</v>
          </cell>
        </row>
        <row r="417">
          <cell r="A417" t="str">
            <v>core</v>
          </cell>
          <cell r="B417" t="str">
            <v>Matter sub-sector group</v>
          </cell>
          <cell r="C417" t="str">
            <v>Retailers / wholesalers</v>
          </cell>
        </row>
        <row r="418">
          <cell r="A418" t="str">
            <v>core</v>
          </cell>
          <cell r="B418" t="str">
            <v>Matter sub-sector group</v>
          </cell>
          <cell r="C418" t="str">
            <v>Satellites</v>
          </cell>
        </row>
        <row r="419">
          <cell r="A419" t="str">
            <v>core</v>
          </cell>
          <cell r="B419" t="str">
            <v>Matter sub-sector group</v>
          </cell>
          <cell r="C419" t="str">
            <v>Secure accommodation/prisons/youth offender institutions</v>
          </cell>
        </row>
        <row r="420">
          <cell r="A420" t="str">
            <v>core</v>
          </cell>
          <cell r="B420" t="str">
            <v>Matter sub-sector group</v>
          </cell>
          <cell r="C420" t="str">
            <v>Securities/Derivatives Trader</v>
          </cell>
        </row>
        <row r="421">
          <cell r="A421" t="str">
            <v>core</v>
          </cell>
          <cell r="B421" t="str">
            <v>Matter sub-sector group</v>
          </cell>
          <cell r="C421" t="str">
            <v>Social accommodation - Blue light</v>
          </cell>
        </row>
        <row r="422">
          <cell r="A422" t="str">
            <v>core</v>
          </cell>
          <cell r="B422" t="str">
            <v>Matter sub-sector group</v>
          </cell>
          <cell r="C422" t="str">
            <v>Social accommodation - other</v>
          </cell>
        </row>
        <row r="423">
          <cell r="A423" t="str">
            <v>core</v>
          </cell>
          <cell r="B423" t="str">
            <v>Matter sub-sector group</v>
          </cell>
          <cell r="C423" t="str">
            <v>Social accommodation - Social housing</v>
          </cell>
        </row>
        <row r="424">
          <cell r="A424" t="str">
            <v>core</v>
          </cell>
          <cell r="B424" t="str">
            <v>Matter sub-sector group</v>
          </cell>
          <cell r="C424" t="str">
            <v xml:space="preserve">Sports </v>
          </cell>
        </row>
        <row r="425">
          <cell r="A425" t="str">
            <v>core</v>
          </cell>
          <cell r="B425" t="str">
            <v>Matter sub-sector group</v>
          </cell>
          <cell r="C425" t="str">
            <v>Steel / metals</v>
          </cell>
        </row>
        <row r="426">
          <cell r="A426" t="str">
            <v>core</v>
          </cell>
          <cell r="B426" t="str">
            <v>Matter sub-sector group</v>
          </cell>
          <cell r="C426" t="str">
            <v>Technology/Software</v>
          </cell>
        </row>
        <row r="427">
          <cell r="A427" t="str">
            <v>core</v>
          </cell>
          <cell r="B427" t="str">
            <v>Matter sub-sector group</v>
          </cell>
          <cell r="C427" t="str">
            <v>Communications/Telecoms</v>
          </cell>
        </row>
        <row r="428">
          <cell r="A428" t="str">
            <v>core</v>
          </cell>
          <cell r="B428" t="str">
            <v>Matter sub-sector group</v>
          </cell>
          <cell r="C428" t="str">
            <v xml:space="preserve">Tobacco </v>
          </cell>
        </row>
        <row r="429">
          <cell r="A429" t="str">
            <v>core</v>
          </cell>
          <cell r="B429" t="str">
            <v>Matter sub-sector group</v>
          </cell>
          <cell r="C429" t="str">
            <v>Transport - Airports/Aviation</v>
          </cell>
        </row>
        <row r="430">
          <cell r="A430" t="str">
            <v>core</v>
          </cell>
          <cell r="B430" t="str">
            <v>Matter sub-sector group</v>
          </cell>
          <cell r="C430" t="str">
            <v>Transport - Bridges</v>
          </cell>
        </row>
        <row r="431">
          <cell r="A431" t="str">
            <v>core</v>
          </cell>
          <cell r="B431" t="str">
            <v>Matter sub-sector group</v>
          </cell>
          <cell r="C431" t="str">
            <v>Transport - other</v>
          </cell>
        </row>
        <row r="432">
          <cell r="A432" t="str">
            <v>core</v>
          </cell>
          <cell r="B432" t="str">
            <v>Matter sub-sector group</v>
          </cell>
          <cell r="C432" t="str">
            <v>Transport - Ports/waterways</v>
          </cell>
        </row>
        <row r="433">
          <cell r="A433" t="str">
            <v>core</v>
          </cell>
          <cell r="B433" t="str">
            <v>Matter sub-sector group</v>
          </cell>
          <cell r="C433" t="str">
            <v>Transport - Rail/Metro</v>
          </cell>
        </row>
        <row r="434">
          <cell r="A434" t="str">
            <v>core</v>
          </cell>
          <cell r="B434" t="str">
            <v>Matter sub-sector group</v>
          </cell>
          <cell r="C434" t="str">
            <v>Transport - Roads</v>
          </cell>
        </row>
        <row r="435">
          <cell r="A435" t="str">
            <v>core</v>
          </cell>
          <cell r="B435" t="str">
            <v>Matter sub-sector group</v>
          </cell>
          <cell r="C435" t="str">
            <v>Transport - Shipping/maritime</v>
          </cell>
        </row>
        <row r="436">
          <cell r="A436" t="str">
            <v>core</v>
          </cell>
          <cell r="B436" t="str">
            <v>Matter sub-sector group</v>
          </cell>
          <cell r="C436" t="str">
            <v xml:space="preserve">Travel </v>
          </cell>
        </row>
        <row r="437">
          <cell r="A437" t="str">
            <v>core</v>
          </cell>
          <cell r="B437" t="str">
            <v>Matter sub-sector group</v>
          </cell>
          <cell r="C437" t="str">
            <v>Venture capital / private equity</v>
          </cell>
        </row>
        <row r="438">
          <cell r="A438" t="str">
            <v>core</v>
          </cell>
          <cell r="B438" t="str">
            <v>Matter sub-sector group</v>
          </cell>
          <cell r="C438" t="str">
            <v xml:space="preserve">Waste </v>
          </cell>
        </row>
        <row r="439">
          <cell r="A439" t="str">
            <v>core</v>
          </cell>
          <cell r="B439" t="str">
            <v>Matter sub-sector group</v>
          </cell>
          <cell r="C439" t="str">
            <v>Water</v>
          </cell>
        </row>
        <row r="440">
          <cell r="A440" t="str">
            <v>core</v>
          </cell>
          <cell r="B440" t="str">
            <v>Matter sub-sector group</v>
          </cell>
          <cell r="C440" t="str">
            <v>Other:</v>
          </cell>
        </row>
        <row r="441">
          <cell r="A441" t="str">
            <v>core</v>
          </cell>
          <cell r="B441" t="str">
            <v>Matter confidential</v>
          </cell>
          <cell r="C441" t="str">
            <v>No</v>
          </cell>
        </row>
        <row r="442">
          <cell r="A442" t="str">
            <v>core</v>
          </cell>
          <cell r="B442" t="str">
            <v>Matter confidential</v>
          </cell>
          <cell r="C442" t="str">
            <v>Yes</v>
          </cell>
        </row>
        <row r="443">
          <cell r="A443" t="str">
            <v>core</v>
          </cell>
          <cell r="B443" t="str">
            <v>Matter confidential on completion</v>
          </cell>
          <cell r="C443" t="str">
            <v>No</v>
          </cell>
        </row>
        <row r="444">
          <cell r="A444" t="str">
            <v>core</v>
          </cell>
          <cell r="B444" t="str">
            <v>Matter confidential on completion</v>
          </cell>
          <cell r="C444" t="str">
            <v>Yes</v>
          </cell>
        </row>
        <row r="445">
          <cell r="A445" t="str">
            <v>core</v>
          </cell>
          <cell r="B445" t="str">
            <v>Applicable law</v>
          </cell>
          <cell r="C445" t="str">
            <v>Algeria</v>
          </cell>
        </row>
        <row r="446">
          <cell r="A446" t="str">
            <v>core</v>
          </cell>
          <cell r="B446" t="str">
            <v>Applicable law</v>
          </cell>
          <cell r="C446" t="str">
            <v>Argentina</v>
          </cell>
        </row>
        <row r="447">
          <cell r="A447" t="str">
            <v>core</v>
          </cell>
          <cell r="B447" t="str">
            <v>Applicable law</v>
          </cell>
          <cell r="C447" t="str">
            <v xml:space="preserve">Austria </v>
          </cell>
        </row>
        <row r="448">
          <cell r="A448" t="str">
            <v>core</v>
          </cell>
          <cell r="B448" t="str">
            <v>Applicable law</v>
          </cell>
          <cell r="C448" t="str">
            <v>Belgium</v>
          </cell>
        </row>
        <row r="449">
          <cell r="A449" t="str">
            <v>core</v>
          </cell>
          <cell r="B449" t="str">
            <v>Applicable law</v>
          </cell>
          <cell r="C449" t="str">
            <v>Bermuda</v>
          </cell>
        </row>
        <row r="450">
          <cell r="A450" t="str">
            <v>core</v>
          </cell>
          <cell r="B450" t="str">
            <v>Applicable law</v>
          </cell>
          <cell r="C450" t="str">
            <v>Bosnia and Herzegovina</v>
          </cell>
        </row>
        <row r="451">
          <cell r="A451" t="str">
            <v>core</v>
          </cell>
          <cell r="B451" t="str">
            <v>Applicable law</v>
          </cell>
          <cell r="C451" t="str">
            <v>Brazil</v>
          </cell>
        </row>
        <row r="452">
          <cell r="A452" t="str">
            <v>core</v>
          </cell>
          <cell r="B452" t="str">
            <v>Applicable law</v>
          </cell>
          <cell r="C452" t="str">
            <v>British Virgin Islands</v>
          </cell>
        </row>
        <row r="453">
          <cell r="A453" t="str">
            <v>core</v>
          </cell>
          <cell r="B453" t="str">
            <v>Applicable law</v>
          </cell>
          <cell r="C453" t="str">
            <v>Bulgaria</v>
          </cell>
        </row>
        <row r="454">
          <cell r="A454" t="str">
            <v>core</v>
          </cell>
          <cell r="B454" t="str">
            <v>Applicable law</v>
          </cell>
          <cell r="C454" t="str">
            <v>California </v>
          </cell>
        </row>
        <row r="455">
          <cell r="A455" t="str">
            <v>core</v>
          </cell>
          <cell r="B455" t="str">
            <v>Applicable law</v>
          </cell>
          <cell r="C455" t="str">
            <v>Cayman</v>
          </cell>
        </row>
        <row r="456">
          <cell r="A456" t="str">
            <v>core</v>
          </cell>
          <cell r="B456" t="str">
            <v>Applicable law</v>
          </cell>
          <cell r="C456" t="str">
            <v>China</v>
          </cell>
        </row>
        <row r="457">
          <cell r="A457" t="str">
            <v>core</v>
          </cell>
          <cell r="B457" t="str">
            <v>Applicable law</v>
          </cell>
          <cell r="C457" t="str">
            <v>Croatia</v>
          </cell>
        </row>
        <row r="458">
          <cell r="A458" t="str">
            <v>core</v>
          </cell>
          <cell r="B458" t="str">
            <v>Applicable law</v>
          </cell>
          <cell r="C458" t="str">
            <v>Czech Republic</v>
          </cell>
        </row>
        <row r="459">
          <cell r="A459" t="str">
            <v>core</v>
          </cell>
          <cell r="B459" t="str">
            <v>Applicable law</v>
          </cell>
          <cell r="C459" t="str">
            <v>Delaware</v>
          </cell>
        </row>
        <row r="460">
          <cell r="A460" t="str">
            <v>core</v>
          </cell>
          <cell r="B460" t="str">
            <v>Applicable law</v>
          </cell>
          <cell r="C460" t="str">
            <v>England &amp; Wales</v>
          </cell>
        </row>
        <row r="461">
          <cell r="A461" t="str">
            <v>core</v>
          </cell>
          <cell r="B461" t="str">
            <v>Applicable law</v>
          </cell>
          <cell r="C461" t="str">
            <v>France</v>
          </cell>
        </row>
        <row r="462">
          <cell r="A462" t="str">
            <v>core</v>
          </cell>
          <cell r="B462" t="str">
            <v>Applicable law</v>
          </cell>
          <cell r="C462" t="str">
            <v>Germany</v>
          </cell>
        </row>
        <row r="463">
          <cell r="A463" t="str">
            <v>core</v>
          </cell>
          <cell r="B463" t="str">
            <v>Applicable law</v>
          </cell>
          <cell r="C463" t="str">
            <v>Hungary</v>
          </cell>
        </row>
        <row r="464">
          <cell r="A464" t="str">
            <v>core</v>
          </cell>
          <cell r="B464" t="str">
            <v>Applicable law</v>
          </cell>
          <cell r="C464" t="str">
            <v>Italy</v>
          </cell>
        </row>
        <row r="465">
          <cell r="A465" t="str">
            <v>core</v>
          </cell>
          <cell r="B465" t="str">
            <v>Applicable law</v>
          </cell>
          <cell r="C465" t="str">
            <v>Luxembourg</v>
          </cell>
        </row>
        <row r="466">
          <cell r="A466" t="str">
            <v>core</v>
          </cell>
          <cell r="B466" t="str">
            <v>Applicable law</v>
          </cell>
          <cell r="C466" t="str">
            <v>Morocco</v>
          </cell>
        </row>
        <row r="467">
          <cell r="A467" t="str">
            <v>core</v>
          </cell>
          <cell r="B467" t="str">
            <v>Applicable law</v>
          </cell>
          <cell r="C467" t="str">
            <v>New York</v>
          </cell>
        </row>
        <row r="468">
          <cell r="A468" t="str">
            <v>core</v>
          </cell>
          <cell r="B468" t="str">
            <v>Applicable law</v>
          </cell>
          <cell r="C468" t="str">
            <v>Other</v>
          </cell>
        </row>
        <row r="469">
          <cell r="A469" t="str">
            <v>core</v>
          </cell>
          <cell r="B469" t="str">
            <v>Applicable law</v>
          </cell>
          <cell r="C469" t="str">
            <v>Poland</v>
          </cell>
        </row>
        <row r="470">
          <cell r="A470" t="str">
            <v>core</v>
          </cell>
          <cell r="B470" t="str">
            <v>Applicable law</v>
          </cell>
          <cell r="C470" t="str">
            <v>Romania</v>
          </cell>
        </row>
        <row r="471">
          <cell r="A471" t="str">
            <v>core</v>
          </cell>
          <cell r="B471" t="str">
            <v>Applicable law</v>
          </cell>
          <cell r="C471" t="str">
            <v>Russia</v>
          </cell>
        </row>
        <row r="472">
          <cell r="A472" t="str">
            <v>core</v>
          </cell>
          <cell r="B472" t="str">
            <v>Applicable law</v>
          </cell>
          <cell r="C472" t="str">
            <v>Scotland</v>
          </cell>
        </row>
        <row r="473">
          <cell r="A473" t="str">
            <v>core</v>
          </cell>
          <cell r="B473" t="str">
            <v>Applicable law</v>
          </cell>
          <cell r="C473" t="str">
            <v>Serbia</v>
          </cell>
        </row>
        <row r="474">
          <cell r="A474" t="str">
            <v>core</v>
          </cell>
          <cell r="B474" t="str">
            <v>Applicable law</v>
          </cell>
          <cell r="C474" t="str">
            <v>Slovakia</v>
          </cell>
        </row>
        <row r="475">
          <cell r="A475" t="str">
            <v>core</v>
          </cell>
          <cell r="B475" t="str">
            <v>Applicable law</v>
          </cell>
          <cell r="C475" t="str">
            <v>Slovenia</v>
          </cell>
        </row>
        <row r="476">
          <cell r="A476" t="str">
            <v>core</v>
          </cell>
          <cell r="B476" t="str">
            <v>Applicable law</v>
          </cell>
          <cell r="C476" t="str">
            <v>Spain</v>
          </cell>
        </row>
        <row r="477">
          <cell r="A477" t="str">
            <v>core</v>
          </cell>
          <cell r="B477" t="str">
            <v>Applicable law</v>
          </cell>
          <cell r="C477" t="str">
            <v>Switzerland</v>
          </cell>
        </row>
        <row r="478">
          <cell r="A478" t="str">
            <v>core</v>
          </cell>
          <cell r="B478" t="str">
            <v>Applicable law</v>
          </cell>
          <cell r="C478" t="str">
            <v>Texas</v>
          </cell>
        </row>
        <row r="479">
          <cell r="A479" t="str">
            <v>core</v>
          </cell>
          <cell r="B479" t="str">
            <v>Applicable law</v>
          </cell>
          <cell r="C479" t="str">
            <v>The Netherlands</v>
          </cell>
        </row>
        <row r="480">
          <cell r="A480" t="str">
            <v>core</v>
          </cell>
          <cell r="B480" t="str">
            <v>Applicable law</v>
          </cell>
          <cell r="C480" t="str">
            <v>Ukraine</v>
          </cell>
        </row>
        <row r="481">
          <cell r="A481" t="str">
            <v>core</v>
          </cell>
          <cell r="B481" t="str">
            <v>Applicable law</v>
          </cell>
          <cell r="C481" t="str">
            <v>Uruguay</v>
          </cell>
        </row>
        <row r="482">
          <cell r="A482" t="str">
            <v>core</v>
          </cell>
          <cell r="B482" t="str">
            <v>Contentious</v>
          </cell>
          <cell r="C482" t="str">
            <v>Both</v>
          </cell>
        </row>
        <row r="483">
          <cell r="A483" t="str">
            <v>core</v>
          </cell>
          <cell r="B483" t="str">
            <v>Contentious</v>
          </cell>
          <cell r="C483" t="str">
            <v>Contentious</v>
          </cell>
        </row>
        <row r="484">
          <cell r="A484" t="str">
            <v>core</v>
          </cell>
          <cell r="B484" t="str">
            <v>Contentious</v>
          </cell>
          <cell r="C484" t="str">
            <v>Non contentious</v>
          </cell>
        </row>
        <row r="485">
          <cell r="A485" t="str">
            <v>core</v>
          </cell>
          <cell r="B485" t="str">
            <v>Dispute resolution</v>
          </cell>
          <cell r="C485" t="str">
            <v>Adjudication</v>
          </cell>
        </row>
        <row r="486">
          <cell r="A486" t="str">
            <v>core</v>
          </cell>
          <cell r="B486" t="str">
            <v>Dispute resolution</v>
          </cell>
          <cell r="C486" t="str">
            <v>Arbitration</v>
          </cell>
        </row>
        <row r="487">
          <cell r="A487" t="str">
            <v>core</v>
          </cell>
          <cell r="B487" t="str">
            <v>Dispute resolution</v>
          </cell>
          <cell r="C487" t="str">
            <v>Expert determination</v>
          </cell>
        </row>
        <row r="488">
          <cell r="A488" t="str">
            <v>core</v>
          </cell>
          <cell r="B488" t="str">
            <v>Dispute resolution</v>
          </cell>
          <cell r="C488" t="str">
            <v>Investigation - External</v>
          </cell>
        </row>
        <row r="489">
          <cell r="A489" t="str">
            <v>core</v>
          </cell>
          <cell r="B489" t="str">
            <v>Dispute resolution</v>
          </cell>
          <cell r="C489" t="str">
            <v>Investigation - Internal</v>
          </cell>
        </row>
        <row r="490">
          <cell r="A490" t="str">
            <v>core</v>
          </cell>
          <cell r="B490" t="str">
            <v>Dispute resolution</v>
          </cell>
          <cell r="C490" t="str">
            <v>Litigation</v>
          </cell>
        </row>
        <row r="491">
          <cell r="A491" t="str">
            <v>core</v>
          </cell>
          <cell r="B491" t="str">
            <v>Dispute resolution</v>
          </cell>
          <cell r="C491" t="str">
            <v>Mediation/ADR</v>
          </cell>
        </row>
        <row r="492">
          <cell r="A492" t="str">
            <v>core</v>
          </cell>
          <cell r="B492" t="str">
            <v>Dispute resolution</v>
          </cell>
          <cell r="C492" t="str">
            <v>Other</v>
          </cell>
        </row>
        <row r="493">
          <cell r="A493" t="str">
            <v>core</v>
          </cell>
          <cell r="B493" t="str">
            <v>Dispute resolution</v>
          </cell>
          <cell r="C493" t="str">
            <v>Public inquiry</v>
          </cell>
        </row>
        <row r="494">
          <cell r="A494" t="str">
            <v>core</v>
          </cell>
          <cell r="B494" t="str">
            <v>Language of dispute</v>
          </cell>
          <cell r="C494" t="str">
            <v>Austrian</v>
          </cell>
        </row>
        <row r="495">
          <cell r="A495" t="str">
            <v>core</v>
          </cell>
          <cell r="B495" t="str">
            <v>Language of dispute</v>
          </cell>
          <cell r="C495" t="str">
            <v>Belgian</v>
          </cell>
        </row>
        <row r="496">
          <cell r="A496" t="str">
            <v>core</v>
          </cell>
          <cell r="B496" t="str">
            <v>Language of dispute</v>
          </cell>
          <cell r="C496" t="str">
            <v>Bulgarian</v>
          </cell>
        </row>
        <row r="497">
          <cell r="A497" t="str">
            <v>core</v>
          </cell>
          <cell r="B497" t="str">
            <v>Language of dispute</v>
          </cell>
          <cell r="C497" t="str">
            <v>Czech</v>
          </cell>
        </row>
        <row r="498">
          <cell r="A498" t="str">
            <v>core</v>
          </cell>
          <cell r="B498" t="str">
            <v>Language of dispute</v>
          </cell>
          <cell r="C498" t="str">
            <v>Dutch</v>
          </cell>
        </row>
        <row r="499">
          <cell r="A499" t="str">
            <v>core</v>
          </cell>
          <cell r="B499" t="str">
            <v>Language of dispute</v>
          </cell>
          <cell r="C499" t="str">
            <v xml:space="preserve">English </v>
          </cell>
        </row>
        <row r="500">
          <cell r="A500" t="str">
            <v>core</v>
          </cell>
          <cell r="B500" t="str">
            <v>Language of dispute</v>
          </cell>
          <cell r="C500" t="str">
            <v>French</v>
          </cell>
        </row>
        <row r="501">
          <cell r="A501" t="str">
            <v>core</v>
          </cell>
          <cell r="B501" t="str">
            <v>Language of dispute</v>
          </cell>
          <cell r="C501" t="str">
            <v>German</v>
          </cell>
        </row>
        <row r="502">
          <cell r="A502" t="str">
            <v>core</v>
          </cell>
          <cell r="B502" t="str">
            <v>Language of dispute</v>
          </cell>
          <cell r="C502" t="str">
            <v>Hungarian</v>
          </cell>
        </row>
        <row r="503">
          <cell r="A503" t="str">
            <v>core</v>
          </cell>
          <cell r="B503" t="str">
            <v>Language of dispute</v>
          </cell>
          <cell r="C503" t="str">
            <v>Italian</v>
          </cell>
        </row>
        <row r="504">
          <cell r="A504" t="str">
            <v>core</v>
          </cell>
          <cell r="B504" t="str">
            <v>Language of dispute</v>
          </cell>
          <cell r="C504" t="str">
            <v>Other (please specify)</v>
          </cell>
        </row>
        <row r="505">
          <cell r="A505" t="str">
            <v>core</v>
          </cell>
          <cell r="B505" t="str">
            <v>Language of dispute</v>
          </cell>
          <cell r="C505" t="str">
            <v xml:space="preserve">Polish </v>
          </cell>
        </row>
        <row r="506">
          <cell r="A506" t="str">
            <v>core</v>
          </cell>
          <cell r="B506" t="str">
            <v>Language of dispute</v>
          </cell>
          <cell r="C506" t="str">
            <v>Portugese</v>
          </cell>
        </row>
        <row r="507">
          <cell r="A507" t="str">
            <v>core</v>
          </cell>
          <cell r="B507" t="str">
            <v>Language of dispute</v>
          </cell>
          <cell r="C507" t="str">
            <v>Romanian</v>
          </cell>
        </row>
        <row r="508">
          <cell r="A508" t="str">
            <v>core</v>
          </cell>
          <cell r="B508" t="str">
            <v>Language of dispute</v>
          </cell>
          <cell r="C508" t="str">
            <v>Russian</v>
          </cell>
        </row>
        <row r="509">
          <cell r="A509" t="str">
            <v>core</v>
          </cell>
          <cell r="B509" t="str">
            <v>Language of dispute</v>
          </cell>
          <cell r="C509" t="str">
            <v>Slovakian</v>
          </cell>
        </row>
        <row r="510">
          <cell r="A510" t="str">
            <v>core</v>
          </cell>
          <cell r="B510" t="str">
            <v>Language of dispute</v>
          </cell>
          <cell r="C510" t="str">
            <v>Spanish</v>
          </cell>
        </row>
        <row r="511">
          <cell r="A511" t="str">
            <v>core</v>
          </cell>
          <cell r="B511" t="str">
            <v>Language of dispute</v>
          </cell>
          <cell r="C511" t="str">
            <v>Swiss</v>
          </cell>
        </row>
        <row r="512">
          <cell r="A512" t="str">
            <v>core</v>
          </cell>
          <cell r="B512" t="str">
            <v>Language of dispute</v>
          </cell>
          <cell r="C512" t="str">
            <v>Ukranian</v>
          </cell>
        </row>
        <row r="513">
          <cell r="A513" t="str">
            <v>core</v>
          </cell>
          <cell r="B513" t="str">
            <v>Jurisdiction of dispute</v>
          </cell>
          <cell r="C513" t="str">
            <v>Angola</v>
          </cell>
        </row>
        <row r="514">
          <cell r="A514" t="str">
            <v>core</v>
          </cell>
          <cell r="B514" t="str">
            <v>Jurisdiction of dispute</v>
          </cell>
          <cell r="C514" t="str">
            <v>Algeria</v>
          </cell>
        </row>
        <row r="515">
          <cell r="A515" t="str">
            <v>core</v>
          </cell>
          <cell r="B515" t="str">
            <v>Jurisdiction of dispute</v>
          </cell>
          <cell r="C515" t="str">
            <v>Albania</v>
          </cell>
        </row>
        <row r="516">
          <cell r="A516" t="str">
            <v>core</v>
          </cell>
          <cell r="B516" t="str">
            <v>Jurisdiction of dispute</v>
          </cell>
          <cell r="C516" t="str">
            <v>Argentina</v>
          </cell>
        </row>
        <row r="517">
          <cell r="A517" t="str">
            <v>core</v>
          </cell>
          <cell r="B517" t="str">
            <v>Jurisdiction of dispute</v>
          </cell>
          <cell r="C517" t="str">
            <v>Australia</v>
          </cell>
        </row>
        <row r="518">
          <cell r="A518" t="str">
            <v>core</v>
          </cell>
          <cell r="B518" t="str">
            <v>Jurisdiction of dispute</v>
          </cell>
          <cell r="C518" t="str">
            <v>Austria</v>
          </cell>
        </row>
        <row r="519">
          <cell r="A519" t="str">
            <v>core</v>
          </cell>
          <cell r="B519" t="str">
            <v>Jurisdiction of dispute</v>
          </cell>
          <cell r="C519" t="str">
            <v xml:space="preserve">Azerbaijan  </v>
          </cell>
        </row>
        <row r="520">
          <cell r="A520" t="str">
            <v>core</v>
          </cell>
          <cell r="B520" t="str">
            <v>Jurisdiction of dispute</v>
          </cell>
          <cell r="C520" t="str">
            <v>Bangladesh</v>
          </cell>
        </row>
        <row r="521">
          <cell r="A521" t="str">
            <v>core</v>
          </cell>
          <cell r="B521" t="str">
            <v>Jurisdiction of dispute</v>
          </cell>
          <cell r="C521" t="str">
            <v>Barbados</v>
          </cell>
        </row>
        <row r="522">
          <cell r="A522" t="str">
            <v>core</v>
          </cell>
          <cell r="B522" t="str">
            <v>Jurisdiction of dispute</v>
          </cell>
          <cell r="C522" t="str">
            <v>Belgium</v>
          </cell>
        </row>
        <row r="523">
          <cell r="A523" t="str">
            <v>core</v>
          </cell>
          <cell r="B523" t="str">
            <v>Jurisdiction of dispute</v>
          </cell>
          <cell r="C523" t="str">
            <v>Bermuda</v>
          </cell>
        </row>
        <row r="524">
          <cell r="A524" t="str">
            <v>core</v>
          </cell>
          <cell r="B524" t="str">
            <v>Jurisdiction of dispute</v>
          </cell>
          <cell r="C524" t="str">
            <v>Botswana</v>
          </cell>
        </row>
        <row r="525">
          <cell r="A525" t="str">
            <v>core</v>
          </cell>
          <cell r="B525" t="str">
            <v>Jurisdiction of dispute</v>
          </cell>
          <cell r="C525" t="str">
            <v>Bolivia</v>
          </cell>
        </row>
        <row r="526">
          <cell r="A526" t="str">
            <v>core</v>
          </cell>
          <cell r="B526" t="str">
            <v>Jurisdiction of dispute</v>
          </cell>
          <cell r="C526" t="str">
            <v>Brazil</v>
          </cell>
        </row>
        <row r="527">
          <cell r="A527" t="str">
            <v>core</v>
          </cell>
          <cell r="B527" t="str">
            <v>Jurisdiction of dispute</v>
          </cell>
          <cell r="C527" t="str">
            <v>Brunei</v>
          </cell>
        </row>
        <row r="528">
          <cell r="A528" t="str">
            <v>core</v>
          </cell>
          <cell r="B528" t="str">
            <v>Jurisdiction of dispute</v>
          </cell>
          <cell r="C528" t="str">
            <v>Burma</v>
          </cell>
        </row>
        <row r="529">
          <cell r="A529" t="str">
            <v>core</v>
          </cell>
          <cell r="B529" t="str">
            <v>Jurisdiction of dispute</v>
          </cell>
          <cell r="C529" t="str">
            <v xml:space="preserve">Cameroon  </v>
          </cell>
        </row>
        <row r="530">
          <cell r="A530" t="str">
            <v>core</v>
          </cell>
          <cell r="B530" t="str">
            <v>Jurisdiction of dispute</v>
          </cell>
          <cell r="C530" t="str">
            <v>Canary Islands</v>
          </cell>
        </row>
        <row r="531">
          <cell r="A531" t="str">
            <v>core</v>
          </cell>
          <cell r="B531" t="str">
            <v>Jurisdiction of dispute</v>
          </cell>
          <cell r="C531" t="str">
            <v>Cayman Islands</v>
          </cell>
        </row>
        <row r="532">
          <cell r="A532" t="str">
            <v>core</v>
          </cell>
          <cell r="B532" t="str">
            <v>Jurisdiction of dispute</v>
          </cell>
          <cell r="C532" t="str">
            <v>China</v>
          </cell>
        </row>
        <row r="533">
          <cell r="A533" t="str">
            <v>core</v>
          </cell>
          <cell r="B533" t="str">
            <v>Jurisdiction of dispute</v>
          </cell>
          <cell r="C533" t="str">
            <v>Colombia</v>
          </cell>
        </row>
        <row r="534">
          <cell r="A534" t="str">
            <v>core</v>
          </cell>
          <cell r="B534" t="str">
            <v>Jurisdiction of dispute</v>
          </cell>
          <cell r="C534" t="str">
            <v xml:space="preserve">Côte d’Ivoire  </v>
          </cell>
        </row>
        <row r="535">
          <cell r="A535" t="str">
            <v>core</v>
          </cell>
          <cell r="B535" t="str">
            <v>Jurisdiction of dispute</v>
          </cell>
          <cell r="C535" t="str">
            <v>Cuba</v>
          </cell>
        </row>
        <row r="536">
          <cell r="A536" t="str">
            <v>core</v>
          </cell>
          <cell r="B536" t="str">
            <v>Jurisdiction of dispute</v>
          </cell>
          <cell r="C536" t="str">
            <v>Cyprus</v>
          </cell>
        </row>
        <row r="537">
          <cell r="A537" t="str">
            <v>core</v>
          </cell>
          <cell r="B537" t="str">
            <v>Jurisdiction of dispute</v>
          </cell>
          <cell r="C537" t="str">
            <v>Czech Republic</v>
          </cell>
        </row>
        <row r="538">
          <cell r="A538" t="str">
            <v>core</v>
          </cell>
          <cell r="B538" t="str">
            <v>Jurisdiction of dispute</v>
          </cell>
          <cell r="C538" t="str">
            <v>Denmark</v>
          </cell>
        </row>
        <row r="539">
          <cell r="A539" t="str">
            <v>core</v>
          </cell>
          <cell r="B539" t="str">
            <v>Jurisdiction of dispute</v>
          </cell>
          <cell r="C539" t="str">
            <v>Dominican Republic</v>
          </cell>
        </row>
        <row r="540">
          <cell r="A540" t="str">
            <v>core</v>
          </cell>
          <cell r="B540" t="str">
            <v>Jurisdiction of dispute</v>
          </cell>
          <cell r="C540" t="str">
            <v>Ecuador</v>
          </cell>
        </row>
        <row r="541">
          <cell r="A541" t="str">
            <v>core</v>
          </cell>
          <cell r="B541" t="str">
            <v>Jurisdiction of dispute</v>
          </cell>
          <cell r="C541" t="str">
            <v>Egypt</v>
          </cell>
        </row>
        <row r="542">
          <cell r="A542" t="str">
            <v>core</v>
          </cell>
          <cell r="B542" t="str">
            <v>Jurisdiction of dispute</v>
          </cell>
          <cell r="C542" t="str">
            <v>Estonia</v>
          </cell>
        </row>
        <row r="543">
          <cell r="A543" t="str">
            <v>core</v>
          </cell>
          <cell r="B543" t="str">
            <v>Jurisdiction of dispute</v>
          </cell>
          <cell r="C543" t="str">
            <v>Falkland Islands</v>
          </cell>
        </row>
        <row r="544">
          <cell r="A544" t="str">
            <v>core</v>
          </cell>
          <cell r="B544" t="str">
            <v>Jurisdiction of dispute</v>
          </cell>
          <cell r="C544" t="str">
            <v>Fed Rep Yugoslavia</v>
          </cell>
        </row>
        <row r="545">
          <cell r="A545" t="str">
            <v>core</v>
          </cell>
          <cell r="B545" t="str">
            <v>Jurisdiction of dispute</v>
          </cell>
          <cell r="C545" t="str">
            <v>Finland</v>
          </cell>
        </row>
        <row r="546">
          <cell r="A546" t="str">
            <v>core</v>
          </cell>
          <cell r="B546" t="str">
            <v>Jurisdiction of dispute</v>
          </cell>
          <cell r="C546" t="str">
            <v>Gambia</v>
          </cell>
        </row>
        <row r="547">
          <cell r="A547" t="str">
            <v>core</v>
          </cell>
          <cell r="B547" t="str">
            <v>Jurisdiction of dispute</v>
          </cell>
          <cell r="C547" t="str">
            <v>Georgia</v>
          </cell>
        </row>
        <row r="548">
          <cell r="A548" t="str">
            <v>core</v>
          </cell>
          <cell r="B548" t="str">
            <v>Jurisdiction of dispute</v>
          </cell>
          <cell r="C548" t="str">
            <v>Ghana</v>
          </cell>
        </row>
        <row r="549">
          <cell r="A549" t="str">
            <v>core</v>
          </cell>
          <cell r="B549" t="str">
            <v>Jurisdiction of dispute</v>
          </cell>
          <cell r="C549" t="str">
            <v>Greece</v>
          </cell>
        </row>
        <row r="550">
          <cell r="A550" t="str">
            <v>core</v>
          </cell>
          <cell r="B550" t="str">
            <v>Jurisdiction of dispute</v>
          </cell>
          <cell r="C550" t="str">
            <v>Guatemala</v>
          </cell>
        </row>
        <row r="551">
          <cell r="A551" t="str">
            <v>core</v>
          </cell>
          <cell r="B551" t="str">
            <v>Jurisdiction of dispute</v>
          </cell>
          <cell r="C551" t="str">
            <v xml:space="preserve">Guinea Bissau  </v>
          </cell>
        </row>
        <row r="552">
          <cell r="A552" t="str">
            <v>core</v>
          </cell>
          <cell r="B552" t="str">
            <v>Jurisdiction of dispute</v>
          </cell>
          <cell r="C552" t="str">
            <v>Honduras</v>
          </cell>
        </row>
        <row r="553">
          <cell r="A553" t="str">
            <v>core</v>
          </cell>
          <cell r="B553" t="str">
            <v>Jurisdiction of dispute</v>
          </cell>
          <cell r="C553" t="str">
            <v>El Salvador</v>
          </cell>
        </row>
        <row r="554">
          <cell r="A554" t="str">
            <v>core</v>
          </cell>
          <cell r="B554" t="str">
            <v>Jurisdiction of dispute</v>
          </cell>
          <cell r="C554" t="str">
            <v>England</v>
          </cell>
        </row>
        <row r="555">
          <cell r="A555" t="str">
            <v>core</v>
          </cell>
          <cell r="B555" t="str">
            <v>Jurisdiction of dispute</v>
          </cell>
          <cell r="C555" t="str">
            <v>Eritrea</v>
          </cell>
        </row>
        <row r="556">
          <cell r="A556" t="str">
            <v>core</v>
          </cell>
          <cell r="B556" t="str">
            <v>Jurisdiction of dispute</v>
          </cell>
          <cell r="C556" t="str">
            <v>Ethiopia</v>
          </cell>
        </row>
        <row r="557">
          <cell r="A557" t="str">
            <v>core</v>
          </cell>
          <cell r="B557" t="str">
            <v>Jurisdiction of dispute</v>
          </cell>
          <cell r="C557" t="str">
            <v>Faroes</v>
          </cell>
        </row>
        <row r="558">
          <cell r="A558" t="str">
            <v>core</v>
          </cell>
          <cell r="B558" t="str">
            <v>Jurisdiction of dispute</v>
          </cell>
          <cell r="C558" t="str">
            <v>Fiji</v>
          </cell>
        </row>
        <row r="559">
          <cell r="A559" t="str">
            <v>core</v>
          </cell>
          <cell r="B559" t="str">
            <v>Jurisdiction of dispute</v>
          </cell>
          <cell r="C559" t="str">
            <v>France</v>
          </cell>
        </row>
        <row r="560">
          <cell r="A560" t="str">
            <v>core</v>
          </cell>
          <cell r="B560" t="str">
            <v>Jurisdiction of dispute</v>
          </cell>
          <cell r="C560" t="str">
            <v>Gaza Strip</v>
          </cell>
        </row>
        <row r="561">
          <cell r="A561" t="str">
            <v>core</v>
          </cell>
          <cell r="B561" t="str">
            <v>Jurisdiction of dispute</v>
          </cell>
          <cell r="C561" t="str">
            <v>Germany</v>
          </cell>
        </row>
        <row r="562">
          <cell r="A562" t="str">
            <v>core</v>
          </cell>
          <cell r="B562" t="str">
            <v>Jurisdiction of dispute</v>
          </cell>
          <cell r="C562" t="str">
            <v>Gibraltar</v>
          </cell>
        </row>
        <row r="563">
          <cell r="A563" t="str">
            <v>core</v>
          </cell>
          <cell r="B563" t="str">
            <v>Jurisdiction of dispute</v>
          </cell>
          <cell r="C563" t="str">
            <v>Guam</v>
          </cell>
        </row>
        <row r="564">
          <cell r="A564" t="str">
            <v>core</v>
          </cell>
          <cell r="B564" t="str">
            <v>Jurisdiction of dispute</v>
          </cell>
          <cell r="C564" t="str">
            <v xml:space="preserve">Guernsey </v>
          </cell>
        </row>
        <row r="565">
          <cell r="A565" t="str">
            <v>core</v>
          </cell>
          <cell r="B565" t="str">
            <v>Jurisdiction of dispute</v>
          </cell>
          <cell r="C565" t="str">
            <v>Holland</v>
          </cell>
        </row>
        <row r="566">
          <cell r="A566" t="str">
            <v>core</v>
          </cell>
          <cell r="B566" t="str">
            <v>Jurisdiction of dispute</v>
          </cell>
          <cell r="C566" t="str">
            <v>Hong Kong</v>
          </cell>
        </row>
        <row r="567">
          <cell r="A567" t="str">
            <v>core</v>
          </cell>
          <cell r="B567" t="str">
            <v>Jurisdiction of dispute</v>
          </cell>
          <cell r="C567" t="str">
            <v>Hungary</v>
          </cell>
        </row>
        <row r="568">
          <cell r="A568" t="str">
            <v>core</v>
          </cell>
          <cell r="B568" t="str">
            <v>Jurisdiction of dispute</v>
          </cell>
          <cell r="C568" t="str">
            <v>Iceland</v>
          </cell>
        </row>
        <row r="569">
          <cell r="A569" t="str">
            <v>core</v>
          </cell>
          <cell r="B569" t="str">
            <v>Jurisdiction of dispute</v>
          </cell>
          <cell r="C569" t="str">
            <v>India</v>
          </cell>
        </row>
        <row r="570">
          <cell r="A570" t="str">
            <v>core</v>
          </cell>
          <cell r="B570" t="str">
            <v>Jurisdiction of dispute</v>
          </cell>
          <cell r="C570" t="str">
            <v>Indonesia</v>
          </cell>
        </row>
        <row r="571">
          <cell r="A571" t="str">
            <v>core</v>
          </cell>
          <cell r="B571" t="str">
            <v>Jurisdiction of dispute</v>
          </cell>
          <cell r="C571" t="str">
            <v>Iran</v>
          </cell>
        </row>
        <row r="572">
          <cell r="A572" t="str">
            <v>core</v>
          </cell>
          <cell r="B572" t="str">
            <v>Jurisdiction of dispute</v>
          </cell>
          <cell r="C572" t="str">
            <v>Angola</v>
          </cell>
        </row>
        <row r="573">
          <cell r="A573" t="str">
            <v>core</v>
          </cell>
          <cell r="B573" t="str">
            <v>Jurisdiction of dispute</v>
          </cell>
          <cell r="C573" t="str">
            <v>Belize</v>
          </cell>
        </row>
        <row r="574">
          <cell r="A574" t="str">
            <v>core</v>
          </cell>
          <cell r="B574" t="str">
            <v>Jurisdiction of dispute</v>
          </cell>
          <cell r="C574" t="str">
            <v>Bhutan</v>
          </cell>
        </row>
        <row r="575">
          <cell r="A575" t="str">
            <v>core</v>
          </cell>
          <cell r="B575" t="str">
            <v>Jurisdiction of dispute</v>
          </cell>
          <cell r="C575" t="str">
            <v>Bosnia &amp; Herzegovina</v>
          </cell>
        </row>
        <row r="576">
          <cell r="A576" t="str">
            <v>core</v>
          </cell>
          <cell r="B576" t="str">
            <v>Jurisdiction of dispute</v>
          </cell>
          <cell r="C576" t="str">
            <v>Bulgaria</v>
          </cell>
        </row>
        <row r="577">
          <cell r="A577" t="str">
            <v>core</v>
          </cell>
          <cell r="B577" t="str">
            <v>Jurisdiction of dispute</v>
          </cell>
          <cell r="C577" t="str">
            <v>Cambodia</v>
          </cell>
        </row>
        <row r="578">
          <cell r="A578" t="str">
            <v>core</v>
          </cell>
          <cell r="B578" t="str">
            <v>Jurisdiction of dispute</v>
          </cell>
          <cell r="C578" t="str">
            <v>Canada</v>
          </cell>
        </row>
        <row r="579">
          <cell r="A579" t="str">
            <v>core</v>
          </cell>
          <cell r="B579" t="str">
            <v>Jurisdiction of dispute</v>
          </cell>
          <cell r="C579" t="str">
            <v>Chile</v>
          </cell>
        </row>
        <row r="580">
          <cell r="A580" t="str">
            <v>core</v>
          </cell>
          <cell r="B580" t="str">
            <v>Jurisdiction of dispute</v>
          </cell>
          <cell r="C580" t="str">
            <v>Costa Rica</v>
          </cell>
        </row>
        <row r="581">
          <cell r="A581" t="str">
            <v>core</v>
          </cell>
          <cell r="B581" t="str">
            <v>Jurisdiction of dispute</v>
          </cell>
          <cell r="C581" t="str">
            <v>Croatia</v>
          </cell>
        </row>
        <row r="582">
          <cell r="A582" t="str">
            <v>core</v>
          </cell>
          <cell r="B582" t="str">
            <v>Jurisdiction of dispute</v>
          </cell>
          <cell r="C582" t="str">
            <v>Iraq</v>
          </cell>
        </row>
        <row r="583">
          <cell r="A583" t="str">
            <v>core</v>
          </cell>
          <cell r="B583" t="str">
            <v>Jurisdiction of dispute</v>
          </cell>
          <cell r="C583" t="str">
            <v>Ireland</v>
          </cell>
        </row>
        <row r="584">
          <cell r="A584" t="str">
            <v>core</v>
          </cell>
          <cell r="B584" t="str">
            <v>Jurisdiction of dispute</v>
          </cell>
          <cell r="C584" t="str">
            <v>Isle of Man</v>
          </cell>
        </row>
        <row r="585">
          <cell r="A585" t="str">
            <v>core</v>
          </cell>
          <cell r="B585" t="str">
            <v>Jurisdiction of dispute</v>
          </cell>
          <cell r="C585" t="str">
            <v>Israel</v>
          </cell>
        </row>
        <row r="586">
          <cell r="A586" t="str">
            <v>core</v>
          </cell>
          <cell r="B586" t="str">
            <v>Jurisdiction of dispute</v>
          </cell>
          <cell r="C586" t="str">
            <v>Italy</v>
          </cell>
        </row>
        <row r="587">
          <cell r="A587" t="str">
            <v>core</v>
          </cell>
          <cell r="B587" t="str">
            <v>Jurisdiction of dispute</v>
          </cell>
          <cell r="C587" t="str">
            <v>Ivory Coast</v>
          </cell>
        </row>
        <row r="588">
          <cell r="A588" t="str">
            <v>core</v>
          </cell>
          <cell r="B588" t="str">
            <v>Jurisdiction of dispute</v>
          </cell>
          <cell r="C588" t="str">
            <v>Jamaica</v>
          </cell>
        </row>
        <row r="589">
          <cell r="A589" t="str">
            <v>core</v>
          </cell>
          <cell r="B589" t="str">
            <v>Jurisdiction of dispute</v>
          </cell>
          <cell r="C589" t="str">
            <v>Japan</v>
          </cell>
        </row>
        <row r="590">
          <cell r="A590" t="str">
            <v>core</v>
          </cell>
          <cell r="B590" t="str">
            <v>Jurisdiction of dispute</v>
          </cell>
          <cell r="C590" t="str">
            <v xml:space="preserve">Jersey </v>
          </cell>
        </row>
        <row r="591">
          <cell r="A591" t="str">
            <v>core</v>
          </cell>
          <cell r="B591" t="str">
            <v>Jurisdiction of dispute</v>
          </cell>
          <cell r="C591" t="str">
            <v>Jordan</v>
          </cell>
        </row>
        <row r="592">
          <cell r="A592" t="str">
            <v>core</v>
          </cell>
          <cell r="B592" t="str">
            <v>Jurisdiction of dispute</v>
          </cell>
          <cell r="C592" t="str">
            <v>Kazakhstan</v>
          </cell>
        </row>
        <row r="593">
          <cell r="A593" t="str">
            <v>core</v>
          </cell>
          <cell r="B593" t="str">
            <v>Jurisdiction of dispute</v>
          </cell>
          <cell r="C593" t="str">
            <v>Kenya</v>
          </cell>
        </row>
        <row r="594">
          <cell r="A594" t="str">
            <v>core</v>
          </cell>
          <cell r="B594" t="str">
            <v>Jurisdiction of dispute</v>
          </cell>
          <cell r="C594" t="str">
            <v>Kosovo</v>
          </cell>
        </row>
        <row r="595">
          <cell r="A595" t="str">
            <v>core</v>
          </cell>
          <cell r="B595" t="str">
            <v>Jurisdiction of dispute</v>
          </cell>
          <cell r="C595" t="str">
            <v>Kuwait</v>
          </cell>
        </row>
        <row r="596">
          <cell r="A596" t="str">
            <v>core</v>
          </cell>
          <cell r="B596" t="str">
            <v>Jurisdiction of dispute</v>
          </cell>
          <cell r="C596" t="str">
            <v>Kyrgyzstan</v>
          </cell>
        </row>
        <row r="597">
          <cell r="A597" t="str">
            <v>core</v>
          </cell>
          <cell r="B597" t="str">
            <v>Jurisdiction of dispute</v>
          </cell>
          <cell r="C597" t="str">
            <v>Lao PDR</v>
          </cell>
        </row>
        <row r="598">
          <cell r="A598" t="str">
            <v>core</v>
          </cell>
          <cell r="B598" t="str">
            <v>Jurisdiction of dispute</v>
          </cell>
          <cell r="C598" t="str">
            <v>Latvia</v>
          </cell>
        </row>
        <row r="599">
          <cell r="A599" t="str">
            <v>core</v>
          </cell>
          <cell r="B599" t="str">
            <v>Jurisdiction of dispute</v>
          </cell>
          <cell r="C599" t="str">
            <v>Lebanon</v>
          </cell>
        </row>
        <row r="600">
          <cell r="A600" t="str">
            <v>core</v>
          </cell>
          <cell r="B600" t="str">
            <v>Jurisdiction of dispute</v>
          </cell>
          <cell r="C600" t="str">
            <v>Lesotho</v>
          </cell>
        </row>
        <row r="601">
          <cell r="A601" t="str">
            <v>core</v>
          </cell>
          <cell r="B601" t="str">
            <v>Jurisdiction of dispute</v>
          </cell>
          <cell r="C601" t="str">
            <v>Liberia</v>
          </cell>
        </row>
        <row r="602">
          <cell r="A602" t="str">
            <v>core</v>
          </cell>
          <cell r="B602" t="str">
            <v>Jurisdiction of dispute</v>
          </cell>
          <cell r="C602" t="str">
            <v>Libya</v>
          </cell>
        </row>
        <row r="603">
          <cell r="A603" t="str">
            <v>core</v>
          </cell>
          <cell r="B603" t="str">
            <v>Jurisdiction of dispute</v>
          </cell>
          <cell r="C603" t="str">
            <v>Liechtenstein</v>
          </cell>
        </row>
        <row r="604">
          <cell r="A604" t="str">
            <v>core</v>
          </cell>
          <cell r="B604" t="str">
            <v>Jurisdiction of dispute</v>
          </cell>
          <cell r="C604" t="str">
            <v>Lithuania</v>
          </cell>
        </row>
        <row r="605">
          <cell r="A605" t="str">
            <v>core</v>
          </cell>
          <cell r="B605" t="str">
            <v>Jurisdiction of dispute</v>
          </cell>
          <cell r="C605" t="str">
            <v>Luxembourg</v>
          </cell>
        </row>
        <row r="606">
          <cell r="A606" t="str">
            <v>core</v>
          </cell>
          <cell r="B606" t="str">
            <v>Jurisdiction of dispute</v>
          </cell>
          <cell r="C606" t="str">
            <v>Macedonia</v>
          </cell>
        </row>
        <row r="607">
          <cell r="A607" t="str">
            <v>core</v>
          </cell>
          <cell r="B607" t="str">
            <v>Jurisdiction of dispute</v>
          </cell>
          <cell r="C607" t="str">
            <v>Majorca</v>
          </cell>
        </row>
        <row r="608">
          <cell r="A608" t="str">
            <v>core</v>
          </cell>
          <cell r="B608" t="str">
            <v>Jurisdiction of dispute</v>
          </cell>
          <cell r="C608" t="str">
            <v>Malawi</v>
          </cell>
        </row>
        <row r="609">
          <cell r="A609" t="str">
            <v>core</v>
          </cell>
          <cell r="B609" t="str">
            <v>Jurisdiction of dispute</v>
          </cell>
          <cell r="C609" t="str">
            <v>Malaysia</v>
          </cell>
        </row>
        <row r="610">
          <cell r="A610" t="str">
            <v>core</v>
          </cell>
          <cell r="B610" t="str">
            <v>Jurisdiction of dispute</v>
          </cell>
          <cell r="C610" t="str">
            <v>Mali</v>
          </cell>
        </row>
        <row r="611">
          <cell r="A611" t="str">
            <v>core</v>
          </cell>
          <cell r="B611" t="str">
            <v>Jurisdiction of dispute</v>
          </cell>
          <cell r="C611" t="str">
            <v>Malta</v>
          </cell>
        </row>
        <row r="612">
          <cell r="A612" t="str">
            <v>core</v>
          </cell>
          <cell r="B612" t="str">
            <v>Jurisdiction of dispute</v>
          </cell>
          <cell r="C612" t="str">
            <v>Marshall Islands</v>
          </cell>
        </row>
        <row r="613">
          <cell r="A613" t="str">
            <v>core</v>
          </cell>
          <cell r="B613" t="str">
            <v>Jurisdiction of dispute</v>
          </cell>
          <cell r="C613" t="str">
            <v>Mauritania</v>
          </cell>
        </row>
        <row r="614">
          <cell r="A614" t="str">
            <v>core</v>
          </cell>
          <cell r="B614" t="str">
            <v>Jurisdiction of dispute</v>
          </cell>
          <cell r="C614" t="str">
            <v>Mauritius</v>
          </cell>
        </row>
        <row r="615">
          <cell r="A615" t="str">
            <v>core</v>
          </cell>
          <cell r="B615" t="str">
            <v>Jurisdiction of dispute</v>
          </cell>
          <cell r="C615" t="str">
            <v>Mexico</v>
          </cell>
        </row>
        <row r="616">
          <cell r="A616" t="str">
            <v>core</v>
          </cell>
          <cell r="B616" t="str">
            <v>Jurisdiction of dispute</v>
          </cell>
          <cell r="C616" t="str">
            <v>Moldova</v>
          </cell>
        </row>
        <row r="617">
          <cell r="A617" t="str">
            <v>core</v>
          </cell>
          <cell r="B617" t="str">
            <v>Jurisdiction of dispute</v>
          </cell>
          <cell r="C617" t="str">
            <v>Monaco</v>
          </cell>
        </row>
        <row r="618">
          <cell r="A618" t="str">
            <v>core</v>
          </cell>
          <cell r="B618" t="str">
            <v>Jurisdiction of dispute</v>
          </cell>
          <cell r="C618" t="str">
            <v>Morocco</v>
          </cell>
        </row>
        <row r="619">
          <cell r="A619" t="str">
            <v>core</v>
          </cell>
          <cell r="B619" t="str">
            <v>Jurisdiction of dispute</v>
          </cell>
          <cell r="C619" t="str">
            <v>Mozambique</v>
          </cell>
        </row>
        <row r="620">
          <cell r="A620" t="str">
            <v>core</v>
          </cell>
          <cell r="B620" t="str">
            <v>Jurisdiction of dispute</v>
          </cell>
          <cell r="C620" t="str">
            <v>Namibia</v>
          </cell>
        </row>
        <row r="621">
          <cell r="A621" t="str">
            <v>core</v>
          </cell>
          <cell r="B621" t="str">
            <v>Jurisdiction of dispute</v>
          </cell>
          <cell r="C621" t="str">
            <v>Nepal</v>
          </cell>
        </row>
        <row r="622">
          <cell r="A622" t="str">
            <v>core</v>
          </cell>
          <cell r="B622" t="str">
            <v>Jurisdiction of dispute</v>
          </cell>
          <cell r="C622" t="str">
            <v>Netherlands</v>
          </cell>
        </row>
        <row r="623">
          <cell r="A623" t="str">
            <v>core</v>
          </cell>
          <cell r="B623" t="str">
            <v>Jurisdiction of dispute</v>
          </cell>
          <cell r="C623" t="str">
            <v>New Zealand</v>
          </cell>
        </row>
        <row r="624">
          <cell r="A624" t="str">
            <v>core</v>
          </cell>
          <cell r="B624" t="str">
            <v>Jurisdiction of dispute</v>
          </cell>
          <cell r="C624" t="str">
            <v>Nigeria</v>
          </cell>
        </row>
        <row r="625">
          <cell r="A625" t="str">
            <v>core</v>
          </cell>
          <cell r="B625" t="str">
            <v>Jurisdiction of dispute</v>
          </cell>
          <cell r="C625" t="str">
            <v>North Korea</v>
          </cell>
        </row>
        <row r="626">
          <cell r="A626" t="str">
            <v>core</v>
          </cell>
          <cell r="B626" t="str">
            <v>Jurisdiction of dispute</v>
          </cell>
          <cell r="C626" t="str">
            <v>Northern Cyprus TRNC</v>
          </cell>
        </row>
        <row r="627">
          <cell r="A627" t="str">
            <v>core</v>
          </cell>
          <cell r="B627" t="str">
            <v>Jurisdiction of dispute</v>
          </cell>
          <cell r="C627" t="str">
            <v>Northern Ireland</v>
          </cell>
        </row>
        <row r="628">
          <cell r="A628" t="str">
            <v>core</v>
          </cell>
          <cell r="B628" t="str">
            <v>Jurisdiction of dispute</v>
          </cell>
          <cell r="C628" t="str">
            <v>Norway</v>
          </cell>
        </row>
        <row r="629">
          <cell r="A629" t="str">
            <v>core</v>
          </cell>
          <cell r="B629" t="str">
            <v>Jurisdiction of dispute</v>
          </cell>
          <cell r="C629" t="str">
            <v>Not Known</v>
          </cell>
        </row>
        <row r="630">
          <cell r="A630" t="str">
            <v>core</v>
          </cell>
          <cell r="B630" t="str">
            <v>Jurisdiction of dispute</v>
          </cell>
          <cell r="C630" t="str">
            <v>Oman</v>
          </cell>
        </row>
        <row r="631">
          <cell r="A631" t="str">
            <v>core</v>
          </cell>
          <cell r="B631" t="str">
            <v>Jurisdiction of dispute</v>
          </cell>
          <cell r="C631" t="str">
            <v>Pakistan</v>
          </cell>
        </row>
        <row r="632">
          <cell r="A632" t="str">
            <v>core</v>
          </cell>
          <cell r="B632" t="str">
            <v>Jurisdiction of dispute</v>
          </cell>
          <cell r="C632" t="str">
            <v>Panama</v>
          </cell>
        </row>
        <row r="633">
          <cell r="A633" t="str">
            <v>core</v>
          </cell>
          <cell r="B633" t="str">
            <v>Jurisdiction of dispute</v>
          </cell>
          <cell r="C633" t="str">
            <v>Papua New Guinea</v>
          </cell>
        </row>
        <row r="634">
          <cell r="A634" t="str">
            <v>core</v>
          </cell>
          <cell r="B634" t="str">
            <v>Jurisdiction of dispute</v>
          </cell>
          <cell r="C634" t="str">
            <v>Paraguay</v>
          </cell>
        </row>
        <row r="635">
          <cell r="A635" t="str">
            <v>core</v>
          </cell>
          <cell r="B635" t="str">
            <v>Jurisdiction of dispute</v>
          </cell>
          <cell r="C635" t="str">
            <v>Peoples Rep of Yemen</v>
          </cell>
        </row>
        <row r="636">
          <cell r="A636" t="str">
            <v>core</v>
          </cell>
          <cell r="B636" t="str">
            <v>Jurisdiction of dispute</v>
          </cell>
          <cell r="C636" t="str">
            <v>Peoples' Republic of China</v>
          </cell>
        </row>
        <row r="637">
          <cell r="A637" t="str">
            <v>core</v>
          </cell>
          <cell r="B637" t="str">
            <v>Jurisdiction of dispute</v>
          </cell>
          <cell r="C637" t="str">
            <v>Peru</v>
          </cell>
        </row>
        <row r="638">
          <cell r="A638" t="str">
            <v>core</v>
          </cell>
          <cell r="B638" t="str">
            <v>Jurisdiction of dispute</v>
          </cell>
          <cell r="C638" t="str">
            <v>Philippines</v>
          </cell>
        </row>
        <row r="639">
          <cell r="A639" t="str">
            <v>core</v>
          </cell>
          <cell r="B639" t="str">
            <v>Jurisdiction of dispute</v>
          </cell>
          <cell r="C639" t="str">
            <v>Poland</v>
          </cell>
        </row>
        <row r="640">
          <cell r="A640" t="str">
            <v>core</v>
          </cell>
          <cell r="B640" t="str">
            <v>Jurisdiction of dispute</v>
          </cell>
          <cell r="C640" t="str">
            <v>Portugal</v>
          </cell>
        </row>
        <row r="641">
          <cell r="A641" t="str">
            <v>core</v>
          </cell>
          <cell r="B641" t="str">
            <v>Jurisdiction of dispute</v>
          </cell>
          <cell r="C641" t="str">
            <v>Puerto Rico</v>
          </cell>
        </row>
        <row r="642">
          <cell r="A642" t="str">
            <v>core</v>
          </cell>
          <cell r="B642" t="str">
            <v>Jurisdiction of dispute</v>
          </cell>
          <cell r="C642" t="str">
            <v>Qatar</v>
          </cell>
        </row>
        <row r="643">
          <cell r="A643" t="str">
            <v>core</v>
          </cell>
          <cell r="B643" t="str">
            <v>Jurisdiction of dispute</v>
          </cell>
          <cell r="C643" t="str">
            <v>Romania</v>
          </cell>
        </row>
        <row r="644">
          <cell r="A644" t="str">
            <v>core</v>
          </cell>
          <cell r="B644" t="str">
            <v>Jurisdiction of dispute</v>
          </cell>
          <cell r="C644" t="str">
            <v>Russia</v>
          </cell>
        </row>
        <row r="645">
          <cell r="A645" t="str">
            <v>core</v>
          </cell>
          <cell r="B645" t="str">
            <v>Jurisdiction of dispute</v>
          </cell>
          <cell r="C645" t="str">
            <v>Saudi Arabia</v>
          </cell>
        </row>
        <row r="646">
          <cell r="A646" t="str">
            <v>core</v>
          </cell>
          <cell r="B646" t="str">
            <v>Jurisdiction of dispute</v>
          </cell>
          <cell r="C646" t="str">
            <v>Scotland</v>
          </cell>
        </row>
        <row r="647">
          <cell r="A647" t="str">
            <v>core</v>
          </cell>
          <cell r="B647" t="str">
            <v>Jurisdiction of dispute</v>
          </cell>
          <cell r="C647" t="str">
            <v>Senegal</v>
          </cell>
        </row>
        <row r="648">
          <cell r="A648" t="str">
            <v>core</v>
          </cell>
          <cell r="B648" t="str">
            <v>Jurisdiction of dispute</v>
          </cell>
          <cell r="C648" t="str">
            <v>Serbia</v>
          </cell>
        </row>
        <row r="649">
          <cell r="A649" t="str">
            <v>core</v>
          </cell>
          <cell r="B649" t="str">
            <v>Jurisdiction of dispute</v>
          </cell>
          <cell r="C649" t="str">
            <v>Singapore</v>
          </cell>
        </row>
        <row r="650">
          <cell r="A650" t="str">
            <v>core</v>
          </cell>
          <cell r="B650" t="str">
            <v>Jurisdiction of dispute</v>
          </cell>
          <cell r="C650" t="str">
            <v>Slovakia</v>
          </cell>
        </row>
        <row r="651">
          <cell r="A651" t="str">
            <v>core</v>
          </cell>
          <cell r="B651" t="str">
            <v>Jurisdiction of dispute</v>
          </cell>
          <cell r="C651" t="str">
            <v>Slovenia</v>
          </cell>
        </row>
        <row r="652">
          <cell r="A652" t="str">
            <v>core</v>
          </cell>
          <cell r="B652" t="str">
            <v>Jurisdiction of dispute</v>
          </cell>
          <cell r="C652" t="str">
            <v>South Africa</v>
          </cell>
        </row>
        <row r="653">
          <cell r="A653" t="str">
            <v>core</v>
          </cell>
          <cell r="B653" t="str">
            <v>Jurisdiction of dispute</v>
          </cell>
          <cell r="C653" t="str">
            <v>South Korea</v>
          </cell>
        </row>
        <row r="654">
          <cell r="A654" t="str">
            <v>core</v>
          </cell>
          <cell r="B654" t="str">
            <v>Jurisdiction of dispute</v>
          </cell>
          <cell r="C654" t="str">
            <v>Spain</v>
          </cell>
        </row>
        <row r="655">
          <cell r="A655" t="str">
            <v>core</v>
          </cell>
          <cell r="B655" t="str">
            <v>Jurisdiction of dispute</v>
          </cell>
          <cell r="C655" t="str">
            <v>Sri Lanka</v>
          </cell>
        </row>
        <row r="656">
          <cell r="A656" t="str">
            <v>core</v>
          </cell>
          <cell r="B656" t="str">
            <v>Jurisdiction of dispute</v>
          </cell>
          <cell r="C656" t="str">
            <v>Sudan</v>
          </cell>
        </row>
        <row r="657">
          <cell r="A657" t="str">
            <v>core</v>
          </cell>
          <cell r="B657" t="str">
            <v>Jurisdiction of dispute</v>
          </cell>
          <cell r="C657" t="str">
            <v>Swaziland</v>
          </cell>
        </row>
        <row r="658">
          <cell r="A658" t="str">
            <v>core</v>
          </cell>
          <cell r="B658" t="str">
            <v>Jurisdiction of dispute</v>
          </cell>
          <cell r="C658" t="str">
            <v>Sweden</v>
          </cell>
        </row>
        <row r="659">
          <cell r="A659" t="str">
            <v>core</v>
          </cell>
          <cell r="B659" t="str">
            <v>Jurisdiction of dispute</v>
          </cell>
          <cell r="C659" t="str">
            <v>Switzerland</v>
          </cell>
        </row>
        <row r="660">
          <cell r="A660" t="str">
            <v>core</v>
          </cell>
          <cell r="B660" t="str">
            <v>Jurisdiction of dispute</v>
          </cell>
          <cell r="C660" t="str">
            <v>Syria</v>
          </cell>
        </row>
        <row r="661">
          <cell r="A661" t="str">
            <v>core</v>
          </cell>
          <cell r="B661" t="str">
            <v>Jurisdiction of dispute</v>
          </cell>
          <cell r="C661" t="str">
            <v>Taiwan</v>
          </cell>
        </row>
        <row r="662">
          <cell r="A662" t="str">
            <v>core</v>
          </cell>
          <cell r="B662" t="str">
            <v>Jurisdiction of dispute</v>
          </cell>
          <cell r="C662" t="str">
            <v>Tajikistan</v>
          </cell>
        </row>
        <row r="663">
          <cell r="A663" t="str">
            <v>core</v>
          </cell>
          <cell r="B663" t="str">
            <v>Jurisdiction of dispute</v>
          </cell>
          <cell r="C663" t="str">
            <v>Tanzania</v>
          </cell>
        </row>
        <row r="664">
          <cell r="A664" t="str">
            <v>core</v>
          </cell>
          <cell r="B664" t="str">
            <v>Jurisdiction of dispute</v>
          </cell>
          <cell r="C664" t="str">
            <v>Thailand</v>
          </cell>
        </row>
        <row r="665">
          <cell r="A665" t="str">
            <v>core</v>
          </cell>
          <cell r="B665" t="str">
            <v>Jurisdiction of dispute</v>
          </cell>
          <cell r="C665" t="str">
            <v>Togo</v>
          </cell>
        </row>
        <row r="666">
          <cell r="A666" t="str">
            <v>core</v>
          </cell>
          <cell r="B666" t="str">
            <v>Jurisdiction of dispute</v>
          </cell>
          <cell r="C666" t="str">
            <v>Tonga</v>
          </cell>
        </row>
        <row r="667">
          <cell r="A667" t="str">
            <v>core</v>
          </cell>
          <cell r="B667" t="str">
            <v>Jurisdiction of dispute</v>
          </cell>
          <cell r="C667" t="str">
            <v>Tunisia</v>
          </cell>
        </row>
        <row r="668">
          <cell r="A668" t="str">
            <v>core</v>
          </cell>
          <cell r="B668" t="str">
            <v>Jurisdiction of dispute</v>
          </cell>
          <cell r="C668" t="str">
            <v>Turkey</v>
          </cell>
        </row>
        <row r="669">
          <cell r="A669" t="str">
            <v>core</v>
          </cell>
          <cell r="B669" t="str">
            <v>Jurisdiction of dispute</v>
          </cell>
          <cell r="C669" t="str">
            <v>Turkmenistan</v>
          </cell>
        </row>
        <row r="670">
          <cell r="A670" t="str">
            <v>core</v>
          </cell>
          <cell r="B670" t="str">
            <v>Jurisdiction of dispute</v>
          </cell>
          <cell r="C670" t="str">
            <v>Uganda</v>
          </cell>
        </row>
        <row r="671">
          <cell r="A671" t="str">
            <v>core</v>
          </cell>
          <cell r="B671" t="str">
            <v>Jurisdiction of dispute</v>
          </cell>
          <cell r="C671" t="str">
            <v>Ukraine</v>
          </cell>
        </row>
        <row r="672">
          <cell r="A672" t="str">
            <v>core</v>
          </cell>
          <cell r="B672" t="str">
            <v>Jurisdiction of dispute</v>
          </cell>
          <cell r="C672" t="str">
            <v>United Arab Emirates</v>
          </cell>
        </row>
        <row r="673">
          <cell r="A673" t="str">
            <v>core</v>
          </cell>
          <cell r="B673" t="str">
            <v>Jurisdiction of dispute</v>
          </cell>
          <cell r="C673" t="str">
            <v>United States</v>
          </cell>
        </row>
        <row r="674">
          <cell r="A674" t="str">
            <v>core</v>
          </cell>
          <cell r="B674" t="str">
            <v>Jurisdiction of dispute</v>
          </cell>
          <cell r="C674" t="str">
            <v>Uruguay</v>
          </cell>
        </row>
        <row r="675">
          <cell r="A675" t="str">
            <v>core</v>
          </cell>
          <cell r="B675" t="str">
            <v>Jurisdiction of dispute</v>
          </cell>
          <cell r="C675" t="str">
            <v>Uzbekistan</v>
          </cell>
        </row>
        <row r="676">
          <cell r="A676" t="str">
            <v>core</v>
          </cell>
          <cell r="B676" t="str">
            <v>Jurisdiction of dispute</v>
          </cell>
          <cell r="C676" t="str">
            <v>Venezuela</v>
          </cell>
        </row>
        <row r="677">
          <cell r="A677" t="str">
            <v>core</v>
          </cell>
          <cell r="B677" t="str">
            <v>Jurisdiction of dispute</v>
          </cell>
          <cell r="C677" t="str">
            <v>Vietnam</v>
          </cell>
        </row>
        <row r="678">
          <cell r="A678" t="str">
            <v>core</v>
          </cell>
          <cell r="B678" t="str">
            <v>Jurisdiction of dispute</v>
          </cell>
          <cell r="C678" t="str">
            <v>Wales</v>
          </cell>
        </row>
        <row r="679">
          <cell r="A679" t="str">
            <v>core</v>
          </cell>
          <cell r="B679" t="str">
            <v>Jurisdiction of dispute</v>
          </cell>
          <cell r="C679" t="str">
            <v>Yemen</v>
          </cell>
        </row>
        <row r="680">
          <cell r="A680" t="str">
            <v>core</v>
          </cell>
          <cell r="B680" t="str">
            <v>Jurisdiction of dispute</v>
          </cell>
          <cell r="C680" t="str">
            <v>Zaire</v>
          </cell>
        </row>
        <row r="681">
          <cell r="A681" t="str">
            <v>core</v>
          </cell>
          <cell r="B681" t="str">
            <v>Jurisdiction of dispute</v>
          </cell>
          <cell r="C681" t="str">
            <v>Zambia</v>
          </cell>
        </row>
        <row r="682">
          <cell r="A682" t="str">
            <v>core</v>
          </cell>
          <cell r="B682" t="str">
            <v>Jurisdiction of dispute</v>
          </cell>
          <cell r="C682" t="str">
            <v>Zimbabwe</v>
          </cell>
        </row>
        <row r="683">
          <cell r="A683" t="str">
            <v>core</v>
          </cell>
          <cell r="B683" t="str">
            <v>Seat of arbitration</v>
          </cell>
          <cell r="C683" t="str">
            <v>Aberdeen</v>
          </cell>
        </row>
        <row r="684">
          <cell r="A684" t="str">
            <v>core</v>
          </cell>
          <cell r="B684" t="str">
            <v>Seat of arbitration</v>
          </cell>
          <cell r="C684" t="str">
            <v>Algiers</v>
          </cell>
        </row>
        <row r="685">
          <cell r="A685" t="str">
            <v>core</v>
          </cell>
          <cell r="B685" t="str">
            <v>Seat of arbitration</v>
          </cell>
          <cell r="C685" t="str">
            <v>Amsterdam</v>
          </cell>
        </row>
        <row r="686">
          <cell r="A686" t="str">
            <v>core</v>
          </cell>
          <cell r="B686" t="str">
            <v>Seat of arbitration</v>
          </cell>
          <cell r="C686" t="str">
            <v>Antwerp</v>
          </cell>
        </row>
        <row r="687">
          <cell r="A687" t="str">
            <v>core</v>
          </cell>
          <cell r="B687" t="str">
            <v>Seat of arbitration</v>
          </cell>
          <cell r="C687" t="str">
            <v>Bejing</v>
          </cell>
        </row>
        <row r="688">
          <cell r="A688" t="str">
            <v>core</v>
          </cell>
          <cell r="B688" t="str">
            <v>Seat of arbitration</v>
          </cell>
          <cell r="C688" t="str">
            <v>Belgrade</v>
          </cell>
        </row>
        <row r="689">
          <cell r="A689" t="str">
            <v>core</v>
          </cell>
          <cell r="B689" t="str">
            <v>Seat of arbitration</v>
          </cell>
          <cell r="C689" t="str">
            <v>Berlin</v>
          </cell>
        </row>
        <row r="690">
          <cell r="A690" t="str">
            <v>core</v>
          </cell>
          <cell r="B690" t="str">
            <v>Seat of arbitration</v>
          </cell>
          <cell r="C690" t="str">
            <v>Bratislava</v>
          </cell>
        </row>
        <row r="691">
          <cell r="A691" t="str">
            <v>core</v>
          </cell>
          <cell r="B691" t="str">
            <v>Seat of arbitration</v>
          </cell>
          <cell r="C691" t="str">
            <v>Bristol</v>
          </cell>
        </row>
        <row r="692">
          <cell r="A692" t="str">
            <v>core</v>
          </cell>
          <cell r="B692" t="str">
            <v>Seat of arbitration</v>
          </cell>
          <cell r="C692" t="str">
            <v>Brussels</v>
          </cell>
        </row>
        <row r="693">
          <cell r="A693" t="str">
            <v>core</v>
          </cell>
          <cell r="B693" t="str">
            <v>Seat of arbitration</v>
          </cell>
          <cell r="C693" t="str">
            <v>Bucharest</v>
          </cell>
        </row>
        <row r="694">
          <cell r="A694" t="str">
            <v>core</v>
          </cell>
          <cell r="B694" t="str">
            <v>Seat of arbitration</v>
          </cell>
          <cell r="C694" t="str">
            <v>Budapest</v>
          </cell>
        </row>
        <row r="695">
          <cell r="A695" t="str">
            <v>core</v>
          </cell>
          <cell r="B695" t="str">
            <v>Seat of arbitration</v>
          </cell>
          <cell r="C695" t="str">
            <v>Buenos Aires</v>
          </cell>
        </row>
        <row r="696">
          <cell r="A696" t="str">
            <v>core</v>
          </cell>
          <cell r="B696" t="str">
            <v>Seat of arbitration</v>
          </cell>
          <cell r="C696" t="str">
            <v>California</v>
          </cell>
        </row>
        <row r="697">
          <cell r="A697" t="str">
            <v>core</v>
          </cell>
          <cell r="B697" t="str">
            <v>Seat of arbitration</v>
          </cell>
          <cell r="C697" t="str">
            <v>Casablanca</v>
          </cell>
        </row>
        <row r="698">
          <cell r="A698" t="str">
            <v>core</v>
          </cell>
          <cell r="B698" t="str">
            <v>Seat of arbitration</v>
          </cell>
          <cell r="C698" t="str">
            <v>Cologne</v>
          </cell>
        </row>
        <row r="699">
          <cell r="A699" t="str">
            <v>core</v>
          </cell>
          <cell r="B699" t="str">
            <v>Seat of arbitration</v>
          </cell>
          <cell r="C699" t="str">
            <v>Dresden</v>
          </cell>
        </row>
        <row r="700">
          <cell r="A700" t="str">
            <v>core</v>
          </cell>
          <cell r="B700" t="str">
            <v>Seat of arbitration</v>
          </cell>
          <cell r="C700" t="str">
            <v>Dubai</v>
          </cell>
        </row>
        <row r="701">
          <cell r="A701" t="str">
            <v>core</v>
          </cell>
          <cell r="B701" t="str">
            <v>Seat of arbitration</v>
          </cell>
          <cell r="C701" t="str">
            <v>Dublin</v>
          </cell>
        </row>
        <row r="702">
          <cell r="A702" t="str">
            <v>core</v>
          </cell>
          <cell r="B702" t="str">
            <v>Seat of arbitration</v>
          </cell>
          <cell r="C702" t="str">
            <v>Dusseldorf</v>
          </cell>
        </row>
        <row r="703">
          <cell r="A703" t="str">
            <v>core</v>
          </cell>
          <cell r="B703" t="str">
            <v>Seat of arbitration</v>
          </cell>
          <cell r="C703" t="str">
            <v>Edinburgh</v>
          </cell>
        </row>
        <row r="704">
          <cell r="A704" t="str">
            <v>core</v>
          </cell>
          <cell r="B704" t="str">
            <v>Seat of arbitration</v>
          </cell>
          <cell r="C704" t="str">
            <v>Frankfurt</v>
          </cell>
        </row>
        <row r="705">
          <cell r="A705" t="str">
            <v>core</v>
          </cell>
          <cell r="B705" t="str">
            <v>Seat of arbitration</v>
          </cell>
          <cell r="C705" t="str">
            <v>Geneva</v>
          </cell>
        </row>
        <row r="706">
          <cell r="A706" t="str">
            <v>core</v>
          </cell>
          <cell r="B706" t="str">
            <v>Seat of arbitration</v>
          </cell>
          <cell r="C706" t="str">
            <v>Hamburg</v>
          </cell>
        </row>
        <row r="707">
          <cell r="A707" t="str">
            <v>core</v>
          </cell>
          <cell r="B707" t="str">
            <v>Seat of arbitration</v>
          </cell>
          <cell r="C707" t="str">
            <v>Hong Kong</v>
          </cell>
        </row>
        <row r="708">
          <cell r="A708" t="str">
            <v>core</v>
          </cell>
          <cell r="B708" t="str">
            <v>Seat of arbitration</v>
          </cell>
          <cell r="C708" t="str">
            <v>Istanbul</v>
          </cell>
        </row>
        <row r="709">
          <cell r="A709" t="str">
            <v>core</v>
          </cell>
          <cell r="B709" t="str">
            <v>Seat of arbitration</v>
          </cell>
          <cell r="C709" t="str">
            <v>Kyiv</v>
          </cell>
        </row>
        <row r="710">
          <cell r="A710" t="str">
            <v>core</v>
          </cell>
          <cell r="B710" t="str">
            <v>Seat of arbitration</v>
          </cell>
          <cell r="C710" t="str">
            <v>Leipzig</v>
          </cell>
        </row>
        <row r="711">
          <cell r="A711" t="str">
            <v>core</v>
          </cell>
          <cell r="B711" t="str">
            <v>Seat of arbitration</v>
          </cell>
          <cell r="C711" t="str">
            <v>Ljubljana</v>
          </cell>
        </row>
        <row r="712">
          <cell r="A712" t="str">
            <v>core</v>
          </cell>
          <cell r="B712" t="str">
            <v>Seat of arbitration</v>
          </cell>
          <cell r="C712" t="str">
            <v>Madrid</v>
          </cell>
        </row>
        <row r="713">
          <cell r="A713" t="str">
            <v>core</v>
          </cell>
          <cell r="B713" t="str">
            <v>Seat of arbitration</v>
          </cell>
          <cell r="C713" t="str">
            <v>Mauritius</v>
          </cell>
        </row>
        <row r="714">
          <cell r="A714" t="str">
            <v>core</v>
          </cell>
          <cell r="B714" t="str">
            <v>Seat of arbitration</v>
          </cell>
          <cell r="C714" t="str">
            <v>Montevideo</v>
          </cell>
        </row>
        <row r="715">
          <cell r="A715" t="str">
            <v>core</v>
          </cell>
          <cell r="B715" t="str">
            <v>Seat of arbitration</v>
          </cell>
          <cell r="C715" t="str">
            <v>Munich</v>
          </cell>
        </row>
        <row r="716">
          <cell r="A716" t="str">
            <v>core</v>
          </cell>
          <cell r="B716" t="str">
            <v>Seat of arbitration</v>
          </cell>
          <cell r="C716" t="str">
            <v>None</v>
          </cell>
        </row>
        <row r="717">
          <cell r="A717" t="str">
            <v>core</v>
          </cell>
          <cell r="B717" t="str">
            <v>Seat of arbitration</v>
          </cell>
          <cell r="C717" t="str">
            <v>Prague</v>
          </cell>
        </row>
        <row r="718">
          <cell r="A718" t="str">
            <v>core</v>
          </cell>
          <cell r="B718" t="str">
            <v>Seat of arbitration</v>
          </cell>
          <cell r="C718" t="str">
            <v>Rome</v>
          </cell>
        </row>
        <row r="719">
          <cell r="A719" t="str">
            <v>core</v>
          </cell>
          <cell r="B719" t="str">
            <v>Seat of arbitration</v>
          </cell>
          <cell r="C719" t="str">
            <v>Sarajevo</v>
          </cell>
        </row>
        <row r="720">
          <cell r="A720" t="str">
            <v>core</v>
          </cell>
          <cell r="B720" t="str">
            <v>Seat of arbitration</v>
          </cell>
          <cell r="C720" t="str">
            <v>Shanghai</v>
          </cell>
        </row>
        <row r="721">
          <cell r="A721" t="str">
            <v>core</v>
          </cell>
          <cell r="B721" t="str">
            <v>Seat of arbitration</v>
          </cell>
          <cell r="C721" t="str">
            <v>Sofia</v>
          </cell>
        </row>
        <row r="722">
          <cell r="A722" t="str">
            <v>core</v>
          </cell>
          <cell r="B722" t="str">
            <v>Seat of arbitration</v>
          </cell>
          <cell r="C722" t="str">
            <v>Strasbourg</v>
          </cell>
        </row>
        <row r="723">
          <cell r="A723" t="str">
            <v>core</v>
          </cell>
          <cell r="B723" t="str">
            <v>Seat of arbitration</v>
          </cell>
          <cell r="C723" t="str">
            <v>London</v>
          </cell>
        </row>
        <row r="724">
          <cell r="A724" t="str">
            <v>core</v>
          </cell>
          <cell r="B724" t="str">
            <v>Seat of arbitration</v>
          </cell>
          <cell r="C724" t="str">
            <v>Luxembourg</v>
          </cell>
        </row>
        <row r="725">
          <cell r="A725" t="str">
            <v>core</v>
          </cell>
          <cell r="B725" t="str">
            <v>Seat of arbitration</v>
          </cell>
          <cell r="C725" t="str">
            <v>Lyon</v>
          </cell>
        </row>
        <row r="726">
          <cell r="A726" t="str">
            <v>core</v>
          </cell>
          <cell r="B726" t="str">
            <v>Seat of arbitration</v>
          </cell>
          <cell r="C726" t="str">
            <v>Marbella</v>
          </cell>
        </row>
        <row r="727">
          <cell r="A727" t="str">
            <v>core</v>
          </cell>
          <cell r="B727" t="str">
            <v>Seat of arbitration</v>
          </cell>
          <cell r="C727" t="str">
            <v>Milan</v>
          </cell>
        </row>
        <row r="728">
          <cell r="A728" t="str">
            <v>core</v>
          </cell>
          <cell r="B728" t="str">
            <v>Seat of arbitration</v>
          </cell>
          <cell r="C728" t="str">
            <v>Moscow</v>
          </cell>
        </row>
        <row r="729">
          <cell r="A729" t="str">
            <v>core</v>
          </cell>
          <cell r="B729" t="str">
            <v>Seat of arbitration</v>
          </cell>
          <cell r="C729" t="str">
            <v>New York</v>
          </cell>
        </row>
        <row r="730">
          <cell r="A730" t="str">
            <v>core</v>
          </cell>
          <cell r="B730" t="str">
            <v>Seat of arbitration</v>
          </cell>
          <cell r="C730" t="str">
            <v>Paris</v>
          </cell>
        </row>
        <row r="731">
          <cell r="A731" t="str">
            <v>core</v>
          </cell>
          <cell r="B731" t="str">
            <v>Seat of arbitration</v>
          </cell>
          <cell r="C731" t="str">
            <v>Rio de Janeiro</v>
          </cell>
        </row>
        <row r="732">
          <cell r="A732" t="str">
            <v>core</v>
          </cell>
          <cell r="B732" t="str">
            <v>Seat of arbitration</v>
          </cell>
          <cell r="C732" t="str">
            <v>Sao Paolo</v>
          </cell>
        </row>
        <row r="733">
          <cell r="A733" t="str">
            <v>core</v>
          </cell>
          <cell r="B733" t="str">
            <v>Seat of arbitration</v>
          </cell>
          <cell r="C733" t="str">
            <v>Seville</v>
          </cell>
        </row>
        <row r="734">
          <cell r="A734" t="str">
            <v>core</v>
          </cell>
          <cell r="B734" t="str">
            <v>Seat of arbitration</v>
          </cell>
          <cell r="C734" t="str">
            <v>Singapore</v>
          </cell>
        </row>
        <row r="735">
          <cell r="A735" t="str">
            <v>core</v>
          </cell>
          <cell r="B735" t="str">
            <v>Seat of arbitration</v>
          </cell>
          <cell r="C735" t="str">
            <v>Stockholm</v>
          </cell>
        </row>
        <row r="736">
          <cell r="A736" t="str">
            <v>core</v>
          </cell>
          <cell r="B736" t="str">
            <v>Seat of arbitration</v>
          </cell>
          <cell r="C736" t="str">
            <v>Stuttgart</v>
          </cell>
        </row>
        <row r="737">
          <cell r="A737" t="str">
            <v>core</v>
          </cell>
          <cell r="B737" t="str">
            <v>Seat of arbitration</v>
          </cell>
          <cell r="C737" t="str">
            <v>Sydney</v>
          </cell>
        </row>
        <row r="738">
          <cell r="A738" t="str">
            <v>core</v>
          </cell>
          <cell r="B738" t="str">
            <v>Seat of arbitration</v>
          </cell>
          <cell r="C738" t="str">
            <v>Texas</v>
          </cell>
        </row>
        <row r="739">
          <cell r="A739" t="str">
            <v>core</v>
          </cell>
          <cell r="B739" t="str">
            <v>Seat of arbitration</v>
          </cell>
          <cell r="C739" t="str">
            <v>Tokyo</v>
          </cell>
        </row>
        <row r="740">
          <cell r="A740" t="str">
            <v>core</v>
          </cell>
          <cell r="B740" t="str">
            <v>Seat of arbitration</v>
          </cell>
          <cell r="C740" t="str">
            <v>Utrecht</v>
          </cell>
        </row>
        <row r="741">
          <cell r="A741" t="str">
            <v>core</v>
          </cell>
          <cell r="B741" t="str">
            <v>Seat of arbitration</v>
          </cell>
          <cell r="C741" t="str">
            <v>Vienna</v>
          </cell>
        </row>
        <row r="742">
          <cell r="A742" t="str">
            <v>core</v>
          </cell>
          <cell r="B742" t="str">
            <v>Seat of arbitration</v>
          </cell>
          <cell r="C742" t="str">
            <v>Warsaw</v>
          </cell>
        </row>
        <row r="743">
          <cell r="A743" t="str">
            <v>core</v>
          </cell>
          <cell r="B743" t="str">
            <v>Seat of arbitration</v>
          </cell>
          <cell r="C743" t="str">
            <v>Zagreb</v>
          </cell>
        </row>
        <row r="744">
          <cell r="A744" t="str">
            <v>core</v>
          </cell>
          <cell r="B744" t="str">
            <v>Arbitral rules</v>
          </cell>
          <cell r="C744" t="str">
            <v>Ad Hoc</v>
          </cell>
        </row>
        <row r="745">
          <cell r="A745" t="str">
            <v>core</v>
          </cell>
          <cell r="B745" t="str">
            <v>Arbitral rules</v>
          </cell>
          <cell r="C745" t="str">
            <v>DIAC</v>
          </cell>
        </row>
        <row r="746">
          <cell r="A746" t="str">
            <v>core</v>
          </cell>
          <cell r="B746" t="str">
            <v>Arbitral rules</v>
          </cell>
          <cell r="C746" t="str">
            <v>DIS</v>
          </cell>
        </row>
        <row r="747">
          <cell r="A747" t="str">
            <v>core</v>
          </cell>
          <cell r="B747" t="str">
            <v>Arbitral rules</v>
          </cell>
          <cell r="C747" t="str">
            <v>ICC</v>
          </cell>
        </row>
        <row r="748">
          <cell r="A748" t="str">
            <v>core</v>
          </cell>
          <cell r="B748" t="str">
            <v>Arbitral rules</v>
          </cell>
          <cell r="C748" t="str">
            <v>ICDR</v>
          </cell>
        </row>
        <row r="749">
          <cell r="A749" t="str">
            <v>core</v>
          </cell>
          <cell r="B749" t="str">
            <v>Arbitral rules</v>
          </cell>
          <cell r="C749" t="str">
            <v>ICSID</v>
          </cell>
        </row>
        <row r="750">
          <cell r="A750" t="str">
            <v>core</v>
          </cell>
          <cell r="B750" t="str">
            <v>Arbitral rules</v>
          </cell>
          <cell r="C750" t="str">
            <v>JAMS</v>
          </cell>
        </row>
        <row r="751">
          <cell r="A751" t="str">
            <v>core</v>
          </cell>
          <cell r="B751" t="str">
            <v>Arbitral rules</v>
          </cell>
          <cell r="C751" t="str">
            <v>LCIA</v>
          </cell>
        </row>
        <row r="752">
          <cell r="A752" t="str">
            <v>core</v>
          </cell>
          <cell r="B752" t="str">
            <v>Arbitral rules</v>
          </cell>
          <cell r="C752" t="str">
            <v>N/A</v>
          </cell>
        </row>
        <row r="753">
          <cell r="A753" t="str">
            <v>core</v>
          </cell>
          <cell r="B753" t="str">
            <v>Arbitral rules</v>
          </cell>
          <cell r="C753" t="str">
            <v>Other</v>
          </cell>
        </row>
        <row r="754">
          <cell r="A754" t="str">
            <v>core</v>
          </cell>
          <cell r="B754" t="str">
            <v>Arbitral rules</v>
          </cell>
          <cell r="C754" t="str">
            <v>PCA</v>
          </cell>
        </row>
        <row r="755">
          <cell r="A755" t="str">
            <v>core</v>
          </cell>
          <cell r="B755" t="str">
            <v>Arbitral rules</v>
          </cell>
          <cell r="C755" t="str">
            <v>SCC</v>
          </cell>
        </row>
        <row r="756">
          <cell r="A756" t="str">
            <v>core</v>
          </cell>
          <cell r="B756" t="str">
            <v>Arbitral rules</v>
          </cell>
          <cell r="C756" t="str">
            <v>UNCITRAL</v>
          </cell>
        </row>
        <row r="757">
          <cell r="A757" t="str">
            <v>core</v>
          </cell>
          <cell r="B757" t="str">
            <v>Arbitral rules</v>
          </cell>
          <cell r="C757" t="str">
            <v>VIAC(Vienna)</v>
          </cell>
        </row>
        <row r="758">
          <cell r="A758" t="str">
            <v>core</v>
          </cell>
          <cell r="B758" t="str">
            <v>Investment treaty</v>
          </cell>
          <cell r="C758" t="str">
            <v>No</v>
          </cell>
        </row>
        <row r="759">
          <cell r="A759" t="str">
            <v>core</v>
          </cell>
          <cell r="B759" t="str">
            <v>Investment treaty</v>
          </cell>
          <cell r="C759" t="str">
            <v>Yes</v>
          </cell>
        </row>
        <row r="760">
          <cell r="A760" t="str">
            <v>core</v>
          </cell>
          <cell r="B760" t="str">
            <v>Investigation type</v>
          </cell>
          <cell r="C760" t="str">
            <v>Criminal - External</v>
          </cell>
        </row>
        <row r="761">
          <cell r="A761" t="str">
            <v>core</v>
          </cell>
          <cell r="B761" t="str">
            <v>Investigation type</v>
          </cell>
          <cell r="C761" t="str">
            <v>Criminal - Internal</v>
          </cell>
        </row>
        <row r="762">
          <cell r="A762" t="str">
            <v>core</v>
          </cell>
          <cell r="B762" t="str">
            <v>Investigation type</v>
          </cell>
          <cell r="C762" t="str">
            <v>Other</v>
          </cell>
        </row>
        <row r="763">
          <cell r="A763" t="str">
            <v>core</v>
          </cell>
          <cell r="B763" t="str">
            <v>Investigation type</v>
          </cell>
          <cell r="C763" t="str">
            <v>Regulatory - External</v>
          </cell>
        </row>
        <row r="764">
          <cell r="A764" t="str">
            <v>core</v>
          </cell>
          <cell r="B764" t="str">
            <v>Investigation type</v>
          </cell>
          <cell r="C764" t="str">
            <v>Regulatory - Internal</v>
          </cell>
        </row>
        <row r="765">
          <cell r="A765" t="str">
            <v>core</v>
          </cell>
          <cell r="B765" t="str">
            <v>Currency of deal</v>
          </cell>
          <cell r="C765" t="str">
            <v>Bulgarian Levas</v>
          </cell>
        </row>
        <row r="766">
          <cell r="A766" t="str">
            <v>core</v>
          </cell>
          <cell r="B766" t="str">
            <v>Currency of deal</v>
          </cell>
          <cell r="C766" t="str">
            <v>Chinese Yuan Renminbi</v>
          </cell>
        </row>
        <row r="767">
          <cell r="A767" t="str">
            <v>core</v>
          </cell>
          <cell r="B767" t="str">
            <v>Currency of deal</v>
          </cell>
          <cell r="C767" t="str">
            <v>Czech Koruna</v>
          </cell>
        </row>
        <row r="768">
          <cell r="A768" t="str">
            <v>core</v>
          </cell>
          <cell r="B768" t="str">
            <v>Currency of deal</v>
          </cell>
          <cell r="C768" t="str">
            <v>Euro</v>
          </cell>
        </row>
        <row r="769">
          <cell r="A769" t="str">
            <v>core</v>
          </cell>
          <cell r="B769" t="str">
            <v>Currency of deal</v>
          </cell>
          <cell r="C769" t="str">
            <v>GBP</v>
          </cell>
        </row>
        <row r="770">
          <cell r="A770" t="str">
            <v>core</v>
          </cell>
          <cell r="B770" t="str">
            <v>Currency of deal</v>
          </cell>
          <cell r="C770" t="str">
            <v>Hungarian Forints</v>
          </cell>
        </row>
        <row r="771">
          <cell r="A771" t="str">
            <v>core</v>
          </cell>
          <cell r="B771" t="str">
            <v>Currency of deal</v>
          </cell>
          <cell r="C771" t="str">
            <v xml:space="preserve">Other  (specify in other credential information) </v>
          </cell>
        </row>
        <row r="772">
          <cell r="A772" t="str">
            <v>core</v>
          </cell>
          <cell r="B772" t="str">
            <v>Currency of deal</v>
          </cell>
          <cell r="C772" t="str">
            <v>Polish Zloty</v>
          </cell>
        </row>
        <row r="773">
          <cell r="A773" t="str">
            <v>core</v>
          </cell>
          <cell r="B773" t="str">
            <v>Currency of deal</v>
          </cell>
          <cell r="C773" t="str">
            <v>Romanian Lei</v>
          </cell>
        </row>
        <row r="774">
          <cell r="A774" t="str">
            <v>core</v>
          </cell>
          <cell r="B774" t="str">
            <v>Currency of deal</v>
          </cell>
          <cell r="C774" t="str">
            <v>Russian Roubles</v>
          </cell>
        </row>
        <row r="775">
          <cell r="A775" t="str">
            <v>core</v>
          </cell>
          <cell r="B775" t="str">
            <v>Currency of deal</v>
          </cell>
          <cell r="C775" t="str">
            <v>Slovakian Koruna</v>
          </cell>
        </row>
        <row r="776">
          <cell r="A776" t="str">
            <v>core</v>
          </cell>
          <cell r="B776" t="str">
            <v>Currency of deal</v>
          </cell>
          <cell r="C776" t="str">
            <v>Ukranian Hyrvnia</v>
          </cell>
        </row>
        <row r="777">
          <cell r="A777" t="str">
            <v>core</v>
          </cell>
          <cell r="B777" t="str">
            <v>Currency of deal</v>
          </cell>
          <cell r="C777" t="str">
            <v>USD</v>
          </cell>
        </row>
        <row r="778">
          <cell r="A778" t="str">
            <v>core</v>
          </cell>
          <cell r="B778" t="str">
            <v>Value confidential</v>
          </cell>
          <cell r="C778" t="str">
            <v>No</v>
          </cell>
        </row>
        <row r="779">
          <cell r="A779" t="str">
            <v>core</v>
          </cell>
          <cell r="B779" t="str">
            <v>Value confidential</v>
          </cell>
          <cell r="C779" t="str">
            <v>Yes</v>
          </cell>
        </row>
        <row r="780">
          <cell r="A780" t="str">
            <v>core</v>
          </cell>
          <cell r="B780" t="str">
            <v>Value confidential on completion</v>
          </cell>
          <cell r="C780" t="str">
            <v>No</v>
          </cell>
        </row>
        <row r="781">
          <cell r="A781" t="str">
            <v>core</v>
          </cell>
          <cell r="B781" t="str">
            <v>Value confidential on completion</v>
          </cell>
          <cell r="C781" t="str">
            <v>Yes</v>
          </cell>
        </row>
        <row r="782">
          <cell r="A782" t="str">
            <v>core</v>
          </cell>
          <cell r="B782" t="str">
            <v>Teams</v>
          </cell>
          <cell r="C782" t="str">
            <v>BAIF - Asset Based Lending, Asset &amp; Structured Finance</v>
          </cell>
        </row>
        <row r="783">
          <cell r="A783" t="str">
            <v>core</v>
          </cell>
          <cell r="B783" t="str">
            <v>Teams</v>
          </cell>
          <cell r="C783" t="str">
            <v>BAIF - Corporate &amp; Leveraged Finance</v>
          </cell>
        </row>
        <row r="784">
          <cell r="A784" t="str">
            <v>core</v>
          </cell>
          <cell r="B784" t="str">
            <v>Teams</v>
          </cell>
          <cell r="C784" t="str">
            <v>BAIF - Corporate Recovery</v>
          </cell>
        </row>
        <row r="785">
          <cell r="A785" t="str">
            <v>core</v>
          </cell>
          <cell r="B785" t="str">
            <v>Teams</v>
          </cell>
          <cell r="C785" t="str">
            <v>BAIF - IPF</v>
          </cell>
        </row>
        <row r="786">
          <cell r="A786" t="str">
            <v>core</v>
          </cell>
          <cell r="B786" t="str">
            <v>Teams</v>
          </cell>
          <cell r="C786" t="str">
            <v>BAIF - Real Estate Finance</v>
          </cell>
        </row>
        <row r="787">
          <cell r="A787" t="str">
            <v>core</v>
          </cell>
          <cell r="B787" t="str">
            <v>Teams</v>
          </cell>
          <cell r="C787" t="str">
            <v>BAIF - Rescue &amp; Restructuring Debt Trading</v>
          </cell>
        </row>
        <row r="788">
          <cell r="A788" t="str">
            <v>core</v>
          </cell>
          <cell r="B788" t="str">
            <v>Teams</v>
          </cell>
          <cell r="C788" t="str">
            <v>CEE - Bratislava (BAIF)</v>
          </cell>
        </row>
        <row r="789">
          <cell r="A789" t="str">
            <v>core</v>
          </cell>
          <cell r="B789" t="str">
            <v>Teams</v>
          </cell>
          <cell r="C789" t="str">
            <v>CEE - Bratislava (Corporate)</v>
          </cell>
        </row>
        <row r="790">
          <cell r="A790" t="str">
            <v>core</v>
          </cell>
          <cell r="B790" t="str">
            <v>Teams</v>
          </cell>
          <cell r="C790" t="str">
            <v>CEE - Bratislava (CRD)</v>
          </cell>
        </row>
        <row r="791">
          <cell r="A791" t="str">
            <v>core</v>
          </cell>
          <cell r="B791" t="str">
            <v>Teams</v>
          </cell>
          <cell r="C791" t="str">
            <v>CEE - Bratislava (EPC)</v>
          </cell>
        </row>
        <row r="792">
          <cell r="A792" t="str">
            <v>core</v>
          </cell>
          <cell r="B792" t="str">
            <v>Teams</v>
          </cell>
          <cell r="C792" t="str">
            <v>CEE - Bratislava (Human Capital)</v>
          </cell>
        </row>
        <row r="793">
          <cell r="A793" t="str">
            <v>core</v>
          </cell>
          <cell r="B793" t="str">
            <v>Teams</v>
          </cell>
          <cell r="C793" t="str">
            <v>CEE - Bratislava (Real Estate)</v>
          </cell>
        </row>
        <row r="794">
          <cell r="A794" t="str">
            <v>core</v>
          </cell>
          <cell r="B794" t="str">
            <v>Teams</v>
          </cell>
          <cell r="C794" t="str">
            <v>CEE - Bucharest (BAIF)</v>
          </cell>
        </row>
        <row r="795">
          <cell r="A795" t="str">
            <v>core</v>
          </cell>
          <cell r="B795" t="str">
            <v>Teams</v>
          </cell>
          <cell r="C795" t="str">
            <v>CEE - Bucharest (EPC)</v>
          </cell>
        </row>
        <row r="796">
          <cell r="A796" t="str">
            <v>core</v>
          </cell>
          <cell r="B796" t="str">
            <v>Teams</v>
          </cell>
          <cell r="C796" t="str">
            <v>CEE - Bucharest (Human Capital)</v>
          </cell>
        </row>
        <row r="797">
          <cell r="A797" t="str">
            <v>core</v>
          </cell>
          <cell r="B797" t="str">
            <v>Teams</v>
          </cell>
          <cell r="C797" t="str">
            <v>CEE - Bucharest(CRD)</v>
          </cell>
        </row>
        <row r="798">
          <cell r="A798" t="str">
            <v>core</v>
          </cell>
          <cell r="B798" t="str">
            <v>Teams</v>
          </cell>
          <cell r="C798" t="str">
            <v>CEE - Bucharest(Litigation)</v>
          </cell>
        </row>
        <row r="799">
          <cell r="A799" t="str">
            <v>core</v>
          </cell>
          <cell r="B799" t="str">
            <v>Teams</v>
          </cell>
          <cell r="C799" t="str">
            <v>CEE - Bucharest(Real Estate)</v>
          </cell>
        </row>
        <row r="800">
          <cell r="A800" t="str">
            <v>core</v>
          </cell>
          <cell r="B800" t="str">
            <v>Teams</v>
          </cell>
          <cell r="C800" t="str">
            <v>CEE - Budapest (BAIF)</v>
          </cell>
        </row>
        <row r="801">
          <cell r="A801" t="str">
            <v>core</v>
          </cell>
          <cell r="B801" t="str">
            <v>Teams</v>
          </cell>
          <cell r="C801" t="str">
            <v>CEE - Budapest (Corporate)</v>
          </cell>
        </row>
        <row r="802">
          <cell r="A802" t="str">
            <v>core</v>
          </cell>
          <cell r="B802" t="str">
            <v>Teams</v>
          </cell>
          <cell r="C802" t="str">
            <v>CEE - Budapest (CRD)</v>
          </cell>
        </row>
        <row r="803">
          <cell r="A803" t="str">
            <v>core</v>
          </cell>
          <cell r="B803" t="str">
            <v>Teams</v>
          </cell>
          <cell r="C803" t="str">
            <v>CEE - Budapest (EPC)</v>
          </cell>
        </row>
        <row r="804">
          <cell r="A804" t="str">
            <v>core</v>
          </cell>
          <cell r="B804" t="str">
            <v>Teams</v>
          </cell>
          <cell r="C804" t="str">
            <v>CEE - Budapest (Human Capital)</v>
          </cell>
        </row>
        <row r="805">
          <cell r="A805" t="str">
            <v>core</v>
          </cell>
          <cell r="B805" t="str">
            <v>Teams</v>
          </cell>
          <cell r="C805" t="str">
            <v>CEE - Budapest (Real Estate)</v>
          </cell>
        </row>
        <row r="806">
          <cell r="A806" t="str">
            <v>core</v>
          </cell>
          <cell r="B806" t="str">
            <v>Teams</v>
          </cell>
          <cell r="C806" t="str">
            <v>CEE - Kyiv (BAIF)</v>
          </cell>
        </row>
        <row r="807">
          <cell r="A807" t="str">
            <v>core</v>
          </cell>
          <cell r="B807" t="str">
            <v>Teams</v>
          </cell>
          <cell r="C807" t="str">
            <v>CEE - Kyiv (Corporate)</v>
          </cell>
        </row>
        <row r="808">
          <cell r="A808" t="str">
            <v>core</v>
          </cell>
          <cell r="B808" t="str">
            <v>Teams</v>
          </cell>
          <cell r="C808" t="str">
            <v>CEE - Kyiv (CRD)</v>
          </cell>
        </row>
        <row r="809">
          <cell r="A809" t="str">
            <v>core</v>
          </cell>
          <cell r="B809" t="str">
            <v>Teams</v>
          </cell>
          <cell r="C809" t="str">
            <v>CEE - Kyiv (EPC)</v>
          </cell>
        </row>
        <row r="810">
          <cell r="A810" t="str">
            <v>core</v>
          </cell>
          <cell r="B810" t="str">
            <v>Teams</v>
          </cell>
          <cell r="C810" t="str">
            <v>CEE - Kyiv (Human Capital)</v>
          </cell>
        </row>
        <row r="811">
          <cell r="A811" t="str">
            <v>core</v>
          </cell>
          <cell r="B811" t="str">
            <v>Teams</v>
          </cell>
          <cell r="C811" t="str">
            <v>CEE - Kyiv (Real Estate)</v>
          </cell>
        </row>
        <row r="812">
          <cell r="A812" t="str">
            <v>core</v>
          </cell>
          <cell r="B812" t="str">
            <v>Teams</v>
          </cell>
          <cell r="C812" t="str">
            <v>CEE - Moscow (BAIF)</v>
          </cell>
        </row>
        <row r="813">
          <cell r="A813" t="str">
            <v>core</v>
          </cell>
          <cell r="B813" t="str">
            <v>Teams</v>
          </cell>
          <cell r="C813" t="str">
            <v>CEE - Moscow (Corporate)</v>
          </cell>
        </row>
        <row r="814">
          <cell r="A814" t="str">
            <v>core</v>
          </cell>
          <cell r="B814" t="str">
            <v>Teams</v>
          </cell>
          <cell r="C814" t="str">
            <v>CEE - Moscow (CRD)</v>
          </cell>
        </row>
        <row r="815">
          <cell r="A815" t="str">
            <v>core</v>
          </cell>
          <cell r="B815" t="str">
            <v>Teams</v>
          </cell>
          <cell r="C815" t="str">
            <v>CEE - Moscow (EPC)</v>
          </cell>
        </row>
        <row r="816">
          <cell r="A816" t="str">
            <v>core</v>
          </cell>
          <cell r="B816" t="str">
            <v>Teams</v>
          </cell>
          <cell r="C816" t="str">
            <v>CEE - Moscow (Human Capital)</v>
          </cell>
        </row>
        <row r="817">
          <cell r="A817" t="str">
            <v>core</v>
          </cell>
          <cell r="B817" t="str">
            <v>Teams</v>
          </cell>
          <cell r="C817" t="str">
            <v>CEE - Moscow (Real Estate)</v>
          </cell>
        </row>
        <row r="818">
          <cell r="A818" t="str">
            <v>core</v>
          </cell>
          <cell r="B818" t="str">
            <v>Teams</v>
          </cell>
          <cell r="C818" t="str">
            <v>CEE - Prague  (Real Estate)</v>
          </cell>
        </row>
        <row r="819">
          <cell r="A819" t="str">
            <v>core</v>
          </cell>
          <cell r="B819" t="str">
            <v>Teams</v>
          </cell>
          <cell r="C819" t="str">
            <v>CEE - Prague (BAIF)</v>
          </cell>
        </row>
        <row r="820">
          <cell r="A820" t="str">
            <v>core</v>
          </cell>
          <cell r="B820" t="str">
            <v>Teams</v>
          </cell>
          <cell r="C820" t="str">
            <v>CEE - Prague (Corporate)</v>
          </cell>
        </row>
        <row r="821">
          <cell r="A821" t="str">
            <v>core</v>
          </cell>
          <cell r="B821" t="str">
            <v>Teams</v>
          </cell>
          <cell r="C821" t="str">
            <v>CEE - Prague (CRD)</v>
          </cell>
        </row>
        <row r="822">
          <cell r="A822" t="str">
            <v>core</v>
          </cell>
          <cell r="B822" t="str">
            <v>Teams</v>
          </cell>
          <cell r="C822" t="str">
            <v>CEE - Prague (EPC)</v>
          </cell>
        </row>
        <row r="823">
          <cell r="A823" t="str">
            <v>core</v>
          </cell>
          <cell r="B823" t="str">
            <v>Teams</v>
          </cell>
          <cell r="C823" t="str">
            <v>CEE - Prague (Human Capital)</v>
          </cell>
        </row>
        <row r="824">
          <cell r="A824" t="str">
            <v>core</v>
          </cell>
          <cell r="B824" t="str">
            <v>Teams</v>
          </cell>
          <cell r="C824" t="str">
            <v>CEE - Sofia (BAIF)</v>
          </cell>
        </row>
        <row r="825">
          <cell r="A825" t="str">
            <v>core</v>
          </cell>
          <cell r="B825" t="str">
            <v>Teams</v>
          </cell>
          <cell r="C825" t="str">
            <v>CEE - Sofia (Corporate)</v>
          </cell>
        </row>
        <row r="826">
          <cell r="A826" t="str">
            <v>core</v>
          </cell>
          <cell r="B826" t="str">
            <v>Teams</v>
          </cell>
          <cell r="C826" t="str">
            <v>CEE - Sofia (CRD)</v>
          </cell>
        </row>
        <row r="827">
          <cell r="A827" t="str">
            <v>core</v>
          </cell>
          <cell r="B827" t="str">
            <v>Teams</v>
          </cell>
          <cell r="C827" t="str">
            <v>CEE - Sofia (EPC)</v>
          </cell>
        </row>
        <row r="828">
          <cell r="A828" t="str">
            <v>core</v>
          </cell>
          <cell r="B828" t="str">
            <v>Teams</v>
          </cell>
          <cell r="C828" t="str">
            <v>CEE - Sofia (Human Capital)</v>
          </cell>
        </row>
        <row r="829">
          <cell r="A829" t="str">
            <v>core</v>
          </cell>
          <cell r="B829" t="str">
            <v>Teams</v>
          </cell>
          <cell r="C829" t="str">
            <v>CEE - Sofia (Real Estate)</v>
          </cell>
        </row>
        <row r="830">
          <cell r="A830" t="str">
            <v>core</v>
          </cell>
          <cell r="B830" t="str">
            <v>Teams</v>
          </cell>
          <cell r="C830" t="str">
            <v>CEE - Warsaw (BAIF)</v>
          </cell>
        </row>
        <row r="831">
          <cell r="A831" t="str">
            <v>core</v>
          </cell>
          <cell r="B831" t="str">
            <v>Teams</v>
          </cell>
          <cell r="C831" t="str">
            <v>CEE - Warsaw (Corporate)</v>
          </cell>
        </row>
        <row r="832">
          <cell r="A832" t="str">
            <v>core</v>
          </cell>
          <cell r="B832" t="str">
            <v>Teams</v>
          </cell>
          <cell r="C832" t="str">
            <v>CEE - Warsaw (CRD- Litigation)</v>
          </cell>
        </row>
        <row r="833">
          <cell r="A833" t="str">
            <v>core</v>
          </cell>
          <cell r="B833" t="str">
            <v>Teams</v>
          </cell>
          <cell r="C833" t="str">
            <v>CEE - Warsaw (CRD- IP/IT/TMT)</v>
          </cell>
        </row>
        <row r="834">
          <cell r="A834" t="str">
            <v>core</v>
          </cell>
          <cell r="B834" t="str">
            <v>Teams</v>
          </cell>
          <cell r="C834" t="str">
            <v>CEE - Warsaw (CRD- Insurance)</v>
          </cell>
        </row>
        <row r="835">
          <cell r="A835" t="str">
            <v>core</v>
          </cell>
          <cell r="B835" t="str">
            <v>Teams</v>
          </cell>
          <cell r="C835" t="str">
            <v>CEE - Warsaw (CRD- Employment/HC)</v>
          </cell>
        </row>
        <row r="836">
          <cell r="A836" t="str">
            <v>core</v>
          </cell>
          <cell r="B836" t="str">
            <v>Teams</v>
          </cell>
          <cell r="C836" t="str">
            <v>CEE - Warsaw (CRD- Competition)</v>
          </cell>
        </row>
        <row r="837">
          <cell r="A837" t="str">
            <v>core</v>
          </cell>
          <cell r="B837" t="str">
            <v>Teams</v>
          </cell>
          <cell r="C837" t="str">
            <v>CEE - Warsaw (Energy)</v>
          </cell>
        </row>
        <row r="838">
          <cell r="A838" t="str">
            <v>core</v>
          </cell>
          <cell r="B838" t="str">
            <v>Teams</v>
          </cell>
          <cell r="C838" t="str">
            <v>CEE - Warsaw (IPF)</v>
          </cell>
        </row>
        <row r="839">
          <cell r="A839" t="str">
            <v>core</v>
          </cell>
          <cell r="B839" t="str">
            <v>Teams</v>
          </cell>
          <cell r="C839" t="str">
            <v>CEE - Warsaw (Real Estate)</v>
          </cell>
        </row>
        <row r="840">
          <cell r="A840" t="str">
            <v>core</v>
          </cell>
          <cell r="B840" t="str">
            <v>Teams</v>
          </cell>
          <cell r="C840" t="str">
            <v>CEE - Warsaw (Lifesciences)</v>
          </cell>
        </row>
        <row r="841">
          <cell r="A841" t="str">
            <v>core</v>
          </cell>
          <cell r="B841" t="str">
            <v>Teams</v>
          </cell>
          <cell r="C841" t="str">
            <v>CEE - Warsaw (Consumer Products)</v>
          </cell>
        </row>
        <row r="842">
          <cell r="A842" t="str">
            <v>core</v>
          </cell>
          <cell r="B842" t="str">
            <v>Teams</v>
          </cell>
          <cell r="C842" t="str">
            <v>CEE - Warsaw (Public procurement)</v>
          </cell>
        </row>
        <row r="843">
          <cell r="A843" t="str">
            <v>core</v>
          </cell>
          <cell r="B843" t="str">
            <v>Teams</v>
          </cell>
          <cell r="C843" t="str">
            <v>Corporate Tax Team</v>
          </cell>
        </row>
        <row r="844">
          <cell r="A844" t="str">
            <v>core</v>
          </cell>
          <cell r="B844" t="str">
            <v>Teams</v>
          </cell>
          <cell r="C844" t="str">
            <v>Corporate Team</v>
          </cell>
        </row>
        <row r="845">
          <cell r="A845" t="str">
            <v>core</v>
          </cell>
          <cell r="B845" t="str">
            <v>Teams</v>
          </cell>
          <cell r="C845" t="str">
            <v>CRD - Banking Litigation</v>
          </cell>
        </row>
        <row r="846">
          <cell r="A846" t="str">
            <v>core</v>
          </cell>
          <cell r="B846" t="str">
            <v>Teams</v>
          </cell>
          <cell r="C846" t="str">
            <v>CRD - Capital Markets &amp; Derivatives</v>
          </cell>
        </row>
        <row r="847">
          <cell r="A847" t="str">
            <v>core</v>
          </cell>
          <cell r="B847" t="str">
            <v>Teams</v>
          </cell>
          <cell r="C847" t="str">
            <v>CRD - Competition</v>
          </cell>
        </row>
        <row r="848">
          <cell r="A848" t="str">
            <v>core</v>
          </cell>
          <cell r="B848" t="str">
            <v>Teams</v>
          </cell>
          <cell r="C848" t="str">
            <v>CRD - FS</v>
          </cell>
        </row>
        <row r="849">
          <cell r="A849" t="str">
            <v>core</v>
          </cell>
          <cell r="B849" t="str">
            <v>Teams</v>
          </cell>
          <cell r="C849" t="str">
            <v>CRD - IRG</v>
          </cell>
        </row>
        <row r="850">
          <cell r="A850" t="str">
            <v>core</v>
          </cell>
          <cell r="B850" t="str">
            <v>Teams</v>
          </cell>
          <cell r="C850" t="str">
            <v>CRD - IRG (Bristol)</v>
          </cell>
        </row>
        <row r="851">
          <cell r="A851" t="str">
            <v>core</v>
          </cell>
          <cell r="B851" t="str">
            <v>Teams</v>
          </cell>
          <cell r="C851" t="str">
            <v>CRD - Tech Lit</v>
          </cell>
        </row>
        <row r="852">
          <cell r="A852" t="str">
            <v>core</v>
          </cell>
          <cell r="B852" t="str">
            <v>Teams</v>
          </cell>
          <cell r="C852" t="str">
            <v>EPC - Construction</v>
          </cell>
        </row>
        <row r="853">
          <cell r="A853" t="str">
            <v>core</v>
          </cell>
          <cell r="B853" t="str">
            <v>Teams</v>
          </cell>
          <cell r="C853" t="str">
            <v>EPC - Energy</v>
          </cell>
        </row>
        <row r="854">
          <cell r="A854" t="str">
            <v>core</v>
          </cell>
          <cell r="B854" t="str">
            <v>Teams</v>
          </cell>
          <cell r="C854" t="str">
            <v>EPC - Oil &amp; Gas (Aberdeen)</v>
          </cell>
        </row>
        <row r="855">
          <cell r="A855" t="str">
            <v>core</v>
          </cell>
          <cell r="B855" t="str">
            <v>Teams</v>
          </cell>
          <cell r="C855" t="str">
            <v>EPC - Projects (IPF)</v>
          </cell>
        </row>
        <row r="856">
          <cell r="A856" t="str">
            <v>core</v>
          </cell>
          <cell r="B856" t="str">
            <v>Teams</v>
          </cell>
          <cell r="C856" t="str">
            <v>EPC - Environment</v>
          </cell>
        </row>
        <row r="857">
          <cell r="A857" t="str">
            <v>core</v>
          </cell>
          <cell r="B857" t="str">
            <v>Teams</v>
          </cell>
          <cell r="C857" t="str">
            <v>HC - Employment</v>
          </cell>
        </row>
        <row r="858">
          <cell r="A858" t="str">
            <v>core</v>
          </cell>
          <cell r="B858" t="str">
            <v>Teams</v>
          </cell>
          <cell r="C858" t="str">
            <v>HC - Pensions</v>
          </cell>
        </row>
        <row r="859">
          <cell r="A859" t="str">
            <v>core</v>
          </cell>
          <cell r="B859" t="str">
            <v>Teams</v>
          </cell>
          <cell r="C859" t="str">
            <v>Real Estate – Disputes</v>
          </cell>
        </row>
        <row r="860">
          <cell r="A860" t="str">
            <v>core</v>
          </cell>
          <cell r="B860" t="str">
            <v>Teams</v>
          </cell>
          <cell r="C860" t="str">
            <v>Real Estate – Planning</v>
          </cell>
        </row>
        <row r="861">
          <cell r="A861" t="str">
            <v>core</v>
          </cell>
          <cell r="B861" t="str">
            <v>Teams</v>
          </cell>
          <cell r="C861" t="str">
            <v>Real Estate – Transaction</v>
          </cell>
        </row>
        <row r="862">
          <cell r="A862" t="str">
            <v>core</v>
          </cell>
          <cell r="B862" t="str">
            <v>Lead partner(s)</v>
          </cell>
          <cell r="C862" t="str">
            <v>CMS Partner</v>
          </cell>
        </row>
        <row r="863">
          <cell r="A863" t="str">
            <v>core</v>
          </cell>
          <cell r="B863" t="str">
            <v>Source of credential</v>
          </cell>
          <cell r="C863" t="str">
            <v xml:space="preserve">Brochure </v>
          </cell>
        </row>
        <row r="864">
          <cell r="A864" t="str">
            <v>core</v>
          </cell>
          <cell r="B864" t="str">
            <v>Source of credential</v>
          </cell>
          <cell r="C864" t="str">
            <v>CV</v>
          </cell>
        </row>
        <row r="865">
          <cell r="A865" t="str">
            <v>core</v>
          </cell>
          <cell r="B865" t="str">
            <v>Source of credential</v>
          </cell>
          <cell r="C865" t="str">
            <v>Directory submission</v>
          </cell>
        </row>
        <row r="866">
          <cell r="A866" t="str">
            <v>core</v>
          </cell>
          <cell r="B866" t="str">
            <v>Source of credential</v>
          </cell>
          <cell r="C866" t="str">
            <v>League table</v>
          </cell>
        </row>
        <row r="867">
          <cell r="A867" t="str">
            <v>core</v>
          </cell>
          <cell r="B867" t="str">
            <v>Source of credential</v>
          </cell>
          <cell r="C867" t="str">
            <v>Other</v>
          </cell>
        </row>
        <row r="868">
          <cell r="A868" t="str">
            <v>core</v>
          </cell>
          <cell r="B868" t="str">
            <v>Source of credential</v>
          </cell>
          <cell r="C868" t="str">
            <v>Pitch</v>
          </cell>
        </row>
        <row r="869">
          <cell r="A869" t="str">
            <v>core</v>
          </cell>
          <cell r="B869" t="str">
            <v>Source of credential</v>
          </cell>
          <cell r="C869" t="str">
            <v>Website</v>
          </cell>
        </row>
        <row r="870">
          <cell r="A870" t="str">
            <v>core</v>
          </cell>
          <cell r="B870" t="str">
            <v>CMS firms involved</v>
          </cell>
          <cell r="C870" t="str">
            <v>CMS AACS (Italy)</v>
          </cell>
        </row>
        <row r="871">
          <cell r="A871" t="str">
            <v>core</v>
          </cell>
          <cell r="B871" t="str">
            <v>CMS firms involved</v>
          </cell>
          <cell r="C871" t="str">
            <v>CMS ASL (Spain)</v>
          </cell>
        </row>
        <row r="872">
          <cell r="A872" t="str">
            <v>core</v>
          </cell>
          <cell r="B872" t="str">
            <v>CMS firms involved</v>
          </cell>
          <cell r="C872" t="str">
            <v>CMS BFL (France)</v>
          </cell>
        </row>
        <row r="873">
          <cell r="A873" t="str">
            <v>core</v>
          </cell>
          <cell r="B873" t="str">
            <v>CMS firms involved</v>
          </cell>
          <cell r="C873" t="str">
            <v>CMS CMCK (UK)</v>
          </cell>
        </row>
        <row r="874">
          <cell r="A874" t="str">
            <v>core</v>
          </cell>
          <cell r="B874" t="str">
            <v>CMS firms involved</v>
          </cell>
          <cell r="C874" t="str">
            <v>CMS DB (Belgium)</v>
          </cell>
        </row>
        <row r="875">
          <cell r="A875" t="str">
            <v>core</v>
          </cell>
          <cell r="B875" t="str">
            <v>CMS firms involved</v>
          </cell>
          <cell r="C875" t="str">
            <v>CMS DSB (Netherlands)</v>
          </cell>
        </row>
        <row r="876">
          <cell r="A876" t="str">
            <v>core</v>
          </cell>
          <cell r="B876" t="str">
            <v>CMS firms involved</v>
          </cell>
          <cell r="C876" t="str">
            <v>CMS HS (Germany)</v>
          </cell>
        </row>
        <row r="877">
          <cell r="A877" t="str">
            <v>core</v>
          </cell>
          <cell r="B877" t="str">
            <v>CMS firms involved</v>
          </cell>
          <cell r="C877" t="str">
            <v>CMS RPA(Portugal)</v>
          </cell>
        </row>
        <row r="878">
          <cell r="A878" t="str">
            <v>core</v>
          </cell>
          <cell r="B878" t="str">
            <v>CMS firms involved</v>
          </cell>
          <cell r="C878" t="str">
            <v>CMS RRH (Austria)</v>
          </cell>
        </row>
        <row r="879">
          <cell r="A879" t="str">
            <v>core</v>
          </cell>
          <cell r="B879" t="str">
            <v>CMS firms involved</v>
          </cell>
          <cell r="C879" t="str">
            <v>CMS Russia</v>
          </cell>
        </row>
        <row r="880">
          <cell r="A880" t="str">
            <v>core</v>
          </cell>
          <cell r="B880" t="str">
            <v>CMS firms involved</v>
          </cell>
          <cell r="C880" t="str">
            <v>CMS Slovakia</v>
          </cell>
        </row>
        <row r="881">
          <cell r="A881" t="str">
            <v>core</v>
          </cell>
          <cell r="B881" t="str">
            <v>CMS firms involved</v>
          </cell>
          <cell r="C881" t="str">
            <v>CMS VEH (Switzerland)</v>
          </cell>
        </row>
        <row r="882">
          <cell r="A882" t="str">
            <v>core</v>
          </cell>
          <cell r="B882" t="str">
            <v>Lead CMS firm</v>
          </cell>
          <cell r="C882" t="str">
            <v>CMS AACS (Italy)</v>
          </cell>
        </row>
        <row r="883">
          <cell r="A883" t="str">
            <v>core</v>
          </cell>
          <cell r="B883" t="str">
            <v>Lead CMS firm</v>
          </cell>
          <cell r="C883" t="str">
            <v>CMS ASL (Spain)</v>
          </cell>
        </row>
        <row r="884">
          <cell r="A884" t="str">
            <v>core</v>
          </cell>
          <cell r="B884" t="str">
            <v>Lead CMS firm</v>
          </cell>
          <cell r="C884" t="str">
            <v>CMS BFL (France)</v>
          </cell>
        </row>
        <row r="885">
          <cell r="A885" t="str">
            <v>core</v>
          </cell>
          <cell r="B885" t="str">
            <v>Lead CMS firm</v>
          </cell>
          <cell r="C885" t="str">
            <v>CMS CMCK (UK)</v>
          </cell>
        </row>
        <row r="886">
          <cell r="A886" t="str">
            <v>core</v>
          </cell>
          <cell r="B886" t="str">
            <v>Lead CMS firm</v>
          </cell>
          <cell r="C886" t="str">
            <v>CMS DB (Belgium)</v>
          </cell>
        </row>
        <row r="887">
          <cell r="A887" t="str">
            <v>core</v>
          </cell>
          <cell r="B887" t="str">
            <v>Lead CMS firm</v>
          </cell>
          <cell r="C887" t="str">
            <v>CMS DSB (Netherlands)</v>
          </cell>
        </row>
        <row r="888">
          <cell r="A888" t="str">
            <v>core</v>
          </cell>
          <cell r="B888" t="str">
            <v>Lead CMS firm</v>
          </cell>
          <cell r="C888" t="str">
            <v>CMS HS (Germany)</v>
          </cell>
        </row>
        <row r="889">
          <cell r="A889" t="str">
            <v>core</v>
          </cell>
          <cell r="B889" t="str">
            <v>Lead CMS firm</v>
          </cell>
          <cell r="C889" t="str">
            <v>CMS RPA(Portugal)</v>
          </cell>
        </row>
        <row r="890">
          <cell r="A890" t="str">
            <v>core</v>
          </cell>
          <cell r="B890" t="str">
            <v>Lead CMS firm</v>
          </cell>
          <cell r="C890" t="str">
            <v>CMS RRH (Austria)</v>
          </cell>
        </row>
        <row r="891">
          <cell r="A891" t="str">
            <v>core</v>
          </cell>
          <cell r="B891" t="str">
            <v>Lead CMS firm</v>
          </cell>
          <cell r="C891" t="str">
            <v>CMS Russia</v>
          </cell>
        </row>
        <row r="892">
          <cell r="A892" t="str">
            <v>core</v>
          </cell>
          <cell r="B892" t="str">
            <v>Lead CMS firm</v>
          </cell>
          <cell r="C892" t="str">
            <v>CMS Slovakia</v>
          </cell>
        </row>
        <row r="893">
          <cell r="A893" t="str">
            <v>core</v>
          </cell>
          <cell r="B893" t="str">
            <v>Lead CMS firm</v>
          </cell>
          <cell r="C893" t="str">
            <v>CMS VEH (Switzerland)</v>
          </cell>
        </row>
        <row r="894">
          <cell r="A894" t="str">
            <v>core</v>
          </cell>
          <cell r="B894" t="str">
            <v>Countries of other CMS firms</v>
          </cell>
          <cell r="C894" t="str">
            <v>Angola</v>
          </cell>
        </row>
        <row r="895">
          <cell r="A895" t="str">
            <v>core</v>
          </cell>
          <cell r="B895" t="str">
            <v>Countries of other CMS firms</v>
          </cell>
          <cell r="C895" t="str">
            <v>Algeria</v>
          </cell>
        </row>
        <row r="896">
          <cell r="A896" t="str">
            <v>core</v>
          </cell>
          <cell r="B896" t="str">
            <v>Countries of other CMS firms</v>
          </cell>
          <cell r="C896" t="str">
            <v>Albania</v>
          </cell>
        </row>
        <row r="897">
          <cell r="A897" t="str">
            <v>core</v>
          </cell>
          <cell r="B897" t="str">
            <v>Countries of other CMS firms</v>
          </cell>
          <cell r="C897" t="str">
            <v>Argentina</v>
          </cell>
        </row>
        <row r="898">
          <cell r="A898" t="str">
            <v>core</v>
          </cell>
          <cell r="B898" t="str">
            <v>Countries of other CMS firms</v>
          </cell>
          <cell r="C898" t="str">
            <v>Australia</v>
          </cell>
        </row>
        <row r="899">
          <cell r="A899" t="str">
            <v>core</v>
          </cell>
          <cell r="B899" t="str">
            <v>Countries of other CMS firms</v>
          </cell>
          <cell r="C899" t="str">
            <v>Austria</v>
          </cell>
        </row>
        <row r="900">
          <cell r="A900" t="str">
            <v>core</v>
          </cell>
          <cell r="B900" t="str">
            <v>Countries of other CMS firms</v>
          </cell>
          <cell r="C900" t="str">
            <v xml:space="preserve">Azerbaijan  </v>
          </cell>
        </row>
        <row r="901">
          <cell r="A901" t="str">
            <v>core</v>
          </cell>
          <cell r="B901" t="str">
            <v>Countries of other CMS firms</v>
          </cell>
          <cell r="C901" t="str">
            <v>Bangladesh</v>
          </cell>
        </row>
        <row r="902">
          <cell r="A902" t="str">
            <v>core</v>
          </cell>
          <cell r="B902" t="str">
            <v>Countries of other CMS firms</v>
          </cell>
          <cell r="C902" t="str">
            <v>Barbados</v>
          </cell>
        </row>
        <row r="903">
          <cell r="A903" t="str">
            <v>core</v>
          </cell>
          <cell r="B903" t="str">
            <v>Countries of other CMS firms</v>
          </cell>
          <cell r="C903" t="str">
            <v>Belgium</v>
          </cell>
        </row>
        <row r="904">
          <cell r="A904" t="str">
            <v>core</v>
          </cell>
          <cell r="B904" t="str">
            <v>Countries of other CMS firms</v>
          </cell>
          <cell r="C904" t="str">
            <v>Bermuda</v>
          </cell>
        </row>
        <row r="905">
          <cell r="A905" t="str">
            <v>core</v>
          </cell>
          <cell r="B905" t="str">
            <v>Countries of other CMS firms</v>
          </cell>
          <cell r="C905" t="str">
            <v>Botswana</v>
          </cell>
        </row>
        <row r="906">
          <cell r="A906" t="str">
            <v>core</v>
          </cell>
          <cell r="B906" t="str">
            <v>Countries of other CMS firms</v>
          </cell>
          <cell r="C906" t="str">
            <v>Bolivia</v>
          </cell>
        </row>
        <row r="907">
          <cell r="A907" t="str">
            <v>core</v>
          </cell>
          <cell r="B907" t="str">
            <v>Countries of other CMS firms</v>
          </cell>
          <cell r="C907" t="str">
            <v>Brazil</v>
          </cell>
        </row>
        <row r="908">
          <cell r="A908" t="str">
            <v>core</v>
          </cell>
          <cell r="B908" t="str">
            <v>Countries of other CMS firms</v>
          </cell>
          <cell r="C908" t="str">
            <v>Brunei</v>
          </cell>
        </row>
        <row r="909">
          <cell r="A909" t="str">
            <v>core</v>
          </cell>
          <cell r="B909" t="str">
            <v>Countries of other CMS firms</v>
          </cell>
          <cell r="C909" t="str">
            <v>Burma</v>
          </cell>
        </row>
        <row r="910">
          <cell r="A910" t="str">
            <v>core</v>
          </cell>
          <cell r="B910" t="str">
            <v>Countries of other CMS firms</v>
          </cell>
          <cell r="C910" t="str">
            <v xml:space="preserve">Cameroon  </v>
          </cell>
        </row>
        <row r="911">
          <cell r="A911" t="str">
            <v>core</v>
          </cell>
          <cell r="B911" t="str">
            <v>Countries of other CMS firms</v>
          </cell>
          <cell r="C911" t="str">
            <v>Canary Islands</v>
          </cell>
        </row>
        <row r="912">
          <cell r="A912" t="str">
            <v>core</v>
          </cell>
          <cell r="B912" t="str">
            <v>Countries of other CMS firms</v>
          </cell>
          <cell r="C912" t="str">
            <v>Cayman Islands</v>
          </cell>
        </row>
        <row r="913">
          <cell r="A913" t="str">
            <v>core</v>
          </cell>
          <cell r="B913" t="str">
            <v>Countries of other CMS firms</v>
          </cell>
          <cell r="C913" t="str">
            <v>China</v>
          </cell>
        </row>
        <row r="914">
          <cell r="A914" t="str">
            <v>core</v>
          </cell>
          <cell r="B914" t="str">
            <v>Countries of other CMS firms</v>
          </cell>
          <cell r="C914" t="str">
            <v>Colombia</v>
          </cell>
        </row>
        <row r="915">
          <cell r="A915" t="str">
            <v>core</v>
          </cell>
          <cell r="B915" t="str">
            <v>Countries of other CMS firms</v>
          </cell>
          <cell r="C915" t="str">
            <v xml:space="preserve">Côte d’Ivoire  </v>
          </cell>
        </row>
        <row r="916">
          <cell r="A916" t="str">
            <v>core</v>
          </cell>
          <cell r="B916" t="str">
            <v>Countries of other CMS firms</v>
          </cell>
          <cell r="C916" t="str">
            <v>Cuba</v>
          </cell>
        </row>
        <row r="917">
          <cell r="A917" t="str">
            <v>core</v>
          </cell>
          <cell r="B917" t="str">
            <v>Countries of other CMS firms</v>
          </cell>
          <cell r="C917" t="str">
            <v>Cyprus</v>
          </cell>
        </row>
        <row r="918">
          <cell r="A918" t="str">
            <v>core</v>
          </cell>
          <cell r="B918" t="str">
            <v>Countries of other CMS firms</v>
          </cell>
          <cell r="C918" t="str">
            <v>Czech Republic</v>
          </cell>
        </row>
        <row r="919">
          <cell r="A919" t="str">
            <v>core</v>
          </cell>
          <cell r="B919" t="str">
            <v>Countries of other CMS firms</v>
          </cell>
          <cell r="C919" t="str">
            <v>Denmark</v>
          </cell>
        </row>
        <row r="920">
          <cell r="A920" t="str">
            <v>core</v>
          </cell>
          <cell r="B920" t="str">
            <v>Countries of other CMS firms</v>
          </cell>
          <cell r="C920" t="str">
            <v>Dominican Republic</v>
          </cell>
        </row>
        <row r="921">
          <cell r="A921" t="str">
            <v>core</v>
          </cell>
          <cell r="B921" t="str">
            <v>Countries of other CMS firms</v>
          </cell>
          <cell r="C921" t="str">
            <v>Ecuador</v>
          </cell>
        </row>
        <row r="922">
          <cell r="A922" t="str">
            <v>core</v>
          </cell>
          <cell r="B922" t="str">
            <v>Countries of other CMS firms</v>
          </cell>
          <cell r="C922" t="str">
            <v>Egypt</v>
          </cell>
        </row>
        <row r="923">
          <cell r="A923" t="str">
            <v>core</v>
          </cell>
          <cell r="B923" t="str">
            <v>Countries of other CMS firms</v>
          </cell>
          <cell r="C923" t="str">
            <v>Estonia</v>
          </cell>
        </row>
        <row r="924">
          <cell r="A924" t="str">
            <v>core</v>
          </cell>
          <cell r="B924" t="str">
            <v>Countries of other CMS firms</v>
          </cell>
          <cell r="C924" t="str">
            <v>Falkland Islands</v>
          </cell>
        </row>
        <row r="925">
          <cell r="A925" t="str">
            <v>core</v>
          </cell>
          <cell r="B925" t="str">
            <v>Countries of other CMS firms</v>
          </cell>
          <cell r="C925" t="str">
            <v>Fed Rep Yugoslavia</v>
          </cell>
        </row>
        <row r="926">
          <cell r="A926" t="str">
            <v>core</v>
          </cell>
          <cell r="B926" t="str">
            <v>Countries of other CMS firms</v>
          </cell>
          <cell r="C926" t="str">
            <v>Finland</v>
          </cell>
        </row>
        <row r="927">
          <cell r="A927" t="str">
            <v>core</v>
          </cell>
          <cell r="B927" t="str">
            <v>Countries of other CMS firms</v>
          </cell>
          <cell r="C927" t="str">
            <v>Gambia</v>
          </cell>
        </row>
        <row r="928">
          <cell r="A928" t="str">
            <v>core</v>
          </cell>
          <cell r="B928" t="str">
            <v>Countries of other CMS firms</v>
          </cell>
          <cell r="C928" t="str">
            <v>Georgia</v>
          </cell>
        </row>
        <row r="929">
          <cell r="A929" t="str">
            <v>core</v>
          </cell>
          <cell r="B929" t="str">
            <v>Countries of other CMS firms</v>
          </cell>
          <cell r="C929" t="str">
            <v>Ghana</v>
          </cell>
        </row>
        <row r="930">
          <cell r="A930" t="str">
            <v>core</v>
          </cell>
          <cell r="B930" t="str">
            <v>Countries of other CMS firms</v>
          </cell>
          <cell r="C930" t="str">
            <v>Greece</v>
          </cell>
        </row>
        <row r="931">
          <cell r="A931" t="str">
            <v>core</v>
          </cell>
          <cell r="B931" t="str">
            <v>Countries of other CMS firms</v>
          </cell>
          <cell r="C931" t="str">
            <v>Guatemala</v>
          </cell>
        </row>
        <row r="932">
          <cell r="A932" t="str">
            <v>core</v>
          </cell>
          <cell r="B932" t="str">
            <v>Countries of other CMS firms</v>
          </cell>
          <cell r="C932" t="str">
            <v xml:space="preserve">Guinea Bissau  </v>
          </cell>
        </row>
        <row r="933">
          <cell r="A933" t="str">
            <v>core</v>
          </cell>
          <cell r="B933" t="str">
            <v>Countries of other CMS firms</v>
          </cell>
          <cell r="C933" t="str">
            <v>Honduras</v>
          </cell>
        </row>
        <row r="934">
          <cell r="A934" t="str">
            <v>core</v>
          </cell>
          <cell r="B934" t="str">
            <v>Countries of other CMS firms</v>
          </cell>
          <cell r="C934" t="str">
            <v>El Salvador</v>
          </cell>
        </row>
        <row r="935">
          <cell r="A935" t="str">
            <v>core</v>
          </cell>
          <cell r="B935" t="str">
            <v>Countries of other CMS firms</v>
          </cell>
          <cell r="C935" t="str">
            <v>England</v>
          </cell>
        </row>
        <row r="936">
          <cell r="A936" t="str">
            <v>core</v>
          </cell>
          <cell r="B936" t="str">
            <v>Countries of other CMS firms</v>
          </cell>
          <cell r="C936" t="str">
            <v>Eritrea</v>
          </cell>
        </row>
        <row r="937">
          <cell r="A937" t="str">
            <v>core</v>
          </cell>
          <cell r="B937" t="str">
            <v>Countries of other CMS firms</v>
          </cell>
          <cell r="C937" t="str">
            <v>Ethiopia</v>
          </cell>
        </row>
        <row r="938">
          <cell r="A938" t="str">
            <v>core</v>
          </cell>
          <cell r="B938" t="str">
            <v>Countries of other CMS firms</v>
          </cell>
          <cell r="C938" t="str">
            <v>Faroes</v>
          </cell>
        </row>
        <row r="939">
          <cell r="A939" t="str">
            <v>core</v>
          </cell>
          <cell r="B939" t="str">
            <v>Countries of other CMS firms</v>
          </cell>
          <cell r="C939" t="str">
            <v>Fiji</v>
          </cell>
        </row>
        <row r="940">
          <cell r="A940" t="str">
            <v>core</v>
          </cell>
          <cell r="B940" t="str">
            <v>Countries of other CMS firms</v>
          </cell>
          <cell r="C940" t="str">
            <v>France</v>
          </cell>
        </row>
        <row r="941">
          <cell r="A941" t="str">
            <v>core</v>
          </cell>
          <cell r="B941" t="str">
            <v>Countries of other CMS firms</v>
          </cell>
          <cell r="C941" t="str">
            <v>Gaza Strip</v>
          </cell>
        </row>
        <row r="942">
          <cell r="A942" t="str">
            <v>core</v>
          </cell>
          <cell r="B942" t="str">
            <v>Countries of other CMS firms</v>
          </cell>
          <cell r="C942" t="str">
            <v>Germany</v>
          </cell>
        </row>
        <row r="943">
          <cell r="A943" t="str">
            <v>core</v>
          </cell>
          <cell r="B943" t="str">
            <v>Countries of other CMS firms</v>
          </cell>
          <cell r="C943" t="str">
            <v>Gibraltar</v>
          </cell>
        </row>
        <row r="944">
          <cell r="A944" t="str">
            <v>core</v>
          </cell>
          <cell r="B944" t="str">
            <v>Countries of other CMS firms</v>
          </cell>
          <cell r="C944" t="str">
            <v>Guam</v>
          </cell>
        </row>
        <row r="945">
          <cell r="A945" t="str">
            <v>core</v>
          </cell>
          <cell r="B945" t="str">
            <v>Countries of other CMS firms</v>
          </cell>
          <cell r="C945" t="str">
            <v xml:space="preserve">Guernsey </v>
          </cell>
        </row>
        <row r="946">
          <cell r="A946" t="str">
            <v>core</v>
          </cell>
          <cell r="B946" t="str">
            <v>Countries of other CMS firms</v>
          </cell>
          <cell r="C946" t="str">
            <v>Holland</v>
          </cell>
        </row>
        <row r="947">
          <cell r="A947" t="str">
            <v>core</v>
          </cell>
          <cell r="B947" t="str">
            <v>Countries of other CMS firms</v>
          </cell>
          <cell r="C947" t="str">
            <v>Hong Kong</v>
          </cell>
        </row>
        <row r="948">
          <cell r="A948" t="str">
            <v>core</v>
          </cell>
          <cell r="B948" t="str">
            <v>Countries of other CMS firms</v>
          </cell>
          <cell r="C948" t="str">
            <v>Hungary</v>
          </cell>
        </row>
        <row r="949">
          <cell r="A949" t="str">
            <v>core</v>
          </cell>
          <cell r="B949" t="str">
            <v>Countries of other CMS firms</v>
          </cell>
          <cell r="C949" t="str">
            <v>Iceland</v>
          </cell>
        </row>
        <row r="950">
          <cell r="A950" t="str">
            <v>core</v>
          </cell>
          <cell r="B950" t="str">
            <v>Countries of other CMS firms</v>
          </cell>
          <cell r="C950" t="str">
            <v>India</v>
          </cell>
        </row>
        <row r="951">
          <cell r="A951" t="str">
            <v>core</v>
          </cell>
          <cell r="B951" t="str">
            <v>Countries of other CMS firms</v>
          </cell>
          <cell r="C951" t="str">
            <v>Indonesia</v>
          </cell>
        </row>
        <row r="952">
          <cell r="A952" t="str">
            <v>core</v>
          </cell>
          <cell r="B952" t="str">
            <v>Countries of other CMS firms</v>
          </cell>
          <cell r="C952" t="str">
            <v>Iran</v>
          </cell>
        </row>
        <row r="953">
          <cell r="A953" t="str">
            <v>core</v>
          </cell>
          <cell r="B953" t="str">
            <v>Countries of other CMS firms</v>
          </cell>
          <cell r="C953" t="str">
            <v>Angola</v>
          </cell>
        </row>
        <row r="954">
          <cell r="A954" t="str">
            <v>core</v>
          </cell>
          <cell r="B954" t="str">
            <v>Countries of other CMS firms</v>
          </cell>
          <cell r="C954" t="str">
            <v>Belize</v>
          </cell>
        </row>
        <row r="955">
          <cell r="A955" t="str">
            <v>core</v>
          </cell>
          <cell r="B955" t="str">
            <v>Countries of other CMS firms</v>
          </cell>
          <cell r="C955" t="str">
            <v>Bhutan</v>
          </cell>
        </row>
        <row r="956">
          <cell r="A956" t="str">
            <v>core</v>
          </cell>
          <cell r="B956" t="str">
            <v>Countries of other CMS firms</v>
          </cell>
          <cell r="C956" t="str">
            <v>Bosnia &amp; Herzegovina</v>
          </cell>
        </row>
        <row r="957">
          <cell r="A957" t="str">
            <v>core</v>
          </cell>
          <cell r="B957" t="str">
            <v>Countries of other CMS firms</v>
          </cell>
          <cell r="C957" t="str">
            <v>Bulgaria</v>
          </cell>
        </row>
        <row r="958">
          <cell r="A958" t="str">
            <v>core</v>
          </cell>
          <cell r="B958" t="str">
            <v>Countries of other CMS firms</v>
          </cell>
          <cell r="C958" t="str">
            <v>Cambodia</v>
          </cell>
        </row>
        <row r="959">
          <cell r="A959" t="str">
            <v>core</v>
          </cell>
          <cell r="B959" t="str">
            <v>Countries of other CMS firms</v>
          </cell>
          <cell r="C959" t="str">
            <v>Canada</v>
          </cell>
        </row>
        <row r="960">
          <cell r="A960" t="str">
            <v>core</v>
          </cell>
          <cell r="B960" t="str">
            <v>Countries of other CMS firms</v>
          </cell>
          <cell r="C960" t="str">
            <v>Chile</v>
          </cell>
        </row>
        <row r="961">
          <cell r="A961" t="str">
            <v>core</v>
          </cell>
          <cell r="B961" t="str">
            <v>Countries of other CMS firms</v>
          </cell>
          <cell r="C961" t="str">
            <v>Costa Rica</v>
          </cell>
        </row>
        <row r="962">
          <cell r="A962" t="str">
            <v>core</v>
          </cell>
          <cell r="B962" t="str">
            <v>Countries of other CMS firms</v>
          </cell>
          <cell r="C962" t="str">
            <v>Croatia</v>
          </cell>
        </row>
        <row r="963">
          <cell r="A963" t="str">
            <v>core</v>
          </cell>
          <cell r="B963" t="str">
            <v>Countries of other CMS firms</v>
          </cell>
          <cell r="C963" t="str">
            <v>Iraq</v>
          </cell>
        </row>
        <row r="964">
          <cell r="A964" t="str">
            <v>core</v>
          </cell>
          <cell r="B964" t="str">
            <v>Countries of other CMS firms</v>
          </cell>
          <cell r="C964" t="str">
            <v>Ireland</v>
          </cell>
        </row>
        <row r="965">
          <cell r="A965" t="str">
            <v>core</v>
          </cell>
          <cell r="B965" t="str">
            <v>Countries of other CMS firms</v>
          </cell>
          <cell r="C965" t="str">
            <v>Isle of Man</v>
          </cell>
        </row>
        <row r="966">
          <cell r="A966" t="str">
            <v>core</v>
          </cell>
          <cell r="B966" t="str">
            <v>Countries of other CMS firms</v>
          </cell>
          <cell r="C966" t="str">
            <v>Israel</v>
          </cell>
        </row>
        <row r="967">
          <cell r="A967" t="str">
            <v>core</v>
          </cell>
          <cell r="B967" t="str">
            <v>Countries of other CMS firms</v>
          </cell>
          <cell r="C967" t="str">
            <v>Italy</v>
          </cell>
        </row>
        <row r="968">
          <cell r="A968" t="str">
            <v>core</v>
          </cell>
          <cell r="B968" t="str">
            <v>Countries of other CMS firms</v>
          </cell>
          <cell r="C968" t="str">
            <v>Ivory Coast</v>
          </cell>
        </row>
        <row r="969">
          <cell r="A969" t="str">
            <v>core</v>
          </cell>
          <cell r="B969" t="str">
            <v>Countries of other CMS firms</v>
          </cell>
          <cell r="C969" t="str">
            <v>Jamaica</v>
          </cell>
        </row>
        <row r="970">
          <cell r="A970" t="str">
            <v>core</v>
          </cell>
          <cell r="B970" t="str">
            <v>Countries of other CMS firms</v>
          </cell>
          <cell r="C970" t="str">
            <v>Japan</v>
          </cell>
        </row>
        <row r="971">
          <cell r="A971" t="str">
            <v>core</v>
          </cell>
          <cell r="B971" t="str">
            <v>Countries of other CMS firms</v>
          </cell>
          <cell r="C971" t="str">
            <v xml:space="preserve">Jersey </v>
          </cell>
        </row>
        <row r="972">
          <cell r="A972" t="str">
            <v>core</v>
          </cell>
          <cell r="B972" t="str">
            <v>Countries of other CMS firms</v>
          </cell>
          <cell r="C972" t="str">
            <v>Jordan</v>
          </cell>
        </row>
        <row r="973">
          <cell r="A973" t="str">
            <v>core</v>
          </cell>
          <cell r="B973" t="str">
            <v>Countries of other CMS firms</v>
          </cell>
          <cell r="C973" t="str">
            <v>Kazakhstan</v>
          </cell>
        </row>
        <row r="974">
          <cell r="A974" t="str">
            <v>core</v>
          </cell>
          <cell r="B974" t="str">
            <v>Countries of other CMS firms</v>
          </cell>
          <cell r="C974" t="str">
            <v>Kenya</v>
          </cell>
        </row>
        <row r="975">
          <cell r="A975" t="str">
            <v>core</v>
          </cell>
          <cell r="B975" t="str">
            <v>Countries of other CMS firms</v>
          </cell>
          <cell r="C975" t="str">
            <v>Kosovo</v>
          </cell>
        </row>
        <row r="976">
          <cell r="A976" t="str">
            <v>core</v>
          </cell>
          <cell r="B976" t="str">
            <v>Countries of other CMS firms</v>
          </cell>
          <cell r="C976" t="str">
            <v>Kuwait</v>
          </cell>
        </row>
        <row r="977">
          <cell r="A977" t="str">
            <v>core</v>
          </cell>
          <cell r="B977" t="str">
            <v>Countries of other CMS firms</v>
          </cell>
          <cell r="C977" t="str">
            <v>Kyrgyzstan</v>
          </cell>
        </row>
        <row r="978">
          <cell r="A978" t="str">
            <v>core</v>
          </cell>
          <cell r="B978" t="str">
            <v>Countries of other CMS firms</v>
          </cell>
          <cell r="C978" t="str">
            <v>Lao PDR</v>
          </cell>
        </row>
        <row r="979">
          <cell r="A979" t="str">
            <v>core</v>
          </cell>
          <cell r="B979" t="str">
            <v>Countries of other CMS firms</v>
          </cell>
          <cell r="C979" t="str">
            <v>Latvia</v>
          </cell>
        </row>
        <row r="980">
          <cell r="A980" t="str">
            <v>core</v>
          </cell>
          <cell r="B980" t="str">
            <v>Countries of other CMS firms</v>
          </cell>
          <cell r="C980" t="str">
            <v>Lebanon</v>
          </cell>
        </row>
        <row r="981">
          <cell r="A981" t="str">
            <v>core</v>
          </cell>
          <cell r="B981" t="str">
            <v>Countries of other CMS firms</v>
          </cell>
          <cell r="C981" t="str">
            <v>Lesotho</v>
          </cell>
        </row>
        <row r="982">
          <cell r="A982" t="str">
            <v>core</v>
          </cell>
          <cell r="B982" t="str">
            <v>Countries of other CMS firms</v>
          </cell>
          <cell r="C982" t="str">
            <v>Liberia</v>
          </cell>
        </row>
        <row r="983">
          <cell r="A983" t="str">
            <v>core</v>
          </cell>
          <cell r="B983" t="str">
            <v>Countries of other CMS firms</v>
          </cell>
          <cell r="C983" t="str">
            <v>Libya</v>
          </cell>
        </row>
        <row r="984">
          <cell r="A984" t="str">
            <v>core</v>
          </cell>
          <cell r="B984" t="str">
            <v>Countries of other CMS firms</v>
          </cell>
          <cell r="C984" t="str">
            <v>Liechtenstein</v>
          </cell>
        </row>
        <row r="985">
          <cell r="A985" t="str">
            <v>core</v>
          </cell>
          <cell r="B985" t="str">
            <v>Countries of other CMS firms</v>
          </cell>
          <cell r="C985" t="str">
            <v>Lithuania</v>
          </cell>
        </row>
        <row r="986">
          <cell r="A986" t="str">
            <v>core</v>
          </cell>
          <cell r="B986" t="str">
            <v>Countries of other CMS firms</v>
          </cell>
          <cell r="C986" t="str">
            <v>Luxembourg</v>
          </cell>
        </row>
        <row r="987">
          <cell r="A987" t="str">
            <v>core</v>
          </cell>
          <cell r="B987" t="str">
            <v>Countries of other CMS firms</v>
          </cell>
          <cell r="C987" t="str">
            <v>Macedonia</v>
          </cell>
        </row>
        <row r="988">
          <cell r="A988" t="str">
            <v>core</v>
          </cell>
          <cell r="B988" t="str">
            <v>Countries of other CMS firms</v>
          </cell>
          <cell r="C988" t="str">
            <v>Majorca</v>
          </cell>
        </row>
        <row r="989">
          <cell r="A989" t="str">
            <v>core</v>
          </cell>
          <cell r="B989" t="str">
            <v>Countries of other CMS firms</v>
          </cell>
          <cell r="C989" t="str">
            <v>Malawi</v>
          </cell>
        </row>
        <row r="990">
          <cell r="A990" t="str">
            <v>core</v>
          </cell>
          <cell r="B990" t="str">
            <v>Countries of other CMS firms</v>
          </cell>
          <cell r="C990" t="str">
            <v>Malaysia</v>
          </cell>
        </row>
        <row r="991">
          <cell r="A991" t="str">
            <v>core</v>
          </cell>
          <cell r="B991" t="str">
            <v>Countries of other CMS firms</v>
          </cell>
          <cell r="C991" t="str">
            <v>Mali</v>
          </cell>
        </row>
        <row r="992">
          <cell r="A992" t="str">
            <v>core</v>
          </cell>
          <cell r="B992" t="str">
            <v>Countries of other CMS firms</v>
          </cell>
          <cell r="C992" t="str">
            <v>Malta</v>
          </cell>
        </row>
        <row r="993">
          <cell r="A993" t="str">
            <v>core</v>
          </cell>
          <cell r="B993" t="str">
            <v>Countries of other CMS firms</v>
          </cell>
          <cell r="C993" t="str">
            <v>Marshall Islands</v>
          </cell>
        </row>
        <row r="994">
          <cell r="A994" t="str">
            <v>core</v>
          </cell>
          <cell r="B994" t="str">
            <v>Countries of other CMS firms</v>
          </cell>
          <cell r="C994" t="str">
            <v>Mauritania</v>
          </cell>
        </row>
        <row r="995">
          <cell r="A995" t="str">
            <v>core</v>
          </cell>
          <cell r="B995" t="str">
            <v>Countries of other CMS firms</v>
          </cell>
          <cell r="C995" t="str">
            <v>Mauritius</v>
          </cell>
        </row>
        <row r="996">
          <cell r="A996" t="str">
            <v>core</v>
          </cell>
          <cell r="B996" t="str">
            <v>Countries of other CMS firms</v>
          </cell>
          <cell r="C996" t="str">
            <v>Mexico</v>
          </cell>
        </row>
        <row r="997">
          <cell r="A997" t="str">
            <v>core</v>
          </cell>
          <cell r="B997" t="str">
            <v>Countries of other CMS firms</v>
          </cell>
          <cell r="C997" t="str">
            <v>Moldova</v>
          </cell>
        </row>
        <row r="998">
          <cell r="A998" t="str">
            <v>core</v>
          </cell>
          <cell r="B998" t="str">
            <v>Countries of other CMS firms</v>
          </cell>
          <cell r="C998" t="str">
            <v>Monaco</v>
          </cell>
        </row>
        <row r="999">
          <cell r="A999" t="str">
            <v>core</v>
          </cell>
          <cell r="B999" t="str">
            <v>Countries of other CMS firms</v>
          </cell>
          <cell r="C999" t="str">
            <v>Morocco</v>
          </cell>
        </row>
        <row r="1000">
          <cell r="A1000" t="str">
            <v>core</v>
          </cell>
          <cell r="B1000" t="str">
            <v>Countries of other CMS firms</v>
          </cell>
          <cell r="C1000" t="str">
            <v>Mozambique</v>
          </cell>
        </row>
        <row r="1001">
          <cell r="A1001" t="str">
            <v>core</v>
          </cell>
          <cell r="B1001" t="str">
            <v>Countries of other CMS firms</v>
          </cell>
          <cell r="C1001" t="str">
            <v>Namibia</v>
          </cell>
        </row>
        <row r="1002">
          <cell r="A1002" t="str">
            <v>core</v>
          </cell>
          <cell r="B1002" t="str">
            <v>Countries of other CMS firms</v>
          </cell>
          <cell r="C1002" t="str">
            <v>Nepal</v>
          </cell>
        </row>
        <row r="1003">
          <cell r="A1003" t="str">
            <v>core</v>
          </cell>
          <cell r="B1003" t="str">
            <v>Countries of other CMS firms</v>
          </cell>
          <cell r="C1003" t="str">
            <v>Netherlands</v>
          </cell>
        </row>
        <row r="1004">
          <cell r="A1004" t="str">
            <v>core</v>
          </cell>
          <cell r="B1004" t="str">
            <v>Countries of other CMS firms</v>
          </cell>
          <cell r="C1004" t="str">
            <v>New Zealand</v>
          </cell>
        </row>
        <row r="1005">
          <cell r="A1005" t="str">
            <v>core</v>
          </cell>
          <cell r="B1005" t="str">
            <v>Countries of other CMS firms</v>
          </cell>
          <cell r="C1005" t="str">
            <v>Nigeria</v>
          </cell>
        </row>
        <row r="1006">
          <cell r="A1006" t="str">
            <v>core</v>
          </cell>
          <cell r="B1006" t="str">
            <v>Countries of other CMS firms</v>
          </cell>
          <cell r="C1006" t="str">
            <v>North Korea</v>
          </cell>
        </row>
        <row r="1007">
          <cell r="A1007" t="str">
            <v>core</v>
          </cell>
          <cell r="B1007" t="str">
            <v>Countries of other CMS firms</v>
          </cell>
          <cell r="C1007" t="str">
            <v>Northern Cyprus TRNC</v>
          </cell>
        </row>
        <row r="1008">
          <cell r="A1008" t="str">
            <v>core</v>
          </cell>
          <cell r="B1008" t="str">
            <v>Countries of other CMS firms</v>
          </cell>
          <cell r="C1008" t="str">
            <v>Northern Ireland</v>
          </cell>
        </row>
        <row r="1009">
          <cell r="A1009" t="str">
            <v>core</v>
          </cell>
          <cell r="B1009" t="str">
            <v>Countries of other CMS firms</v>
          </cell>
          <cell r="C1009" t="str">
            <v>Norway</v>
          </cell>
        </row>
        <row r="1010">
          <cell r="A1010" t="str">
            <v>core</v>
          </cell>
          <cell r="B1010" t="str">
            <v>Countries of other CMS firms</v>
          </cell>
          <cell r="C1010" t="str">
            <v>Not Known</v>
          </cell>
        </row>
        <row r="1011">
          <cell r="A1011" t="str">
            <v>core</v>
          </cell>
          <cell r="B1011" t="str">
            <v>Countries of other CMS firms</v>
          </cell>
          <cell r="C1011" t="str">
            <v>Oman</v>
          </cell>
        </row>
        <row r="1012">
          <cell r="A1012" t="str">
            <v>core</v>
          </cell>
          <cell r="B1012" t="str">
            <v>Countries of other CMS firms</v>
          </cell>
          <cell r="C1012" t="str">
            <v>Pakistan</v>
          </cell>
        </row>
        <row r="1013">
          <cell r="A1013" t="str">
            <v>core</v>
          </cell>
          <cell r="B1013" t="str">
            <v>Countries of other CMS firms</v>
          </cell>
          <cell r="C1013" t="str">
            <v>Panama</v>
          </cell>
        </row>
        <row r="1014">
          <cell r="A1014" t="str">
            <v>core</v>
          </cell>
          <cell r="B1014" t="str">
            <v>Countries of other CMS firms</v>
          </cell>
          <cell r="C1014" t="str">
            <v>Papua New Guinea</v>
          </cell>
        </row>
        <row r="1015">
          <cell r="A1015" t="str">
            <v>core</v>
          </cell>
          <cell r="B1015" t="str">
            <v>Countries of other CMS firms</v>
          </cell>
          <cell r="C1015" t="str">
            <v>Paraguay</v>
          </cell>
        </row>
        <row r="1016">
          <cell r="A1016" t="str">
            <v>core</v>
          </cell>
          <cell r="B1016" t="str">
            <v>Countries of other CMS firms</v>
          </cell>
          <cell r="C1016" t="str">
            <v>Peoples Rep of Yemen</v>
          </cell>
        </row>
        <row r="1017">
          <cell r="A1017" t="str">
            <v>core</v>
          </cell>
          <cell r="B1017" t="str">
            <v>Countries of other CMS firms</v>
          </cell>
          <cell r="C1017" t="str">
            <v>Peoples' Republic of China</v>
          </cell>
        </row>
        <row r="1018">
          <cell r="A1018" t="str">
            <v>core</v>
          </cell>
          <cell r="B1018" t="str">
            <v>Countries of other CMS firms</v>
          </cell>
          <cell r="C1018" t="str">
            <v>Peru</v>
          </cell>
        </row>
        <row r="1019">
          <cell r="A1019" t="str">
            <v>core</v>
          </cell>
          <cell r="B1019" t="str">
            <v>Countries of other CMS firms</v>
          </cell>
          <cell r="C1019" t="str">
            <v>Philippines</v>
          </cell>
        </row>
        <row r="1020">
          <cell r="A1020" t="str">
            <v>core</v>
          </cell>
          <cell r="B1020" t="str">
            <v>Countries of other CMS firms</v>
          </cell>
          <cell r="C1020" t="str">
            <v>Poland</v>
          </cell>
        </row>
        <row r="1021">
          <cell r="A1021" t="str">
            <v>core</v>
          </cell>
          <cell r="B1021" t="str">
            <v>Countries of other CMS firms</v>
          </cell>
          <cell r="C1021" t="str">
            <v>Portugal</v>
          </cell>
        </row>
        <row r="1022">
          <cell r="A1022" t="str">
            <v>core</v>
          </cell>
          <cell r="B1022" t="str">
            <v>Countries of other CMS firms</v>
          </cell>
          <cell r="C1022" t="str">
            <v>Puerto Rico</v>
          </cell>
        </row>
        <row r="1023">
          <cell r="A1023" t="str">
            <v>core</v>
          </cell>
          <cell r="B1023" t="str">
            <v>Countries of other CMS firms</v>
          </cell>
          <cell r="C1023" t="str">
            <v>Qatar</v>
          </cell>
        </row>
        <row r="1024">
          <cell r="A1024" t="str">
            <v>core</v>
          </cell>
          <cell r="B1024" t="str">
            <v>Countries of other CMS firms</v>
          </cell>
          <cell r="C1024" t="str">
            <v>Romania</v>
          </cell>
        </row>
        <row r="1025">
          <cell r="A1025" t="str">
            <v>core</v>
          </cell>
          <cell r="B1025" t="str">
            <v>Countries of other CMS firms</v>
          </cell>
          <cell r="C1025" t="str">
            <v>Russia</v>
          </cell>
        </row>
        <row r="1026">
          <cell r="A1026" t="str">
            <v>core</v>
          </cell>
          <cell r="B1026" t="str">
            <v>Countries of other CMS firms</v>
          </cell>
          <cell r="C1026" t="str">
            <v>Saudi Arabia</v>
          </cell>
        </row>
        <row r="1027">
          <cell r="A1027" t="str">
            <v>core</v>
          </cell>
          <cell r="B1027" t="str">
            <v>Countries of other CMS firms</v>
          </cell>
          <cell r="C1027" t="str">
            <v>Scotland</v>
          </cell>
        </row>
        <row r="1028">
          <cell r="A1028" t="str">
            <v>core</v>
          </cell>
          <cell r="B1028" t="str">
            <v>Countries of other CMS firms</v>
          </cell>
          <cell r="C1028" t="str">
            <v>Senegal</v>
          </cell>
        </row>
        <row r="1029">
          <cell r="A1029" t="str">
            <v>core</v>
          </cell>
          <cell r="B1029" t="str">
            <v>Countries of other CMS firms</v>
          </cell>
          <cell r="C1029" t="str">
            <v>Serbia</v>
          </cell>
        </row>
        <row r="1030">
          <cell r="A1030" t="str">
            <v>core</v>
          </cell>
          <cell r="B1030" t="str">
            <v>Countries of other CMS firms</v>
          </cell>
          <cell r="C1030" t="str">
            <v>Singapore</v>
          </cell>
        </row>
        <row r="1031">
          <cell r="A1031" t="str">
            <v>core</v>
          </cell>
          <cell r="B1031" t="str">
            <v>Countries of other CMS firms</v>
          </cell>
          <cell r="C1031" t="str">
            <v>Slovakia</v>
          </cell>
        </row>
        <row r="1032">
          <cell r="A1032" t="str">
            <v>core</v>
          </cell>
          <cell r="B1032" t="str">
            <v>Countries of other CMS firms</v>
          </cell>
          <cell r="C1032" t="str">
            <v>Slovenia</v>
          </cell>
        </row>
        <row r="1033">
          <cell r="A1033" t="str">
            <v>core</v>
          </cell>
          <cell r="B1033" t="str">
            <v>Countries of other CMS firms</v>
          </cell>
          <cell r="C1033" t="str">
            <v>South Africa</v>
          </cell>
        </row>
        <row r="1034">
          <cell r="A1034" t="str">
            <v>core</v>
          </cell>
          <cell r="B1034" t="str">
            <v>Countries of other CMS firms</v>
          </cell>
          <cell r="C1034" t="str">
            <v>South Korea</v>
          </cell>
        </row>
        <row r="1035">
          <cell r="A1035" t="str">
            <v>core</v>
          </cell>
          <cell r="B1035" t="str">
            <v>Countries of other CMS firms</v>
          </cell>
          <cell r="C1035" t="str">
            <v>Spain</v>
          </cell>
        </row>
        <row r="1036">
          <cell r="A1036" t="str">
            <v>core</v>
          </cell>
          <cell r="B1036" t="str">
            <v>Countries of other CMS firms</v>
          </cell>
          <cell r="C1036" t="str">
            <v>Sri Lanka</v>
          </cell>
        </row>
        <row r="1037">
          <cell r="A1037" t="str">
            <v>core</v>
          </cell>
          <cell r="B1037" t="str">
            <v>Countries of other CMS firms</v>
          </cell>
          <cell r="C1037" t="str">
            <v>Sudan</v>
          </cell>
        </row>
        <row r="1038">
          <cell r="A1038" t="str">
            <v>core</v>
          </cell>
          <cell r="B1038" t="str">
            <v>Countries of other CMS firms</v>
          </cell>
          <cell r="C1038" t="str">
            <v>Swaziland</v>
          </cell>
        </row>
        <row r="1039">
          <cell r="A1039" t="str">
            <v>core</v>
          </cell>
          <cell r="B1039" t="str">
            <v>Countries of other CMS firms</v>
          </cell>
          <cell r="C1039" t="str">
            <v>Sweden</v>
          </cell>
        </row>
        <row r="1040">
          <cell r="A1040" t="str">
            <v>core</v>
          </cell>
          <cell r="B1040" t="str">
            <v>Countries of other CMS firms</v>
          </cell>
          <cell r="C1040" t="str">
            <v>Switzerland</v>
          </cell>
        </row>
        <row r="1041">
          <cell r="A1041" t="str">
            <v>core</v>
          </cell>
          <cell r="B1041" t="str">
            <v>Countries of other CMS firms</v>
          </cell>
          <cell r="C1041" t="str">
            <v>Syria</v>
          </cell>
        </row>
        <row r="1042">
          <cell r="A1042" t="str">
            <v>core</v>
          </cell>
          <cell r="B1042" t="str">
            <v>Countries of other CMS firms</v>
          </cell>
          <cell r="C1042" t="str">
            <v>Taiwan</v>
          </cell>
        </row>
        <row r="1043">
          <cell r="A1043" t="str">
            <v>core</v>
          </cell>
          <cell r="B1043" t="str">
            <v>Countries of other CMS firms</v>
          </cell>
          <cell r="C1043" t="str">
            <v>Tajikistan</v>
          </cell>
        </row>
        <row r="1044">
          <cell r="A1044" t="str">
            <v>core</v>
          </cell>
          <cell r="B1044" t="str">
            <v>Countries of other CMS firms</v>
          </cell>
          <cell r="C1044" t="str">
            <v>Tanzania</v>
          </cell>
        </row>
        <row r="1045">
          <cell r="A1045" t="str">
            <v>core</v>
          </cell>
          <cell r="B1045" t="str">
            <v>Countries of other CMS firms</v>
          </cell>
          <cell r="C1045" t="str">
            <v>Thailand</v>
          </cell>
        </row>
        <row r="1046">
          <cell r="A1046" t="str">
            <v>core</v>
          </cell>
          <cell r="B1046" t="str">
            <v>Countries of other CMS firms</v>
          </cell>
          <cell r="C1046" t="str">
            <v>Togo</v>
          </cell>
        </row>
        <row r="1047">
          <cell r="A1047" t="str">
            <v>core</v>
          </cell>
          <cell r="B1047" t="str">
            <v>Countries of other CMS firms</v>
          </cell>
          <cell r="C1047" t="str">
            <v>Tonga</v>
          </cell>
        </row>
        <row r="1048">
          <cell r="A1048" t="str">
            <v>core</v>
          </cell>
          <cell r="B1048" t="str">
            <v>Countries of other CMS firms</v>
          </cell>
          <cell r="C1048" t="str">
            <v>Tunisia</v>
          </cell>
        </row>
        <row r="1049">
          <cell r="A1049" t="str">
            <v>core</v>
          </cell>
          <cell r="B1049" t="str">
            <v>Countries of other CMS firms</v>
          </cell>
          <cell r="C1049" t="str">
            <v>Turkey</v>
          </cell>
        </row>
        <row r="1050">
          <cell r="A1050" t="str">
            <v>core</v>
          </cell>
          <cell r="B1050" t="str">
            <v>Countries of other CMS firms</v>
          </cell>
          <cell r="C1050" t="str">
            <v>Turkmenistan</v>
          </cell>
        </row>
        <row r="1051">
          <cell r="A1051" t="str">
            <v>core</v>
          </cell>
          <cell r="B1051" t="str">
            <v>Countries of other CMS firms</v>
          </cell>
          <cell r="C1051" t="str">
            <v>Uganda</v>
          </cell>
        </row>
        <row r="1052">
          <cell r="A1052" t="str">
            <v>core</v>
          </cell>
          <cell r="B1052" t="str">
            <v>Countries of other CMS firms</v>
          </cell>
          <cell r="C1052" t="str">
            <v>Ukraine</v>
          </cell>
        </row>
        <row r="1053">
          <cell r="A1053" t="str">
            <v>core</v>
          </cell>
          <cell r="B1053" t="str">
            <v>Countries of other CMS firms</v>
          </cell>
          <cell r="C1053" t="str">
            <v>United Arab Emirates</v>
          </cell>
        </row>
        <row r="1054">
          <cell r="A1054" t="str">
            <v>core</v>
          </cell>
          <cell r="B1054" t="str">
            <v>Countries of other CMS firms</v>
          </cell>
          <cell r="C1054" t="str">
            <v>United States</v>
          </cell>
        </row>
        <row r="1055">
          <cell r="A1055" t="str">
            <v>core</v>
          </cell>
          <cell r="B1055" t="str">
            <v>Countries of other CMS firms</v>
          </cell>
          <cell r="C1055" t="str">
            <v>Uruguay</v>
          </cell>
        </row>
        <row r="1056">
          <cell r="A1056" t="str">
            <v>core</v>
          </cell>
          <cell r="B1056" t="str">
            <v>Countries of other CMS firms</v>
          </cell>
          <cell r="C1056" t="str">
            <v>Uzbekistan</v>
          </cell>
        </row>
        <row r="1057">
          <cell r="A1057" t="str">
            <v>core</v>
          </cell>
          <cell r="B1057" t="str">
            <v>Countries of other CMS firms</v>
          </cell>
          <cell r="C1057" t="str">
            <v>Venezuela</v>
          </cell>
        </row>
        <row r="1058">
          <cell r="A1058" t="str">
            <v>core</v>
          </cell>
          <cell r="B1058" t="str">
            <v>Countries of other CMS firms</v>
          </cell>
          <cell r="C1058" t="str">
            <v>Vietnam</v>
          </cell>
        </row>
        <row r="1059">
          <cell r="A1059" t="str">
            <v>core</v>
          </cell>
          <cell r="B1059" t="str">
            <v>Countries of other CMS firms</v>
          </cell>
          <cell r="C1059" t="str">
            <v>Wales</v>
          </cell>
        </row>
        <row r="1060">
          <cell r="A1060" t="str">
            <v>core</v>
          </cell>
          <cell r="B1060" t="str">
            <v>Countries of other CMS firms</v>
          </cell>
          <cell r="C1060" t="str">
            <v>Yemen</v>
          </cell>
        </row>
        <row r="1061">
          <cell r="A1061" t="str">
            <v>core</v>
          </cell>
          <cell r="B1061" t="str">
            <v>Countries of other CMS firms</v>
          </cell>
          <cell r="C1061" t="str">
            <v>Zaire</v>
          </cell>
        </row>
        <row r="1062">
          <cell r="A1062" t="str">
            <v>core</v>
          </cell>
          <cell r="B1062" t="str">
            <v>Countries of other CMS firms</v>
          </cell>
          <cell r="C1062" t="str">
            <v>Zambia</v>
          </cell>
        </row>
        <row r="1063">
          <cell r="A1063" t="str">
            <v>core</v>
          </cell>
          <cell r="B1063" t="str">
            <v>Countries of other CMS firms</v>
          </cell>
          <cell r="C1063" t="str">
            <v>Zimbabwe</v>
          </cell>
        </row>
        <row r="1064">
          <cell r="A1064" t="str">
            <v>core</v>
          </cell>
          <cell r="B1064" t="str">
            <v>Credential status</v>
          </cell>
          <cell r="C1064" t="str">
            <v>Complete</v>
          </cell>
        </row>
        <row r="1065">
          <cell r="A1065" t="str">
            <v>core</v>
          </cell>
          <cell r="B1065" t="str">
            <v>Credential status</v>
          </cell>
          <cell r="C1065" t="str">
            <v>Pending</v>
          </cell>
        </row>
        <row r="1066">
          <cell r="A1066" t="str">
            <v>core</v>
          </cell>
          <cell r="B1066" t="str">
            <v>Credential version</v>
          </cell>
          <cell r="C1066" t="str">
            <v>Master</v>
          </cell>
        </row>
        <row r="1067">
          <cell r="A1067" t="str">
            <v>core</v>
          </cell>
          <cell r="B1067" t="str">
            <v>Credential version</v>
          </cell>
          <cell r="C1067" t="str">
            <v>Other</v>
          </cell>
        </row>
        <row r="1068">
          <cell r="A1068" t="str">
            <v>core</v>
          </cell>
          <cell r="B1068" t="str">
            <v xml:space="preserve">Credential type </v>
          </cell>
          <cell r="C1068" t="str">
            <v>Firm</v>
          </cell>
        </row>
        <row r="1069">
          <cell r="A1069" t="str">
            <v>core</v>
          </cell>
          <cell r="B1069" t="str">
            <v xml:space="preserve">Credential type </v>
          </cell>
          <cell r="C1069" t="str">
            <v>Individual</v>
          </cell>
        </row>
        <row r="1070">
          <cell r="A1070" t="str">
            <v>core</v>
          </cell>
          <cell r="B1070" t="str">
            <v>Other uses</v>
          </cell>
          <cell r="C1070" t="str">
            <v>Award submission - final</v>
          </cell>
        </row>
        <row r="1071">
          <cell r="A1071" t="str">
            <v>core</v>
          </cell>
          <cell r="B1071" t="str">
            <v>Other uses</v>
          </cell>
          <cell r="C1071" t="str">
            <v>Brochure</v>
          </cell>
        </row>
        <row r="1072">
          <cell r="A1072" t="str">
            <v>core</v>
          </cell>
          <cell r="B1072" t="str">
            <v>Other uses</v>
          </cell>
          <cell r="C1072" t="str">
            <v>Case Study</v>
          </cell>
        </row>
        <row r="1073">
          <cell r="A1073" t="str">
            <v>core</v>
          </cell>
          <cell r="B1073" t="str">
            <v>Other uses</v>
          </cell>
          <cell r="C1073" t="str">
            <v>Client reference</v>
          </cell>
        </row>
        <row r="1074">
          <cell r="A1074" t="str">
            <v>core</v>
          </cell>
          <cell r="B1074" t="str">
            <v>Other uses</v>
          </cell>
          <cell r="C1074" t="str">
            <v>CV</v>
          </cell>
        </row>
        <row r="1075">
          <cell r="A1075" t="str">
            <v>core</v>
          </cell>
          <cell r="B1075" t="str">
            <v>Other uses</v>
          </cell>
          <cell r="C1075" t="str">
            <v>Debrief</v>
          </cell>
        </row>
        <row r="1076">
          <cell r="A1076" t="str">
            <v>core</v>
          </cell>
          <cell r="B1076" t="str">
            <v>Other uses</v>
          </cell>
          <cell r="C1076" t="str">
            <v>Directory submission - final</v>
          </cell>
        </row>
        <row r="1077">
          <cell r="A1077" t="str">
            <v>core</v>
          </cell>
          <cell r="B1077" t="str">
            <v>Other uses</v>
          </cell>
          <cell r="C1077" t="str">
            <v>Directory submission - worthy</v>
          </cell>
        </row>
        <row r="1078">
          <cell r="A1078" t="str">
            <v>core</v>
          </cell>
          <cell r="B1078" t="str">
            <v>Other uses</v>
          </cell>
          <cell r="C1078" t="str">
            <v>League table</v>
          </cell>
        </row>
        <row r="1079">
          <cell r="A1079" t="str">
            <v>core</v>
          </cell>
          <cell r="B1079" t="str">
            <v>Other uses</v>
          </cell>
          <cell r="C1079" t="str">
            <v>Marketing flyer</v>
          </cell>
        </row>
        <row r="1080">
          <cell r="A1080" t="str">
            <v>core</v>
          </cell>
          <cell r="B1080" t="str">
            <v>Other uses</v>
          </cell>
          <cell r="C1080" t="str">
            <v>Other</v>
          </cell>
        </row>
        <row r="1081">
          <cell r="A1081" t="str">
            <v>core</v>
          </cell>
          <cell r="B1081" t="str">
            <v>Other uses</v>
          </cell>
          <cell r="C1081" t="str">
            <v>Pitch</v>
          </cell>
        </row>
        <row r="1082">
          <cell r="A1082" t="str">
            <v>core</v>
          </cell>
          <cell r="B1082" t="str">
            <v>Other uses</v>
          </cell>
          <cell r="C1082" t="str">
            <v>Press release exists</v>
          </cell>
        </row>
        <row r="1083">
          <cell r="A1083" t="str">
            <v>core</v>
          </cell>
          <cell r="B1083" t="str">
            <v>Other uses</v>
          </cell>
          <cell r="C1083" t="str">
            <v>Published reference</v>
          </cell>
        </row>
        <row r="1084">
          <cell r="A1084" t="str">
            <v>core</v>
          </cell>
          <cell r="B1084" t="str">
            <v>Other uses</v>
          </cell>
          <cell r="C1084" t="str">
            <v>Website</v>
          </cell>
        </row>
        <row r="1085">
          <cell r="A1085" t="str">
            <v>core</v>
          </cell>
          <cell r="B1085" t="str">
            <v>Priority</v>
          </cell>
          <cell r="C1085" t="str">
            <v>A</v>
          </cell>
        </row>
        <row r="1086">
          <cell r="A1086" t="str">
            <v>core</v>
          </cell>
          <cell r="B1086" t="str">
            <v>Priority</v>
          </cell>
          <cell r="C1086" t="str">
            <v>B</v>
          </cell>
        </row>
        <row r="1087">
          <cell r="A1087" t="str">
            <v>core</v>
          </cell>
          <cell r="B1087" t="str">
            <v>Know how</v>
          </cell>
          <cell r="C1087" t="str">
            <v>Auction</v>
          </cell>
        </row>
        <row r="1088">
          <cell r="A1088" t="str">
            <v>core</v>
          </cell>
          <cell r="B1088" t="str">
            <v>Know how</v>
          </cell>
          <cell r="C1088" t="str">
            <v>Completion Accounts</v>
          </cell>
        </row>
        <row r="1089">
          <cell r="A1089" t="str">
            <v>core</v>
          </cell>
          <cell r="B1089" t="str">
            <v>Know how</v>
          </cell>
          <cell r="C1089" t="str">
            <v>Completion Accounts - Cash – free / Debt- free</v>
          </cell>
        </row>
        <row r="1090">
          <cell r="A1090" t="str">
            <v>core</v>
          </cell>
          <cell r="B1090" t="str">
            <v>Know how</v>
          </cell>
          <cell r="C1090" t="str">
            <v>Corporate JV</v>
          </cell>
        </row>
        <row r="1091">
          <cell r="A1091" t="str">
            <v>core</v>
          </cell>
          <cell r="B1091" t="str">
            <v>Know how</v>
          </cell>
          <cell r="C1091" t="str">
            <v>Cross-border element</v>
          </cell>
        </row>
        <row r="1092">
          <cell r="A1092" t="str">
            <v>core</v>
          </cell>
          <cell r="B1092" t="str">
            <v>Know how</v>
          </cell>
          <cell r="C1092" t="str">
            <v>Earn-out/deferred consideration</v>
          </cell>
        </row>
        <row r="1093">
          <cell r="A1093" t="str">
            <v>core</v>
          </cell>
          <cell r="B1093" t="str">
            <v>Know how</v>
          </cell>
          <cell r="C1093" t="str">
            <v>Engagement letters</v>
          </cell>
        </row>
        <row r="1094">
          <cell r="A1094" t="str">
            <v>core</v>
          </cell>
          <cell r="B1094" t="str">
            <v>Know how</v>
          </cell>
          <cell r="C1094" t="str">
            <v>Engagement letters - Deloitte</v>
          </cell>
        </row>
        <row r="1095">
          <cell r="A1095" t="str">
            <v>core</v>
          </cell>
          <cell r="B1095" t="str">
            <v>Know how</v>
          </cell>
          <cell r="C1095" t="str">
            <v>Engagement letters - E&amp;Y</v>
          </cell>
        </row>
        <row r="1096">
          <cell r="A1096" t="str">
            <v>core</v>
          </cell>
          <cell r="B1096" t="str">
            <v>Know how</v>
          </cell>
          <cell r="C1096" t="str">
            <v>Engagement letters - KPMG</v>
          </cell>
        </row>
        <row r="1097">
          <cell r="A1097" t="str">
            <v>core</v>
          </cell>
          <cell r="B1097" t="str">
            <v>Know how</v>
          </cell>
          <cell r="C1097" t="str">
            <v>Engagement letters - PWC</v>
          </cell>
        </row>
        <row r="1098">
          <cell r="A1098" t="str">
            <v>core</v>
          </cell>
          <cell r="B1098" t="str">
            <v>Know how</v>
          </cell>
          <cell r="C1098" t="str">
            <v>Fund used for JV</v>
          </cell>
        </row>
        <row r="1099">
          <cell r="A1099" t="str">
            <v>core</v>
          </cell>
          <cell r="B1099" t="str">
            <v>Know how</v>
          </cell>
          <cell r="C1099" t="str">
            <v>Gap between exchange and completion</v>
          </cell>
        </row>
        <row r="1100">
          <cell r="A1100" t="str">
            <v>core</v>
          </cell>
          <cell r="B1100" t="str">
            <v>Know how</v>
          </cell>
          <cell r="C1100" t="str">
            <v>IPO - Issue of new shares</v>
          </cell>
        </row>
        <row r="1101">
          <cell r="A1101" t="str">
            <v>core</v>
          </cell>
          <cell r="B1101" t="str">
            <v>Know how</v>
          </cell>
          <cell r="C1101" t="str">
            <v>IPO - Sale of existing shares</v>
          </cell>
        </row>
        <row r="1102">
          <cell r="A1102" t="str">
            <v>core</v>
          </cell>
          <cell r="B1102" t="str">
            <v>Know how</v>
          </cell>
          <cell r="C1102" t="str">
            <v>JV Minority protections</v>
          </cell>
        </row>
        <row r="1103">
          <cell r="A1103" t="str">
            <v>core</v>
          </cell>
          <cell r="B1103" t="str">
            <v>Know how</v>
          </cell>
          <cell r="C1103" t="str">
            <v>Legal opinion</v>
          </cell>
        </row>
        <row r="1104">
          <cell r="A1104" t="str">
            <v>core</v>
          </cell>
          <cell r="B1104" t="str">
            <v>Know how</v>
          </cell>
          <cell r="C1104" t="str">
            <v>Legal opinion - CMS</v>
          </cell>
        </row>
        <row r="1105">
          <cell r="A1105" t="str">
            <v>core</v>
          </cell>
          <cell r="B1105" t="str">
            <v>Know how</v>
          </cell>
          <cell r="C1105" t="str">
            <v>Limited partnership JV</v>
          </cell>
        </row>
        <row r="1106">
          <cell r="A1106" t="str">
            <v>core</v>
          </cell>
          <cell r="B1106" t="str">
            <v>Know how</v>
          </cell>
          <cell r="C1106" t="str">
            <v>LLP JV</v>
          </cell>
        </row>
        <row r="1107">
          <cell r="A1107" t="str">
            <v>core</v>
          </cell>
          <cell r="B1107" t="str">
            <v>Know how</v>
          </cell>
          <cell r="C1107" t="str">
            <v>Locked box</v>
          </cell>
        </row>
        <row r="1108">
          <cell r="A1108" t="str">
            <v>core</v>
          </cell>
          <cell r="B1108" t="str">
            <v>Know how</v>
          </cell>
          <cell r="C1108" t="str">
            <v>MAC clause</v>
          </cell>
        </row>
        <row r="1109">
          <cell r="A1109" t="str">
            <v>core</v>
          </cell>
          <cell r="B1109" t="str">
            <v>Know how</v>
          </cell>
          <cell r="C1109" t="str">
            <v>More than two JV parties</v>
          </cell>
        </row>
        <row r="1110">
          <cell r="A1110" t="str">
            <v>core</v>
          </cell>
          <cell r="B1110" t="str">
            <v>Know how</v>
          </cell>
          <cell r="C1110" t="str">
            <v>Non-cash consideration</v>
          </cell>
        </row>
        <row r="1111">
          <cell r="A1111" t="str">
            <v>core</v>
          </cell>
          <cell r="B1111" t="str">
            <v>Know how</v>
          </cell>
          <cell r="C1111" t="str">
            <v>Purchase/sale of less than 100%</v>
          </cell>
        </row>
        <row r="1112">
          <cell r="A1112" t="str">
            <v>core</v>
          </cell>
          <cell r="B1112" t="str">
            <v>Know how</v>
          </cell>
          <cell r="C1112" t="str">
            <v>Repetition of warranties</v>
          </cell>
        </row>
        <row r="1113">
          <cell r="A1113" t="str">
            <v>core</v>
          </cell>
          <cell r="B1113" t="str">
            <v>Know how</v>
          </cell>
          <cell r="C1113" t="str">
            <v>Retention/escrow</v>
          </cell>
        </row>
        <row r="1114">
          <cell r="A1114" t="str">
            <v>core</v>
          </cell>
          <cell r="B1114" t="str">
            <v>Know how</v>
          </cell>
          <cell r="C1114" t="str">
            <v>Shareholder approval</v>
          </cell>
        </row>
        <row r="1115">
          <cell r="A1115" t="str">
            <v>core</v>
          </cell>
          <cell r="B1115" t="str">
            <v>Know how</v>
          </cell>
          <cell r="C1115" t="str">
            <v>Takeover - Rule 9 whitewash</v>
          </cell>
        </row>
        <row r="1116">
          <cell r="A1116" t="str">
            <v>core</v>
          </cell>
          <cell r="B1116" t="str">
            <v>Know how</v>
          </cell>
          <cell r="C1116" t="str">
            <v>Takeover – Scheme</v>
          </cell>
        </row>
        <row r="1117">
          <cell r="A1117" t="str">
            <v>BAIF</v>
          </cell>
          <cell r="B1117" t="str">
            <v xml:space="preserve">Work type </v>
          </cell>
          <cell r="C1117" t="str">
            <v xml:space="preserve">Acquisition finance </v>
          </cell>
        </row>
        <row r="1118">
          <cell r="A1118" t="str">
            <v>BAIF</v>
          </cell>
          <cell r="B1118" t="str">
            <v xml:space="preserve">Work type </v>
          </cell>
          <cell r="C1118" t="str">
            <v xml:space="preserve">Asset based lending </v>
          </cell>
        </row>
        <row r="1119">
          <cell r="A1119" t="str">
            <v>BAIF</v>
          </cell>
          <cell r="B1119" t="str">
            <v xml:space="preserve">Work type </v>
          </cell>
          <cell r="C1119" t="str">
            <v xml:space="preserve">Asset finance </v>
          </cell>
        </row>
        <row r="1120">
          <cell r="A1120" t="str">
            <v>BAIF</v>
          </cell>
          <cell r="B1120" t="str">
            <v xml:space="preserve">Work type </v>
          </cell>
          <cell r="C1120" t="str">
            <v>Banking litigation: investment</v>
          </cell>
        </row>
        <row r="1121">
          <cell r="A1121" t="str">
            <v>BAIF</v>
          </cell>
          <cell r="B1121" t="str">
            <v xml:space="preserve">Work type </v>
          </cell>
          <cell r="C1121" t="str">
            <v>Banking litigation: retail</v>
          </cell>
        </row>
        <row r="1122">
          <cell r="A1122" t="str">
            <v>BAIF</v>
          </cell>
          <cell r="B1122" t="str">
            <v xml:space="preserve">Work type </v>
          </cell>
          <cell r="C1122" t="str">
            <v xml:space="preserve">Corporate lending </v>
          </cell>
        </row>
        <row r="1123">
          <cell r="A1123" t="str">
            <v>BAIF</v>
          </cell>
          <cell r="B1123" t="str">
            <v xml:space="preserve">Work type </v>
          </cell>
          <cell r="C1123" t="str">
            <v>Corporate recovery and reconstruction</v>
          </cell>
        </row>
        <row r="1124">
          <cell r="A1124" t="str">
            <v>BAIF</v>
          </cell>
          <cell r="B1124" t="str">
            <v xml:space="preserve">Work type </v>
          </cell>
          <cell r="C1124" t="str">
            <v xml:space="preserve">Debt capital markets </v>
          </cell>
        </row>
        <row r="1125">
          <cell r="A1125" t="str">
            <v>BAIF</v>
          </cell>
          <cell r="B1125" t="str">
            <v xml:space="preserve">Work type </v>
          </cell>
          <cell r="C1125" t="str">
            <v>Derivatives</v>
          </cell>
        </row>
        <row r="1126">
          <cell r="A1126" t="str">
            <v>BAIF</v>
          </cell>
          <cell r="B1126" t="str">
            <v xml:space="preserve">Work type </v>
          </cell>
          <cell r="C1126" t="str">
            <v>Hedge funds</v>
          </cell>
        </row>
        <row r="1127">
          <cell r="A1127" t="str">
            <v>BAIF</v>
          </cell>
          <cell r="B1127" t="str">
            <v xml:space="preserve">Work type </v>
          </cell>
          <cell r="C1127" t="str">
            <v>Insolvency</v>
          </cell>
        </row>
        <row r="1128">
          <cell r="A1128" t="str">
            <v>BAIF</v>
          </cell>
          <cell r="B1128" t="str">
            <v xml:space="preserve">Work type </v>
          </cell>
          <cell r="C1128" t="str">
            <v xml:space="preserve">Other </v>
          </cell>
        </row>
        <row r="1129">
          <cell r="A1129" t="str">
            <v>BAIF</v>
          </cell>
          <cell r="B1129" t="str">
            <v xml:space="preserve">Work type </v>
          </cell>
          <cell r="C1129" t="str">
            <v>Project finance</v>
          </cell>
        </row>
        <row r="1130">
          <cell r="A1130" t="str">
            <v>BAIF</v>
          </cell>
          <cell r="B1130" t="str">
            <v xml:space="preserve">Work type </v>
          </cell>
          <cell r="C1130" t="str">
            <v xml:space="preserve">Real estate finance </v>
          </cell>
        </row>
        <row r="1131">
          <cell r="A1131" t="str">
            <v>BAIF</v>
          </cell>
          <cell r="B1131" t="str">
            <v xml:space="preserve">Work type </v>
          </cell>
          <cell r="C1131" t="str">
            <v>Warsaw - regulatory</v>
          </cell>
        </row>
        <row r="1132">
          <cell r="A1132" t="str">
            <v>BAIF</v>
          </cell>
          <cell r="B1132" t="str">
            <v xml:space="preserve">Work type </v>
          </cell>
          <cell r="C1132" t="str">
            <v>Warsaw - bond issues</v>
          </cell>
        </row>
        <row r="1133">
          <cell r="A1133" t="str">
            <v>BAIF</v>
          </cell>
          <cell r="B1133" t="str">
            <v>Client type</v>
          </cell>
          <cell r="C1133" t="str">
            <v>Borrower</v>
          </cell>
        </row>
        <row r="1134">
          <cell r="A1134" t="str">
            <v>BAIF</v>
          </cell>
          <cell r="B1134" t="str">
            <v>Client type</v>
          </cell>
          <cell r="C1134" t="str">
            <v>Equity holder</v>
          </cell>
        </row>
        <row r="1135">
          <cell r="A1135" t="str">
            <v>BAIF</v>
          </cell>
          <cell r="B1135" t="str">
            <v>Client type</v>
          </cell>
          <cell r="C1135" t="str">
            <v>Issuer</v>
          </cell>
        </row>
        <row r="1136">
          <cell r="A1136" t="str">
            <v>BAIF</v>
          </cell>
          <cell r="B1136" t="str">
            <v>Client type</v>
          </cell>
          <cell r="C1136" t="str">
            <v>Lender</v>
          </cell>
        </row>
        <row r="1137">
          <cell r="A1137" t="str">
            <v>BAIF</v>
          </cell>
          <cell r="B1137" t="str">
            <v>Client type</v>
          </cell>
          <cell r="C1137" t="str">
            <v>Lessor</v>
          </cell>
        </row>
        <row r="1138">
          <cell r="A1138" t="str">
            <v>BAIF</v>
          </cell>
          <cell r="B1138" t="str">
            <v>Client type</v>
          </cell>
          <cell r="C1138" t="str">
            <v>Other</v>
          </cell>
        </row>
        <row r="1139">
          <cell r="A1139" t="str">
            <v>CRD</v>
          </cell>
          <cell r="B1139" t="str">
            <v>Work type</v>
          </cell>
          <cell r="C1139" t="str">
            <v>CRD_Competition: Antitrust</v>
          </cell>
        </row>
        <row r="1140">
          <cell r="A1140" t="str">
            <v>CRD</v>
          </cell>
          <cell r="B1140" t="str">
            <v>Work type</v>
          </cell>
          <cell r="C1140" t="str">
            <v>CRD_Competition: EU</v>
          </cell>
        </row>
        <row r="1141">
          <cell r="A1141" t="str">
            <v>CRD</v>
          </cell>
          <cell r="B1141" t="str">
            <v>Work type</v>
          </cell>
          <cell r="C1141" t="str">
            <v>CRD_Competition: Merger Control</v>
          </cell>
        </row>
        <row r="1142">
          <cell r="A1142" t="str">
            <v>CRD</v>
          </cell>
          <cell r="B1142" t="str">
            <v>Work type</v>
          </cell>
          <cell r="C1142" t="str">
            <v>CRD_Competition: Public Procurement</v>
          </cell>
        </row>
        <row r="1143">
          <cell r="A1143" t="str">
            <v>CRD</v>
          </cell>
          <cell r="B1143" t="str">
            <v>Work type</v>
          </cell>
          <cell r="C1143" t="str">
            <v>CRD_Competition: Regulatory</v>
          </cell>
        </row>
        <row r="1144">
          <cell r="A1144" t="str">
            <v>CRD</v>
          </cell>
          <cell r="B1144" t="str">
            <v>Work type</v>
          </cell>
          <cell r="C1144" t="str">
            <v>CRD_Competition: State aid</v>
          </cell>
        </row>
        <row r="1145">
          <cell r="A1145" t="str">
            <v>CRD</v>
          </cell>
          <cell r="B1145" t="str">
            <v>Work type</v>
          </cell>
          <cell r="C1145" t="str">
            <v>CRD_Competition_Warsaw:Abuse of dominancie</v>
          </cell>
        </row>
        <row r="1146">
          <cell r="A1146" t="str">
            <v>CRD</v>
          </cell>
          <cell r="B1146" t="str">
            <v>Work type</v>
          </cell>
          <cell r="C1146" t="str">
            <v>CRD_Competition_Warsaw:Competition compliance audits</v>
          </cell>
        </row>
        <row r="1147">
          <cell r="A1147" t="str">
            <v>CRD</v>
          </cell>
          <cell r="B1147" t="str">
            <v>Work type</v>
          </cell>
          <cell r="C1147" t="str">
            <v>CRD_Competition_Warsaw:Consumer protection law</v>
          </cell>
        </row>
        <row r="1148">
          <cell r="A1148" t="str">
            <v>CRD</v>
          </cell>
          <cell r="B1148" t="str">
            <v>Work type</v>
          </cell>
          <cell r="C1148" t="str">
            <v>CRD_Competition_Warsaw:Dawn raids</v>
          </cell>
        </row>
        <row r="1149">
          <cell r="A1149" t="str">
            <v>CRD</v>
          </cell>
          <cell r="B1149" t="str">
            <v>Work type</v>
          </cell>
          <cell r="C1149" t="str">
            <v>CRD_Competition_Warsaw:Distribution models</v>
          </cell>
        </row>
        <row r="1150">
          <cell r="A1150" t="str">
            <v>CRD</v>
          </cell>
          <cell r="B1150" t="str">
            <v>Work type</v>
          </cell>
          <cell r="C1150" t="str">
            <v>CRD_Competition_Warsaw:Leniency programmes</v>
          </cell>
        </row>
        <row r="1151">
          <cell r="A1151" t="str">
            <v>CRD</v>
          </cell>
          <cell r="B1151" t="str">
            <v>Work type</v>
          </cell>
          <cell r="C1151" t="str">
            <v>CRD_Competition_Warsaw:Product marketing</v>
          </cell>
        </row>
        <row r="1152">
          <cell r="A1152" t="str">
            <v>CRD</v>
          </cell>
          <cell r="B1152" t="str">
            <v>Work type</v>
          </cell>
          <cell r="C1152" t="str">
            <v>CRD_Competition_Warsaw:Product safety</v>
          </cell>
        </row>
        <row r="1153">
          <cell r="A1153" t="str">
            <v>CRD</v>
          </cell>
          <cell r="B1153" t="str">
            <v>Work type</v>
          </cell>
          <cell r="C1153" t="str">
            <v>CRD_Competition_Warsaw:Representation before the Polish Competition Authority and the European Commission</v>
          </cell>
        </row>
        <row r="1154">
          <cell r="A1154" t="str">
            <v>CRD</v>
          </cell>
          <cell r="B1154" t="str">
            <v>Work type</v>
          </cell>
          <cell r="C1154" t="str">
            <v>CRD_Competition_Warsaw:Restrictive clauses</v>
          </cell>
        </row>
        <row r="1155">
          <cell r="A1155" t="str">
            <v>CRD</v>
          </cell>
          <cell r="B1155" t="str">
            <v>Work type</v>
          </cell>
          <cell r="C1155" t="str">
            <v>CRD_Competition_Warsaw:Unfair competition</v>
          </cell>
        </row>
        <row r="1156">
          <cell r="A1156" t="str">
            <v>CRD</v>
          </cell>
          <cell r="B1156" t="str">
            <v>Work type</v>
          </cell>
          <cell r="C1156" t="str">
            <v>CRD_FS: ART</v>
          </cell>
        </row>
        <row r="1157">
          <cell r="A1157" t="str">
            <v>CRD</v>
          </cell>
          <cell r="B1157" t="str">
            <v>Work type</v>
          </cell>
          <cell r="C1157" t="str">
            <v>CRD_FS: Commodities/energy</v>
          </cell>
        </row>
        <row r="1158">
          <cell r="A1158" t="str">
            <v>CRD</v>
          </cell>
          <cell r="B1158" t="str">
            <v>Work type</v>
          </cell>
          <cell r="C1158" t="str">
            <v>CRD_FS: Consumer credit</v>
          </cell>
        </row>
        <row r="1159">
          <cell r="A1159" t="str">
            <v>CRD</v>
          </cell>
          <cell r="B1159" t="str">
            <v>Work type</v>
          </cell>
          <cell r="C1159" t="str">
            <v>CRD_FS: Custody</v>
          </cell>
        </row>
        <row r="1160">
          <cell r="A1160" t="str">
            <v>CRD</v>
          </cell>
          <cell r="B1160" t="str">
            <v>Work type</v>
          </cell>
          <cell r="C1160" t="str">
            <v>CRD_FS: Deposits</v>
          </cell>
        </row>
        <row r="1161">
          <cell r="A1161" t="str">
            <v>CRD</v>
          </cell>
          <cell r="B1161" t="str">
            <v>Work type</v>
          </cell>
          <cell r="C1161" t="str">
            <v>CRD_FS: Derivatives</v>
          </cell>
        </row>
        <row r="1162">
          <cell r="A1162" t="str">
            <v>CRD</v>
          </cell>
          <cell r="B1162" t="str">
            <v>Work type</v>
          </cell>
          <cell r="C1162" t="str">
            <v>CRD_FS: Funds/Fund management</v>
          </cell>
        </row>
        <row r="1163">
          <cell r="A1163" t="str">
            <v>CRD</v>
          </cell>
          <cell r="B1163" t="str">
            <v>Work type</v>
          </cell>
          <cell r="C1163" t="str">
            <v>CRD_FS: General insurance</v>
          </cell>
        </row>
        <row r="1164">
          <cell r="A1164" t="str">
            <v>CRD</v>
          </cell>
          <cell r="B1164" t="str">
            <v>Work type</v>
          </cell>
          <cell r="C1164" t="str">
            <v>CRD_FS: Life assurance</v>
          </cell>
        </row>
        <row r="1165">
          <cell r="A1165" t="str">
            <v>CRD</v>
          </cell>
          <cell r="B1165" t="str">
            <v>Work type</v>
          </cell>
          <cell r="C1165" t="str">
            <v>CRD_FS: Mortgages</v>
          </cell>
        </row>
        <row r="1166">
          <cell r="A1166" t="str">
            <v>CRD</v>
          </cell>
          <cell r="B1166" t="str">
            <v>Work type</v>
          </cell>
          <cell r="C1166" t="str">
            <v>CRD_FS: Non specific</v>
          </cell>
        </row>
        <row r="1167">
          <cell r="A1167" t="str">
            <v>CRD</v>
          </cell>
          <cell r="B1167" t="str">
            <v>Work type</v>
          </cell>
          <cell r="C1167" t="str">
            <v>CRD_FS: Pensions</v>
          </cell>
        </row>
        <row r="1168">
          <cell r="A1168" t="str">
            <v>CRD</v>
          </cell>
          <cell r="B1168" t="str">
            <v>Work type</v>
          </cell>
          <cell r="C1168" t="str">
            <v xml:space="preserve">CRD_FS: Private equity &amp; venture capitalist </v>
          </cell>
        </row>
        <row r="1169">
          <cell r="A1169" t="str">
            <v>CRD</v>
          </cell>
          <cell r="B1169" t="str">
            <v>Work type</v>
          </cell>
          <cell r="C1169" t="str">
            <v>CRD_FS: Reinsurance</v>
          </cell>
        </row>
        <row r="1170">
          <cell r="A1170" t="str">
            <v>CRD</v>
          </cell>
          <cell r="B1170" t="str">
            <v>Work type</v>
          </cell>
          <cell r="C1170" t="str">
            <v>CRD_FS: Securities</v>
          </cell>
        </row>
        <row r="1171">
          <cell r="A1171" t="str">
            <v>CRD</v>
          </cell>
          <cell r="B1171" t="str">
            <v>Work type</v>
          </cell>
          <cell r="C1171" t="str">
            <v xml:space="preserve">CRD_FS: Unknown </v>
          </cell>
        </row>
        <row r="1172">
          <cell r="A1172" t="str">
            <v>CRD</v>
          </cell>
          <cell r="B1172" t="str">
            <v>Work type</v>
          </cell>
          <cell r="C1172" t="str">
            <v>CRD_IRG: Accountants</v>
          </cell>
        </row>
        <row r="1173">
          <cell r="A1173" t="str">
            <v>CRD</v>
          </cell>
          <cell r="B1173" t="str">
            <v>Work type</v>
          </cell>
          <cell r="C1173" t="str">
            <v>CRD_IRG: Aviation</v>
          </cell>
        </row>
        <row r="1174">
          <cell r="A1174" t="str">
            <v>CRD</v>
          </cell>
          <cell r="B1174" t="str">
            <v>Work type</v>
          </cell>
          <cell r="C1174" t="str">
            <v>CRD_IRG: Brokers</v>
          </cell>
        </row>
        <row r="1175">
          <cell r="A1175" t="str">
            <v>CRD</v>
          </cell>
          <cell r="B1175" t="str">
            <v>Work type</v>
          </cell>
          <cell r="C1175" t="str">
            <v>CRD_IRG: Construction</v>
          </cell>
        </row>
        <row r="1176">
          <cell r="A1176" t="str">
            <v>CRD</v>
          </cell>
          <cell r="B1176" t="str">
            <v>Work type</v>
          </cell>
          <cell r="C1176" t="str">
            <v>CRD_IRG: Cyber/Media Tech</v>
          </cell>
        </row>
        <row r="1177">
          <cell r="A1177" t="str">
            <v>CRD</v>
          </cell>
          <cell r="B1177" t="str">
            <v>Work type</v>
          </cell>
          <cell r="C1177" t="str">
            <v>CRD_IRG: Energy</v>
          </cell>
        </row>
        <row r="1178">
          <cell r="A1178" t="str">
            <v>CRD</v>
          </cell>
          <cell r="B1178" t="str">
            <v>Work type</v>
          </cell>
          <cell r="C1178" t="str">
            <v>CRD_IRG: FI: Banks</v>
          </cell>
        </row>
        <row r="1179">
          <cell r="A1179" t="str">
            <v>CRD</v>
          </cell>
          <cell r="B1179" t="str">
            <v>Work type</v>
          </cell>
          <cell r="C1179" t="str">
            <v>CRD_IRG: FI: D&amp;O</v>
          </cell>
        </row>
        <row r="1180">
          <cell r="A1180" t="str">
            <v>CRD</v>
          </cell>
          <cell r="B1180" t="str">
            <v>Work type</v>
          </cell>
          <cell r="C1180" t="str">
            <v>CRD_IRG: FI: Financial Professionals</v>
          </cell>
        </row>
        <row r="1181">
          <cell r="A1181" t="str">
            <v>CRD</v>
          </cell>
          <cell r="B1181" t="str">
            <v>Work type</v>
          </cell>
          <cell r="C1181" t="str">
            <v>CRD_IRG: Lifesciences</v>
          </cell>
        </row>
        <row r="1182">
          <cell r="A1182" t="str">
            <v>CRD</v>
          </cell>
          <cell r="B1182" t="str">
            <v>Work type</v>
          </cell>
          <cell r="C1182" t="str">
            <v>CRD_IRG: Others</v>
          </cell>
        </row>
        <row r="1183">
          <cell r="A1183" t="str">
            <v>CRD</v>
          </cell>
          <cell r="B1183" t="str">
            <v>Work type</v>
          </cell>
          <cell r="C1183" t="str">
            <v>CRD_IRG: Political Risk</v>
          </cell>
        </row>
        <row r="1184">
          <cell r="A1184" t="str">
            <v>CRD</v>
          </cell>
          <cell r="B1184" t="str">
            <v>Work type</v>
          </cell>
          <cell r="C1184" t="str">
            <v>CRD_IRG: Power</v>
          </cell>
        </row>
        <row r="1185">
          <cell r="A1185" t="str">
            <v>CRD</v>
          </cell>
          <cell r="B1185" t="str">
            <v>Work type</v>
          </cell>
          <cell r="C1185" t="str">
            <v>CRD_IRG: Property</v>
          </cell>
        </row>
        <row r="1186">
          <cell r="A1186" t="str">
            <v>CRD</v>
          </cell>
          <cell r="B1186" t="str">
            <v>Work type</v>
          </cell>
          <cell r="C1186" t="str">
            <v>CRD_IRG: Reinsurance</v>
          </cell>
        </row>
        <row r="1187">
          <cell r="A1187" t="str">
            <v>CRD</v>
          </cell>
          <cell r="B1187" t="str">
            <v>Work type</v>
          </cell>
          <cell r="C1187" t="str">
            <v>CRD_IRG: Solicitors</v>
          </cell>
        </row>
        <row r="1188">
          <cell r="A1188" t="str">
            <v>CRD</v>
          </cell>
          <cell r="B1188" t="str">
            <v>Work type</v>
          </cell>
          <cell r="C1188" t="str">
            <v>CRD_IRG: Travel</v>
          </cell>
        </row>
        <row r="1189">
          <cell r="A1189" t="str">
            <v>CRD</v>
          </cell>
          <cell r="B1189" t="str">
            <v>Work type</v>
          </cell>
          <cell r="C1189" t="str">
            <v>CRD_IRG_Warsaw: regulatory issues</v>
          </cell>
        </row>
        <row r="1190">
          <cell r="A1190" t="str">
            <v>CRD</v>
          </cell>
          <cell r="B1190" t="str">
            <v>Work type</v>
          </cell>
          <cell r="C1190" t="str">
            <v>CRD_IRG_Warsaw: bancassurance</v>
          </cell>
        </row>
        <row r="1191">
          <cell r="A1191" t="str">
            <v>CRD</v>
          </cell>
          <cell r="B1191" t="str">
            <v>Work type</v>
          </cell>
          <cell r="C1191" t="str">
            <v>CRD_IRG_Warsaw: consumer protection issues</v>
          </cell>
        </row>
        <row r="1192">
          <cell r="A1192" t="str">
            <v>CRD</v>
          </cell>
          <cell r="B1192" t="str">
            <v>Work type</v>
          </cell>
          <cell r="C1192" t="str">
            <v>CRD_IRG_Warsaw: corporate projects</v>
          </cell>
        </row>
        <row r="1193">
          <cell r="A1193" t="str">
            <v>CRD</v>
          </cell>
          <cell r="B1193" t="str">
            <v>Work type</v>
          </cell>
          <cell r="C1193" t="str">
            <v>CRD_IRG_Warsaw: day-to-day compliance</v>
          </cell>
        </row>
        <row r="1194">
          <cell r="A1194" t="str">
            <v>CRD</v>
          </cell>
          <cell r="B1194" t="str">
            <v>Work type</v>
          </cell>
          <cell r="C1194" t="str">
            <v>CRD_IRG_Warsaw: drafting and negotiating insurance and reinsurance contracts</v>
          </cell>
        </row>
        <row r="1195">
          <cell r="A1195" t="str">
            <v>CRD</v>
          </cell>
          <cell r="B1195" t="str">
            <v>Work type</v>
          </cell>
          <cell r="C1195" t="str">
            <v>CRD_IRG_Warsaw: establishing businesses in Poland/entering the Polish market</v>
          </cell>
        </row>
        <row r="1196">
          <cell r="A1196" t="str">
            <v>CRD</v>
          </cell>
          <cell r="B1196" t="str">
            <v>Work type</v>
          </cell>
          <cell r="C1196" t="str">
            <v>CRD_IRG_Warsaw:insurance claims and disputes</v>
          </cell>
        </row>
        <row r="1197">
          <cell r="A1197" t="str">
            <v>CRD</v>
          </cell>
          <cell r="B1197" t="str">
            <v>Work type</v>
          </cell>
          <cell r="C1197" t="str">
            <v>CRD_IRG_Warsaw:M&amp;A</v>
          </cell>
        </row>
        <row r="1198">
          <cell r="A1198" t="str">
            <v>CRD</v>
          </cell>
          <cell r="B1198" t="str">
            <v>Work type</v>
          </cell>
          <cell r="C1198" t="str">
            <v>CRD_IRG_Warsaw:policy drafting</v>
          </cell>
        </row>
        <row r="1199">
          <cell r="A1199" t="str">
            <v>CRD</v>
          </cell>
          <cell r="B1199" t="str">
            <v>Work type</v>
          </cell>
          <cell r="C1199" t="str">
            <v>CRD_IRG_Warsaw:product launch and distribution</v>
          </cell>
        </row>
        <row r="1200">
          <cell r="A1200" t="str">
            <v>CRD</v>
          </cell>
          <cell r="B1200" t="str">
            <v>Work type</v>
          </cell>
          <cell r="C1200" t="str">
            <v>CRD_IRG_Warsaw:tax issues</v>
          </cell>
        </row>
        <row r="1201">
          <cell r="A1201" t="str">
            <v>CRD</v>
          </cell>
          <cell r="B1201" t="str">
            <v>Work type</v>
          </cell>
          <cell r="C1201" t="str">
            <v xml:space="preserve">CRD_TECH LIT: Advertising &amp; marketing </v>
          </cell>
        </row>
        <row r="1202">
          <cell r="A1202" t="str">
            <v>CRD</v>
          </cell>
          <cell r="B1202" t="str">
            <v>Work type</v>
          </cell>
          <cell r="C1202" t="str">
            <v>CRD_TECH LIT: Bribery/corruption/BCL</v>
          </cell>
        </row>
        <row r="1203">
          <cell r="A1203" t="str">
            <v>CRD</v>
          </cell>
          <cell r="B1203" t="str">
            <v>Work type</v>
          </cell>
          <cell r="C1203" t="str">
            <v>CRD_TECH LIT: Class action</v>
          </cell>
        </row>
        <row r="1204">
          <cell r="A1204" t="str">
            <v>CRD</v>
          </cell>
          <cell r="B1204" t="str">
            <v>Work type</v>
          </cell>
          <cell r="C1204" t="str">
            <v xml:space="preserve">CRD_TECH LIT: Competition </v>
          </cell>
        </row>
        <row r="1205">
          <cell r="A1205" t="str">
            <v>CRD</v>
          </cell>
          <cell r="B1205" t="str">
            <v>Work type</v>
          </cell>
          <cell r="C1205" t="str">
            <v xml:space="preserve">CRD_TECH LIT: Data protection </v>
          </cell>
        </row>
        <row r="1206">
          <cell r="A1206" t="str">
            <v>CRD</v>
          </cell>
          <cell r="B1206" t="str">
            <v>Work type</v>
          </cell>
          <cell r="C1206" t="str">
            <v>CRD_TECH LIT: Defamation/malicious falsehood</v>
          </cell>
        </row>
        <row r="1207">
          <cell r="A1207" t="str">
            <v>CRD</v>
          </cell>
          <cell r="B1207" t="str">
            <v>Work type</v>
          </cell>
          <cell r="C1207" t="str">
            <v>CRD_TECH LIT: Export controls</v>
          </cell>
        </row>
        <row r="1208">
          <cell r="A1208" t="str">
            <v>CRD</v>
          </cell>
          <cell r="B1208" t="str">
            <v>Work type</v>
          </cell>
          <cell r="C1208" t="str">
            <v>CRD_TECH LIT: Fraud</v>
          </cell>
        </row>
        <row r="1209">
          <cell r="A1209" t="str">
            <v>CRD</v>
          </cell>
          <cell r="B1209" t="str">
            <v>Work type</v>
          </cell>
          <cell r="C1209" t="str">
            <v>CRD_TECH LIT: Free movement</v>
          </cell>
        </row>
        <row r="1210">
          <cell r="A1210" t="str">
            <v>CRD</v>
          </cell>
          <cell r="B1210" t="str">
            <v>Work type</v>
          </cell>
          <cell r="C1210" t="str">
            <v>CRD_TECH LIT: Freedom of communication/speech</v>
          </cell>
        </row>
        <row r="1211">
          <cell r="A1211" t="str">
            <v>CRD</v>
          </cell>
          <cell r="B1211" t="str">
            <v>Work type</v>
          </cell>
          <cell r="C1211" t="str">
            <v>CRD_TECH LIT: Frequency spectrum law</v>
          </cell>
        </row>
        <row r="1212">
          <cell r="A1212" t="str">
            <v>CRD</v>
          </cell>
          <cell r="B1212" t="str">
            <v>Work type</v>
          </cell>
          <cell r="C1212" t="str">
            <v xml:space="preserve">CRD_TECH LIT: IP </v>
          </cell>
        </row>
        <row r="1213">
          <cell r="A1213" t="str">
            <v>CRD</v>
          </cell>
          <cell r="B1213" t="str">
            <v>Work type</v>
          </cell>
          <cell r="C1213" t="str">
            <v>CRD_TECH LIT: Joint venture</v>
          </cell>
        </row>
        <row r="1214">
          <cell r="A1214" t="str">
            <v>CRD</v>
          </cell>
          <cell r="B1214" t="str">
            <v>Work type</v>
          </cell>
          <cell r="C1214" t="str">
            <v>CRD_TECH LIT: Judicial review</v>
          </cell>
        </row>
        <row r="1215">
          <cell r="A1215" t="str">
            <v>CRD</v>
          </cell>
          <cell r="B1215" t="str">
            <v>Work type</v>
          </cell>
          <cell r="C1215" t="str">
            <v>CRD_TECH LIT: Licensing</v>
          </cell>
        </row>
        <row r="1216">
          <cell r="A1216" t="str">
            <v>CRD</v>
          </cell>
          <cell r="B1216" t="str">
            <v>Work type</v>
          </cell>
          <cell r="C1216" t="str">
            <v>CRD_TECH LIT: M&amp;A</v>
          </cell>
        </row>
        <row r="1217">
          <cell r="A1217" t="str">
            <v>CRD</v>
          </cell>
          <cell r="B1217" t="str">
            <v>Work type</v>
          </cell>
          <cell r="C1217" t="str">
            <v>CRD_TECH LIT: Outsourcing</v>
          </cell>
        </row>
        <row r="1218">
          <cell r="A1218" t="str">
            <v>CRD</v>
          </cell>
          <cell r="B1218" t="str">
            <v>Work type</v>
          </cell>
          <cell r="C1218" t="str">
            <v>CRD_TECH LIT: Partnership</v>
          </cell>
        </row>
        <row r="1219">
          <cell r="A1219" t="str">
            <v>CRD</v>
          </cell>
          <cell r="B1219" t="str">
            <v>Work type</v>
          </cell>
          <cell r="C1219" t="str">
            <v>CRD_TECH LIT: Privacy</v>
          </cell>
        </row>
        <row r="1220">
          <cell r="A1220" t="str">
            <v>CRD</v>
          </cell>
          <cell r="B1220" t="str">
            <v>Work type</v>
          </cell>
          <cell r="C1220" t="str">
            <v>CRD_TECH LIT: Privatisation</v>
          </cell>
        </row>
        <row r="1221">
          <cell r="A1221" t="str">
            <v>CRD</v>
          </cell>
          <cell r="B1221" t="str">
            <v>Work type</v>
          </cell>
          <cell r="C1221" t="str">
            <v>CRD_TECH LIT: Product liability/recall</v>
          </cell>
        </row>
        <row r="1222">
          <cell r="A1222" t="str">
            <v>CRD</v>
          </cell>
          <cell r="B1222" t="str">
            <v>Work type</v>
          </cell>
          <cell r="C1222" t="str">
            <v>CRD_TECH LIT: Professional negligence</v>
          </cell>
        </row>
        <row r="1223">
          <cell r="A1223" t="str">
            <v>CRD</v>
          </cell>
          <cell r="B1223" t="str">
            <v>Work type</v>
          </cell>
          <cell r="C1223" t="str">
            <v>CRD_TECH LIT: Regulatory</v>
          </cell>
        </row>
        <row r="1224">
          <cell r="A1224" t="str">
            <v>CRD</v>
          </cell>
          <cell r="B1224" t="str">
            <v>Work type</v>
          </cell>
          <cell r="C1224" t="str">
            <v>CRD_TECH LIT: Shareholder</v>
          </cell>
        </row>
        <row r="1225">
          <cell r="A1225" t="str">
            <v>CRD</v>
          </cell>
          <cell r="B1225" t="str">
            <v>Work type</v>
          </cell>
          <cell r="C1225" t="str">
            <v>CRD_TECH LIT: Space law</v>
          </cell>
        </row>
        <row r="1226">
          <cell r="A1226" t="str">
            <v>CRD</v>
          </cell>
          <cell r="B1226" t="str">
            <v>Work type</v>
          </cell>
          <cell r="C1226" t="str">
            <v>CRD_TECH LIT: Trade law</v>
          </cell>
        </row>
        <row r="1227">
          <cell r="A1227" t="str">
            <v>CRD</v>
          </cell>
          <cell r="B1227" t="str">
            <v>Work type</v>
          </cell>
          <cell r="C1227" t="str">
            <v xml:space="preserve">CRD_TECH LIT: Unknown </v>
          </cell>
        </row>
        <row r="1228">
          <cell r="A1228" t="str">
            <v>CRD</v>
          </cell>
          <cell r="B1228" t="str">
            <v>Work type</v>
          </cell>
          <cell r="C1228" t="str">
            <v>CRD_TECH LIT_Warsaw: FIDIC disputes</v>
          </cell>
        </row>
        <row r="1229">
          <cell r="A1229" t="str">
            <v>CRD</v>
          </cell>
          <cell r="B1229" t="str">
            <v>Work type</v>
          </cell>
          <cell r="C1229" t="str">
            <v>CRD_TECH LIT_Warsaw: Administrative proceedings</v>
          </cell>
        </row>
        <row r="1230">
          <cell r="A1230" t="str">
            <v>CRD</v>
          </cell>
          <cell r="B1230" t="str">
            <v>Work type</v>
          </cell>
          <cell r="C1230" t="str">
            <v>CRD_Warsaw: Consumer Products: Category management</v>
          </cell>
        </row>
        <row r="1231">
          <cell r="A1231" t="str">
            <v>CRD</v>
          </cell>
          <cell r="B1231" t="str">
            <v>Work type</v>
          </cell>
          <cell r="C1231" t="str">
            <v>CRD_Warsaw: Consumer Products: Consumer protection law</v>
          </cell>
        </row>
        <row r="1232">
          <cell r="A1232" t="str">
            <v>CRD</v>
          </cell>
          <cell r="B1232" t="str">
            <v>Work type</v>
          </cell>
          <cell r="C1232" t="str">
            <v>CRD_Warsaw: Consumer Products: Corporate issues</v>
          </cell>
        </row>
        <row r="1233">
          <cell r="A1233" t="str">
            <v>CRD</v>
          </cell>
          <cell r="B1233" t="str">
            <v>Work type</v>
          </cell>
          <cell r="C1233" t="str">
            <v>CRD_Warsaw: Consumer Products: Environmental issues</v>
          </cell>
        </row>
        <row r="1234">
          <cell r="A1234" t="str">
            <v>CRD</v>
          </cell>
          <cell r="B1234" t="str">
            <v>Work type</v>
          </cell>
          <cell r="C1234" t="str">
            <v>CRD_Warsaw: Consumer Products: Exclusivity agreements</v>
          </cell>
        </row>
        <row r="1235">
          <cell r="A1235" t="str">
            <v>CRD</v>
          </cell>
          <cell r="B1235" t="str">
            <v>Work type</v>
          </cell>
          <cell r="C1235" t="str">
            <v>CRD_Warsaw: Consumer Products: Intermediaries</v>
          </cell>
        </row>
        <row r="1236">
          <cell r="A1236" t="str">
            <v>CRD</v>
          </cell>
          <cell r="B1236" t="str">
            <v>Work type</v>
          </cell>
          <cell r="C1236" t="str">
            <v>CRD_Warsaw: Consumer Products: Parellel trade</v>
          </cell>
        </row>
        <row r="1237">
          <cell r="A1237" t="str">
            <v>CRD</v>
          </cell>
          <cell r="B1237" t="str">
            <v>Work type</v>
          </cell>
          <cell r="C1237" t="str">
            <v>CRD_Warsaw: Consumer Products: Pricing and rebate policies</v>
          </cell>
        </row>
        <row r="1238">
          <cell r="A1238" t="str">
            <v>CRD</v>
          </cell>
          <cell r="B1238" t="str">
            <v>Work type</v>
          </cell>
          <cell r="C1238" t="str">
            <v>CRD_Warsaw: Consumer Products: Shelf-space arrangements</v>
          </cell>
        </row>
        <row r="1239">
          <cell r="A1239" t="str">
            <v>CRD</v>
          </cell>
          <cell r="B1239" t="str">
            <v>Work type</v>
          </cell>
          <cell r="C1239" t="str">
            <v>CRD_Warsaw: Lifesciences: Clinical trials</v>
          </cell>
        </row>
        <row r="1240">
          <cell r="A1240" t="str">
            <v>CRD</v>
          </cell>
          <cell r="B1240" t="str">
            <v>Work type</v>
          </cell>
          <cell r="C1240" t="str">
            <v>CRD_Warsaw: Lifesciences: Contract drafting</v>
          </cell>
        </row>
        <row r="1241">
          <cell r="A1241" t="str">
            <v>CRD</v>
          </cell>
          <cell r="B1241" t="str">
            <v>Work type</v>
          </cell>
          <cell r="C1241" t="str">
            <v>CRD_Warsaw: Lifesciences: Corporate maintenance</v>
          </cell>
        </row>
        <row r="1242">
          <cell r="A1242" t="str">
            <v>CRD</v>
          </cell>
          <cell r="B1242" t="str">
            <v>Work type</v>
          </cell>
          <cell r="C1242" t="str">
            <v>CRD_Warsaw: Lifesciences: Distribution models</v>
          </cell>
        </row>
        <row r="1243">
          <cell r="A1243" t="str">
            <v>CRD</v>
          </cell>
          <cell r="B1243" t="str">
            <v>Work type</v>
          </cell>
          <cell r="C1243" t="str">
            <v>CRD_Warsaw: Lifesciences: Food law</v>
          </cell>
        </row>
        <row r="1244">
          <cell r="A1244" t="str">
            <v>CRD</v>
          </cell>
          <cell r="B1244" t="str">
            <v>Work type</v>
          </cell>
          <cell r="C1244" t="str">
            <v>CRD_Warsaw: Lifesciences: Internal procedures</v>
          </cell>
        </row>
        <row r="1245">
          <cell r="A1245" t="str">
            <v>CRD</v>
          </cell>
          <cell r="B1245" t="str">
            <v>Work type</v>
          </cell>
          <cell r="C1245" t="str">
            <v>CRD_Warsaw: Lifesciences: Licensing agreements</v>
          </cell>
        </row>
        <row r="1246">
          <cell r="A1246" t="str">
            <v>CRD</v>
          </cell>
          <cell r="B1246" t="str">
            <v>Work type</v>
          </cell>
          <cell r="C1246" t="str">
            <v>CRD_Warsaw: Lifesciences: Lobbying</v>
          </cell>
        </row>
        <row r="1247">
          <cell r="A1247" t="str">
            <v>CRD</v>
          </cell>
          <cell r="B1247" t="str">
            <v>Work type</v>
          </cell>
          <cell r="C1247" t="str">
            <v>CRD_Warsaw: Lifesciences: Pricing and reimbursement</v>
          </cell>
        </row>
        <row r="1248">
          <cell r="A1248" t="str">
            <v>CRD</v>
          </cell>
          <cell r="B1248" t="str">
            <v>Work type</v>
          </cell>
          <cell r="C1248" t="str">
            <v>CRD_Warsaw: Lifesciences: Representation in proceedings before public authorities</v>
          </cell>
        </row>
        <row r="1249">
          <cell r="A1249" t="str">
            <v>CRD</v>
          </cell>
          <cell r="B1249" t="str">
            <v>Work type</v>
          </cell>
          <cell r="C1249" t="str">
            <v>CRD_Warsaw: Lifesciences: Risk sharing arrangements</v>
          </cell>
        </row>
        <row r="1250">
          <cell r="A1250" t="str">
            <v>CRD</v>
          </cell>
          <cell r="B1250" t="str">
            <v>Work type</v>
          </cell>
          <cell r="C1250" t="str">
            <v>CRD_Warsaw: Lifesciences:Health, safety &amp; environmental products</v>
          </cell>
        </row>
        <row r="1251">
          <cell r="A1251" t="str">
            <v>CRD</v>
          </cell>
          <cell r="B1251" t="str">
            <v>Work type</v>
          </cell>
          <cell r="C1251" t="str">
            <v>CRD_Warsaw: Lifesciences:Registration procedures</v>
          </cell>
        </row>
        <row r="1252">
          <cell r="A1252" t="str">
            <v>CRD</v>
          </cell>
          <cell r="B1252" t="str">
            <v>Work type</v>
          </cell>
          <cell r="C1252" t="str">
            <v>CRD_Warsaw: Telecoms</v>
          </cell>
        </row>
        <row r="1253">
          <cell r="A1253" t="str">
            <v>CRD</v>
          </cell>
          <cell r="B1253" t="str">
            <v>Sub-work type</v>
          </cell>
          <cell r="C1253" t="str">
            <v>CRD_Competition: Public Procurement - Representing in appeal and court proceedings -  Contract authority</v>
          </cell>
        </row>
        <row r="1254">
          <cell r="A1254" t="str">
            <v>CRD</v>
          </cell>
          <cell r="B1254" t="str">
            <v>Sub-work type</v>
          </cell>
          <cell r="C1254" t="str">
            <v xml:space="preserve">CRD_Competition: Public Procurement - Representing in appeal and court proceedings - Bidder  </v>
          </cell>
        </row>
        <row r="1255">
          <cell r="A1255" t="str">
            <v>CRD</v>
          </cell>
          <cell r="B1255" t="str">
            <v>Sub-work type</v>
          </cell>
          <cell r="C1255" t="str">
            <v>CRD_FS: ART:Transactional - Credit Hedging</v>
          </cell>
        </row>
        <row r="1256">
          <cell r="A1256" t="str">
            <v>CRD</v>
          </cell>
          <cell r="B1256" t="str">
            <v>Sub-work type</v>
          </cell>
          <cell r="C1256" t="str">
            <v>CRD_FS: ART:Transactional - Life and Pensions Risk</v>
          </cell>
        </row>
        <row r="1257">
          <cell r="A1257" t="str">
            <v>CRD</v>
          </cell>
          <cell r="B1257" t="str">
            <v>Sub-work type</v>
          </cell>
          <cell r="C1257" t="str">
            <v>CRD_FS: ART:Transactional - Non-Life Risk</v>
          </cell>
        </row>
        <row r="1258">
          <cell r="A1258" t="str">
            <v>CRD</v>
          </cell>
          <cell r="B1258" t="str">
            <v>Sub-work type</v>
          </cell>
          <cell r="C1258" t="str">
            <v>CRD_FS: Commodities/energy:ARROW visits</v>
          </cell>
        </row>
        <row r="1259">
          <cell r="A1259" t="str">
            <v>CRD</v>
          </cell>
          <cell r="B1259" t="str">
            <v>Sub-work type</v>
          </cell>
          <cell r="C1259" t="str">
            <v>CRD_FS: Commodities/energy:Capital</v>
          </cell>
        </row>
        <row r="1260">
          <cell r="A1260" t="str">
            <v>CRD</v>
          </cell>
          <cell r="B1260" t="str">
            <v>Sub-work type</v>
          </cell>
          <cell r="C1260" t="str">
            <v>CRD_FS: Commodities/energy:Compliance advice</v>
          </cell>
        </row>
        <row r="1261">
          <cell r="A1261" t="str">
            <v>CRD</v>
          </cell>
          <cell r="B1261" t="str">
            <v>Sub-work type</v>
          </cell>
          <cell r="C1261" t="str">
            <v>CRD_FS: Commodities/energy:Contracts: Custody</v>
          </cell>
        </row>
        <row r="1262">
          <cell r="A1262" t="str">
            <v>CRD</v>
          </cell>
          <cell r="B1262" t="str">
            <v>Sub-work type</v>
          </cell>
          <cell r="C1262" t="str">
            <v>CRD_FS: Commodities/energy:Contracts: Investment Management</v>
          </cell>
        </row>
        <row r="1263">
          <cell r="A1263" t="str">
            <v>CRD</v>
          </cell>
          <cell r="B1263" t="str">
            <v>Sub-work type</v>
          </cell>
          <cell r="C1263" t="str">
            <v>CRD_FS: Commodities/energy:Contracts: Other</v>
          </cell>
        </row>
        <row r="1264">
          <cell r="A1264" t="str">
            <v>CRD</v>
          </cell>
          <cell r="B1264" t="str">
            <v>Sub-work type</v>
          </cell>
          <cell r="C1264" t="str">
            <v>CRD_FS: Commodities/energy:Contracts: Outsourcing</v>
          </cell>
        </row>
        <row r="1265">
          <cell r="A1265" t="str">
            <v>CRD</v>
          </cell>
          <cell r="B1265" t="str">
            <v>Sub-work type</v>
          </cell>
          <cell r="C1265" t="str">
            <v>CRD_FS: Commodities/energy:Contracts: Product terms</v>
          </cell>
        </row>
        <row r="1266">
          <cell r="A1266" t="str">
            <v>CRD</v>
          </cell>
          <cell r="B1266" t="str">
            <v>Sub-work type</v>
          </cell>
          <cell r="C1266" t="str">
            <v>CRD_FS: Commodities/energy:Contracts: Standard TOB</v>
          </cell>
        </row>
        <row r="1267">
          <cell r="A1267" t="str">
            <v>CRD</v>
          </cell>
          <cell r="B1267" t="str">
            <v>Sub-work type</v>
          </cell>
          <cell r="C1267" t="str">
            <v>CRD_FS: Commodities/energy:Cross border</v>
          </cell>
        </row>
        <row r="1268">
          <cell r="A1268" t="str">
            <v>CRD</v>
          </cell>
          <cell r="B1268" t="str">
            <v>Sub-work type</v>
          </cell>
          <cell r="C1268" t="str">
            <v>CRD_FS: Commodities/energy:Dealing with FOS</v>
          </cell>
        </row>
        <row r="1269">
          <cell r="A1269" t="str">
            <v>CRD</v>
          </cell>
          <cell r="B1269" t="str">
            <v>Sub-work type</v>
          </cell>
          <cell r="C1269" t="str">
            <v>CRD_FS: Commodities/energy:Distribution</v>
          </cell>
        </row>
        <row r="1270">
          <cell r="A1270" t="str">
            <v>CRD</v>
          </cell>
          <cell r="B1270" t="str">
            <v>Sub-work type</v>
          </cell>
          <cell r="C1270" t="str">
            <v>CRD_FS: Commodities/energy:Enforcement/ Investigation</v>
          </cell>
        </row>
        <row r="1271">
          <cell r="A1271" t="str">
            <v>CRD</v>
          </cell>
          <cell r="B1271" t="str">
            <v>Sub-work type</v>
          </cell>
          <cell r="C1271" t="str">
            <v>CRD_FS: Commodities/energy:Financial crime and AML</v>
          </cell>
        </row>
        <row r="1272">
          <cell r="A1272" t="str">
            <v>CRD</v>
          </cell>
          <cell r="B1272" t="str">
            <v>Sub-work type</v>
          </cell>
          <cell r="C1272" t="str">
            <v>CRD_FS: Commodities/energy:FSA authorisation</v>
          </cell>
        </row>
        <row r="1273">
          <cell r="A1273" t="str">
            <v>CRD</v>
          </cell>
          <cell r="B1273" t="str">
            <v>Sub-work type</v>
          </cell>
          <cell r="C1273" t="str">
            <v>CRD_FS: Commodities/energy:Litigation</v>
          </cell>
        </row>
        <row r="1274">
          <cell r="A1274" t="str">
            <v>CRD</v>
          </cell>
          <cell r="B1274" t="str">
            <v>Sub-work type</v>
          </cell>
          <cell r="C1274" t="str">
            <v>CRD_FS: Commodities/energy:Major regulatory change projects (eg. MIFiD)</v>
          </cell>
        </row>
        <row r="1275">
          <cell r="A1275" t="str">
            <v>CRD</v>
          </cell>
          <cell r="B1275" t="str">
            <v>Sub-work type</v>
          </cell>
          <cell r="C1275" t="str">
            <v>CRD_FS: Commodities/energy:New product</v>
          </cell>
        </row>
        <row r="1276">
          <cell r="A1276" t="str">
            <v>CRD</v>
          </cell>
          <cell r="B1276" t="str">
            <v>Sub-work type</v>
          </cell>
          <cell r="C1276" t="str">
            <v>CRD_FS: Commodities/energy:Transactional support - Corporate</v>
          </cell>
        </row>
        <row r="1277">
          <cell r="A1277" t="str">
            <v>CRD</v>
          </cell>
          <cell r="B1277" t="str">
            <v>Sub-work type</v>
          </cell>
          <cell r="C1277" t="str">
            <v>CRD_FS: Consumer credit:ARROW visits</v>
          </cell>
        </row>
        <row r="1278">
          <cell r="A1278" t="str">
            <v>CRD</v>
          </cell>
          <cell r="B1278" t="str">
            <v>Sub-work type</v>
          </cell>
          <cell r="C1278" t="str">
            <v>CRD_FS: Consumer credit:Capital</v>
          </cell>
        </row>
        <row r="1279">
          <cell r="A1279" t="str">
            <v>CRD</v>
          </cell>
          <cell r="B1279" t="str">
            <v>Sub-work type</v>
          </cell>
          <cell r="C1279" t="str">
            <v>CRD_FS: Consumer credit:Compliance advice</v>
          </cell>
        </row>
        <row r="1280">
          <cell r="A1280" t="str">
            <v>CRD</v>
          </cell>
          <cell r="B1280" t="str">
            <v>Sub-work type</v>
          </cell>
          <cell r="C1280" t="str">
            <v>CRD_FS: Consumer credit:Contracts: Custody</v>
          </cell>
        </row>
        <row r="1281">
          <cell r="A1281" t="str">
            <v>CRD</v>
          </cell>
          <cell r="B1281" t="str">
            <v>Sub-work type</v>
          </cell>
          <cell r="C1281" t="str">
            <v>CRD_FS: Consumer credit:Contracts: Distribution agreements</v>
          </cell>
        </row>
        <row r="1282">
          <cell r="A1282" t="str">
            <v>CRD</v>
          </cell>
          <cell r="B1282" t="str">
            <v>Sub-work type</v>
          </cell>
          <cell r="C1282" t="str">
            <v>CRD_FS: Consumer credit:Contracts: Investment Management</v>
          </cell>
        </row>
        <row r="1283">
          <cell r="A1283" t="str">
            <v>CRD</v>
          </cell>
          <cell r="B1283" t="str">
            <v>Sub-work type</v>
          </cell>
          <cell r="C1283" t="str">
            <v>CRD_FS: Consumer credit:Contracts: Other</v>
          </cell>
        </row>
        <row r="1284">
          <cell r="A1284" t="str">
            <v>CRD</v>
          </cell>
          <cell r="B1284" t="str">
            <v>Sub-work type</v>
          </cell>
          <cell r="C1284" t="str">
            <v>CRD_FS: Consumer credit:Contracts: Outsourcing</v>
          </cell>
        </row>
        <row r="1285">
          <cell r="A1285" t="str">
            <v>CRD</v>
          </cell>
          <cell r="B1285" t="str">
            <v>Sub-work type</v>
          </cell>
          <cell r="C1285" t="str">
            <v>CRD_FS: Consumer credit:Contracts: Product terms</v>
          </cell>
        </row>
        <row r="1286">
          <cell r="A1286" t="str">
            <v>CRD</v>
          </cell>
          <cell r="B1286" t="str">
            <v>Sub-work type</v>
          </cell>
          <cell r="C1286" t="str">
            <v>CRD_FS: Consumer credit:Contracts: Standard TOB</v>
          </cell>
        </row>
        <row r="1287">
          <cell r="A1287" t="str">
            <v>CRD</v>
          </cell>
          <cell r="B1287" t="str">
            <v>Sub-work type</v>
          </cell>
          <cell r="C1287" t="str">
            <v>CRD_FS: Consumer credit:Cross border</v>
          </cell>
        </row>
        <row r="1288">
          <cell r="A1288" t="str">
            <v>CRD</v>
          </cell>
          <cell r="B1288" t="str">
            <v>Sub-work type</v>
          </cell>
          <cell r="C1288" t="str">
            <v>CRD_FS: Consumer credit:Dealing with FOS</v>
          </cell>
        </row>
        <row r="1289">
          <cell r="A1289" t="str">
            <v>CRD</v>
          </cell>
          <cell r="B1289" t="str">
            <v>Sub-work type</v>
          </cell>
          <cell r="C1289" t="str">
            <v>CRD_FS: Consumer credit:Distribution</v>
          </cell>
        </row>
        <row r="1290">
          <cell r="A1290" t="str">
            <v>CRD</v>
          </cell>
          <cell r="B1290" t="str">
            <v>Sub-work type</v>
          </cell>
          <cell r="C1290" t="str">
            <v>CRD_FS: Consumer credit:Enforcement/ Investigation</v>
          </cell>
        </row>
        <row r="1291">
          <cell r="A1291" t="str">
            <v>CRD</v>
          </cell>
          <cell r="B1291" t="str">
            <v>Sub-work type</v>
          </cell>
          <cell r="C1291" t="str">
            <v>CRD_FS: Consumer credit:Financial crime and AML</v>
          </cell>
        </row>
        <row r="1292">
          <cell r="A1292" t="str">
            <v>CRD</v>
          </cell>
          <cell r="B1292" t="str">
            <v>Sub-work type</v>
          </cell>
          <cell r="C1292" t="str">
            <v>CRD_FS: Consumer credit:FSA authorisation</v>
          </cell>
        </row>
        <row r="1293">
          <cell r="A1293" t="str">
            <v>CRD</v>
          </cell>
          <cell r="B1293" t="str">
            <v>Sub-work type</v>
          </cell>
          <cell r="C1293" t="str">
            <v>CRD_FS: Consumer credit:Litigation</v>
          </cell>
        </row>
        <row r="1294">
          <cell r="A1294" t="str">
            <v>CRD</v>
          </cell>
          <cell r="B1294" t="str">
            <v>Sub-work type</v>
          </cell>
          <cell r="C1294" t="str">
            <v>CRD_FS: Consumer credit:Major regulatory change projects (eg. MIFiD)</v>
          </cell>
        </row>
        <row r="1295">
          <cell r="A1295" t="str">
            <v>CRD</v>
          </cell>
          <cell r="B1295" t="str">
            <v>Sub-work type</v>
          </cell>
          <cell r="C1295" t="str">
            <v>CRD_FS: Consumer credit:New product</v>
          </cell>
        </row>
        <row r="1296">
          <cell r="A1296" t="str">
            <v>CRD</v>
          </cell>
          <cell r="B1296" t="str">
            <v>Sub-work type</v>
          </cell>
          <cell r="C1296" t="str">
            <v>CRD_FS: Consumer credit:Transactional support - Corporate</v>
          </cell>
        </row>
        <row r="1297">
          <cell r="A1297" t="str">
            <v>CRD</v>
          </cell>
          <cell r="B1297" t="str">
            <v>Sub-work type</v>
          </cell>
          <cell r="C1297" t="str">
            <v>CRD_FS: Custody:ARROW visits</v>
          </cell>
        </row>
        <row r="1298">
          <cell r="A1298" t="str">
            <v>CRD</v>
          </cell>
          <cell r="B1298" t="str">
            <v>Sub-work type</v>
          </cell>
          <cell r="C1298" t="str">
            <v>CRD_FS: Custody:Capital</v>
          </cell>
        </row>
        <row r="1299">
          <cell r="A1299" t="str">
            <v>CRD</v>
          </cell>
          <cell r="B1299" t="str">
            <v>Sub-work type</v>
          </cell>
          <cell r="C1299" t="str">
            <v>CRD_FS: Custody:Compliance advice</v>
          </cell>
        </row>
        <row r="1300">
          <cell r="A1300" t="str">
            <v>CRD</v>
          </cell>
          <cell r="B1300" t="str">
            <v>Sub-work type</v>
          </cell>
          <cell r="C1300" t="str">
            <v>CRD_FS: Custody:Contracts: Custody</v>
          </cell>
        </row>
        <row r="1301">
          <cell r="A1301" t="str">
            <v>CRD</v>
          </cell>
          <cell r="B1301" t="str">
            <v>Sub-work type</v>
          </cell>
          <cell r="C1301" t="str">
            <v>CRD_FS: Custody:Contracts: Distribution agreements</v>
          </cell>
        </row>
        <row r="1302">
          <cell r="A1302" t="str">
            <v>CRD</v>
          </cell>
          <cell r="B1302" t="str">
            <v>Sub-work type</v>
          </cell>
          <cell r="C1302" t="str">
            <v>CRD_FS: Custody:Contracts: Investment Management</v>
          </cell>
        </row>
        <row r="1303">
          <cell r="A1303" t="str">
            <v>CRD</v>
          </cell>
          <cell r="B1303" t="str">
            <v>Sub-work type</v>
          </cell>
          <cell r="C1303" t="str">
            <v>CRD_FS: Custody:Contracts: Other</v>
          </cell>
        </row>
        <row r="1304">
          <cell r="A1304" t="str">
            <v>CRD</v>
          </cell>
          <cell r="B1304" t="str">
            <v>Sub-work type</v>
          </cell>
          <cell r="C1304" t="str">
            <v>CRD_FS: Custody:Contracts: Outsourcing</v>
          </cell>
        </row>
        <row r="1305">
          <cell r="A1305" t="str">
            <v>CRD</v>
          </cell>
          <cell r="B1305" t="str">
            <v>Sub-work type</v>
          </cell>
          <cell r="C1305" t="str">
            <v>CRD_FS: Custody:Contracts: Product terms</v>
          </cell>
        </row>
        <row r="1306">
          <cell r="A1306" t="str">
            <v>CRD</v>
          </cell>
          <cell r="B1306" t="str">
            <v>Sub-work type</v>
          </cell>
          <cell r="C1306" t="str">
            <v>CRD_FS: Custody:Contracts: Standard TOB</v>
          </cell>
        </row>
        <row r="1307">
          <cell r="A1307" t="str">
            <v>CRD</v>
          </cell>
          <cell r="B1307" t="str">
            <v>Sub-work type</v>
          </cell>
          <cell r="C1307" t="str">
            <v>CRD_FS: Custody:Cross border</v>
          </cell>
        </row>
        <row r="1308">
          <cell r="A1308" t="str">
            <v>CRD</v>
          </cell>
          <cell r="B1308" t="str">
            <v>Sub-work type</v>
          </cell>
          <cell r="C1308" t="str">
            <v>CRD_FS: Custody:Dealing with FOS</v>
          </cell>
        </row>
        <row r="1309">
          <cell r="A1309" t="str">
            <v>CRD</v>
          </cell>
          <cell r="B1309" t="str">
            <v>Sub-work type</v>
          </cell>
          <cell r="C1309" t="str">
            <v>CRD_FS: Custody:Enforcement/ Investigation</v>
          </cell>
        </row>
        <row r="1310">
          <cell r="A1310" t="str">
            <v>CRD</v>
          </cell>
          <cell r="B1310" t="str">
            <v>Sub-work type</v>
          </cell>
          <cell r="C1310" t="str">
            <v>CRD_FS: Custody:Enforcement/ Investigation</v>
          </cell>
        </row>
        <row r="1311">
          <cell r="A1311" t="str">
            <v>CRD</v>
          </cell>
          <cell r="B1311" t="str">
            <v>Sub-work type</v>
          </cell>
          <cell r="C1311" t="str">
            <v>CRD_FS: Custody:Financial crime and AML</v>
          </cell>
        </row>
        <row r="1312">
          <cell r="A1312" t="str">
            <v>CRD</v>
          </cell>
          <cell r="B1312" t="str">
            <v>Sub-work type</v>
          </cell>
          <cell r="C1312" t="str">
            <v>CRD_FS: Custody:FSA authorisation</v>
          </cell>
        </row>
        <row r="1313">
          <cell r="A1313" t="str">
            <v>CRD</v>
          </cell>
          <cell r="B1313" t="str">
            <v>Sub-work type</v>
          </cell>
          <cell r="C1313" t="str">
            <v>CRD_FS: Custody:Litigation</v>
          </cell>
        </row>
        <row r="1314">
          <cell r="A1314" t="str">
            <v>CRD</v>
          </cell>
          <cell r="B1314" t="str">
            <v>Sub-work type</v>
          </cell>
          <cell r="C1314" t="str">
            <v>CRD_FS: Custody:Major regulatory change projects (eg. MIFiD)</v>
          </cell>
        </row>
        <row r="1315">
          <cell r="A1315" t="str">
            <v>CRD</v>
          </cell>
          <cell r="B1315" t="str">
            <v>Sub-work type</v>
          </cell>
          <cell r="C1315" t="str">
            <v>CRD_FS: Custody:New product</v>
          </cell>
        </row>
        <row r="1316">
          <cell r="A1316" t="str">
            <v>CRD</v>
          </cell>
          <cell r="B1316" t="str">
            <v>Sub-work type</v>
          </cell>
          <cell r="C1316" t="str">
            <v>CRD_FS: Custody:Transactional support - Corporate</v>
          </cell>
        </row>
        <row r="1317">
          <cell r="A1317" t="str">
            <v>CRD</v>
          </cell>
          <cell r="B1317" t="str">
            <v>Sub-work type</v>
          </cell>
          <cell r="C1317" t="str">
            <v>CRD_FS: Deposits:ARROW visits</v>
          </cell>
        </row>
        <row r="1318">
          <cell r="A1318" t="str">
            <v>CRD</v>
          </cell>
          <cell r="B1318" t="str">
            <v>Sub-work type</v>
          </cell>
          <cell r="C1318" t="str">
            <v>CRD_FS: Deposits:Capital</v>
          </cell>
        </row>
        <row r="1319">
          <cell r="A1319" t="str">
            <v>CRD</v>
          </cell>
          <cell r="B1319" t="str">
            <v>Sub-work type</v>
          </cell>
          <cell r="C1319" t="str">
            <v>CRD_FS: Deposits:Compliance advice</v>
          </cell>
        </row>
        <row r="1320">
          <cell r="A1320" t="str">
            <v>CRD</v>
          </cell>
          <cell r="B1320" t="str">
            <v>Sub-work type</v>
          </cell>
          <cell r="C1320" t="str">
            <v>CRD_FS: Deposits:Contracts: Custody</v>
          </cell>
        </row>
        <row r="1321">
          <cell r="A1321" t="str">
            <v>CRD</v>
          </cell>
          <cell r="B1321" t="str">
            <v>Sub-work type</v>
          </cell>
          <cell r="C1321" t="str">
            <v>CRD_FS: Deposits:Contracts: Investment Management</v>
          </cell>
        </row>
        <row r="1322">
          <cell r="A1322" t="str">
            <v>CRD</v>
          </cell>
          <cell r="B1322" t="str">
            <v>Sub-work type</v>
          </cell>
          <cell r="C1322" t="str">
            <v>CRD_FS: Deposits:Contracts: Other</v>
          </cell>
        </row>
        <row r="1323">
          <cell r="A1323" t="str">
            <v>CRD</v>
          </cell>
          <cell r="B1323" t="str">
            <v>Sub-work type</v>
          </cell>
          <cell r="C1323" t="str">
            <v>CRD_FS: Deposits:Contracts: Outsourcing</v>
          </cell>
        </row>
        <row r="1324">
          <cell r="A1324" t="str">
            <v>CRD</v>
          </cell>
          <cell r="B1324" t="str">
            <v>Sub-work type</v>
          </cell>
          <cell r="C1324" t="str">
            <v>CRD_FS: Deposits:Contracts: Product terms</v>
          </cell>
        </row>
        <row r="1325">
          <cell r="A1325" t="str">
            <v>CRD</v>
          </cell>
          <cell r="B1325" t="str">
            <v>Sub-work type</v>
          </cell>
          <cell r="C1325" t="str">
            <v>CRD_FS: Deposits:Contracts: Standard TOB</v>
          </cell>
        </row>
        <row r="1326">
          <cell r="A1326" t="str">
            <v>CRD</v>
          </cell>
          <cell r="B1326" t="str">
            <v>Sub-work type</v>
          </cell>
          <cell r="C1326" t="str">
            <v>CRD_FS: Deposits:Cross border</v>
          </cell>
        </row>
        <row r="1327">
          <cell r="A1327" t="str">
            <v>CRD</v>
          </cell>
          <cell r="B1327" t="str">
            <v>Sub-work type</v>
          </cell>
          <cell r="C1327" t="str">
            <v>CRD_FS: Deposits:Dealing with FOS</v>
          </cell>
        </row>
        <row r="1328">
          <cell r="A1328" t="str">
            <v>CRD</v>
          </cell>
          <cell r="B1328" t="str">
            <v>Sub-work type</v>
          </cell>
          <cell r="C1328" t="str">
            <v>CRD_FS: Deposits:Distribution</v>
          </cell>
        </row>
        <row r="1329">
          <cell r="A1329" t="str">
            <v>CRD</v>
          </cell>
          <cell r="B1329" t="str">
            <v>Sub-work type</v>
          </cell>
          <cell r="C1329" t="str">
            <v>CRD_FS: Deposits:Enforcement/ Investigation</v>
          </cell>
        </row>
        <row r="1330">
          <cell r="A1330" t="str">
            <v>CRD</v>
          </cell>
          <cell r="B1330" t="str">
            <v>Sub-work type</v>
          </cell>
          <cell r="C1330" t="str">
            <v>CRD_FS: Deposits:Financial crime and AML</v>
          </cell>
        </row>
        <row r="1331">
          <cell r="A1331" t="str">
            <v>CRD</v>
          </cell>
          <cell r="B1331" t="str">
            <v>Sub-work type</v>
          </cell>
          <cell r="C1331" t="str">
            <v>CRD_FS: Deposits:FSA authorisation</v>
          </cell>
        </row>
        <row r="1332">
          <cell r="A1332" t="str">
            <v>CRD</v>
          </cell>
          <cell r="B1332" t="str">
            <v>Sub-work type</v>
          </cell>
          <cell r="C1332" t="str">
            <v>CRD_FS: Deposits:Litigation</v>
          </cell>
        </row>
        <row r="1333">
          <cell r="A1333" t="str">
            <v>CRD</v>
          </cell>
          <cell r="B1333" t="str">
            <v>Sub-work type</v>
          </cell>
          <cell r="C1333" t="str">
            <v>CRD_FS: Deposits:Major regulatory change projects (eg. MIFiD)</v>
          </cell>
        </row>
        <row r="1334">
          <cell r="A1334" t="str">
            <v>CRD</v>
          </cell>
          <cell r="B1334" t="str">
            <v>Sub-work type</v>
          </cell>
          <cell r="C1334" t="str">
            <v>CRD_FS: Deposits:New product</v>
          </cell>
        </row>
        <row r="1335">
          <cell r="A1335" t="str">
            <v>CRD</v>
          </cell>
          <cell r="B1335" t="str">
            <v>Sub-work type</v>
          </cell>
          <cell r="C1335" t="str">
            <v>CRD_FS: Deposits:Transactional support - Corporate</v>
          </cell>
        </row>
        <row r="1336">
          <cell r="A1336" t="str">
            <v>CRD</v>
          </cell>
          <cell r="B1336" t="str">
            <v>Sub-work type</v>
          </cell>
          <cell r="C1336" t="str">
            <v>CRD_FS: Derivatives:ARROW visits</v>
          </cell>
        </row>
        <row r="1337">
          <cell r="A1337" t="str">
            <v>CRD</v>
          </cell>
          <cell r="B1337" t="str">
            <v>Sub-work type</v>
          </cell>
          <cell r="C1337" t="str">
            <v>CRD_FS: Derivatives:Capital</v>
          </cell>
        </row>
        <row r="1338">
          <cell r="A1338" t="str">
            <v>CRD</v>
          </cell>
          <cell r="B1338" t="str">
            <v>Sub-work type</v>
          </cell>
          <cell r="C1338" t="str">
            <v>CRD_FS: Derivatives:Compliance advice</v>
          </cell>
        </row>
        <row r="1339">
          <cell r="A1339" t="str">
            <v>CRD</v>
          </cell>
          <cell r="B1339" t="str">
            <v>Sub-work type</v>
          </cell>
          <cell r="C1339" t="str">
            <v>CRD_FS: Derivatives:Contracts: Custody</v>
          </cell>
        </row>
        <row r="1340">
          <cell r="A1340" t="str">
            <v>CRD</v>
          </cell>
          <cell r="B1340" t="str">
            <v>Sub-work type</v>
          </cell>
          <cell r="C1340" t="str">
            <v>CRD_FS: Derivatives:Contracts: Distribution agreements</v>
          </cell>
        </row>
        <row r="1341">
          <cell r="A1341" t="str">
            <v>CRD</v>
          </cell>
          <cell r="B1341" t="str">
            <v>Sub-work type</v>
          </cell>
          <cell r="C1341" t="str">
            <v>CRD_FS: Derivatives:Contracts: Investment Management</v>
          </cell>
        </row>
        <row r="1342">
          <cell r="A1342" t="str">
            <v>CRD</v>
          </cell>
          <cell r="B1342" t="str">
            <v>Sub-work type</v>
          </cell>
          <cell r="C1342" t="str">
            <v>CRD_FS: Derivatives:Contracts: Other</v>
          </cell>
        </row>
        <row r="1343">
          <cell r="A1343" t="str">
            <v>CRD</v>
          </cell>
          <cell r="B1343" t="str">
            <v>Sub-work type</v>
          </cell>
          <cell r="C1343" t="str">
            <v>CRD_FS: Derivatives:Contracts: Outsourcing</v>
          </cell>
        </row>
        <row r="1344">
          <cell r="A1344" t="str">
            <v>CRD</v>
          </cell>
          <cell r="B1344" t="str">
            <v>Sub-work type</v>
          </cell>
          <cell r="C1344" t="str">
            <v>CRD_FS: Derivatives:Contracts: Product terms</v>
          </cell>
        </row>
        <row r="1345">
          <cell r="A1345" t="str">
            <v>CRD</v>
          </cell>
          <cell r="B1345" t="str">
            <v>Sub-work type</v>
          </cell>
          <cell r="C1345" t="str">
            <v>CRD_FS: Derivatives:Contracts: Standard TOB</v>
          </cell>
        </row>
        <row r="1346">
          <cell r="A1346" t="str">
            <v>CRD</v>
          </cell>
          <cell r="B1346" t="str">
            <v>Sub-work type</v>
          </cell>
          <cell r="C1346" t="str">
            <v>CRD_FS: Derivatives:Cross border</v>
          </cell>
        </row>
        <row r="1347">
          <cell r="A1347" t="str">
            <v>CRD</v>
          </cell>
          <cell r="B1347" t="str">
            <v>Sub-work type</v>
          </cell>
          <cell r="C1347" t="str">
            <v>CRD_FS: Derivatives:Dealing with FOS</v>
          </cell>
        </row>
        <row r="1348">
          <cell r="A1348" t="str">
            <v>CRD</v>
          </cell>
          <cell r="B1348" t="str">
            <v>Sub-work type</v>
          </cell>
          <cell r="C1348" t="str">
            <v>CRD_FS: Derivatives:Distribution</v>
          </cell>
        </row>
        <row r="1349">
          <cell r="A1349" t="str">
            <v>CRD</v>
          </cell>
          <cell r="B1349" t="str">
            <v>Sub-work type</v>
          </cell>
          <cell r="C1349" t="str">
            <v>CRD_FS: Derivatives:Enforcement/ Investigation</v>
          </cell>
        </row>
        <row r="1350">
          <cell r="A1350" t="str">
            <v>CRD</v>
          </cell>
          <cell r="B1350" t="str">
            <v>Sub-work type</v>
          </cell>
          <cell r="C1350" t="str">
            <v>CRD_FS: Derivatives:Financial crime and AML</v>
          </cell>
        </row>
        <row r="1351">
          <cell r="A1351" t="str">
            <v>CRD</v>
          </cell>
          <cell r="B1351" t="str">
            <v>Sub-work type</v>
          </cell>
          <cell r="C1351" t="str">
            <v>CRD_FS: Derivatives:FSA authorisation</v>
          </cell>
        </row>
        <row r="1352">
          <cell r="A1352" t="str">
            <v>CRD</v>
          </cell>
          <cell r="B1352" t="str">
            <v>Sub-work type</v>
          </cell>
          <cell r="C1352" t="str">
            <v>CRD_FS: Derivatives:Litigation</v>
          </cell>
        </row>
        <row r="1353">
          <cell r="A1353" t="str">
            <v>CRD</v>
          </cell>
          <cell r="B1353" t="str">
            <v>Sub-work type</v>
          </cell>
          <cell r="C1353" t="str">
            <v>CRD_FS: Derivatives:Major regulatory change projects (eg. MIFiD)</v>
          </cell>
        </row>
        <row r="1354">
          <cell r="A1354" t="str">
            <v>CRD</v>
          </cell>
          <cell r="B1354" t="str">
            <v>Sub-work type</v>
          </cell>
          <cell r="C1354" t="str">
            <v>CRD_FS: Derivatives:New product</v>
          </cell>
        </row>
        <row r="1355">
          <cell r="A1355" t="str">
            <v>CRD</v>
          </cell>
          <cell r="B1355" t="str">
            <v>Sub-work type</v>
          </cell>
          <cell r="C1355" t="str">
            <v>CRD_FS: Derivatives:Transactional support - Corporate</v>
          </cell>
        </row>
        <row r="1356">
          <cell r="A1356" t="str">
            <v>CRD</v>
          </cell>
          <cell r="B1356" t="str">
            <v>Sub-work type</v>
          </cell>
          <cell r="C1356" t="str">
            <v>CRD_FS: Funds/Fund management:ARROW visits</v>
          </cell>
        </row>
        <row r="1357">
          <cell r="A1357" t="str">
            <v>CRD</v>
          </cell>
          <cell r="B1357" t="str">
            <v>Sub-work type</v>
          </cell>
          <cell r="C1357" t="str">
            <v>CRD_FS: Funds/Fund management:Capital</v>
          </cell>
        </row>
        <row r="1358">
          <cell r="A1358" t="str">
            <v>CRD</v>
          </cell>
          <cell r="B1358" t="str">
            <v>Sub-work type</v>
          </cell>
          <cell r="C1358" t="str">
            <v>CRD_FS: Funds/Fund management:Compliance advice</v>
          </cell>
        </row>
        <row r="1359">
          <cell r="A1359" t="str">
            <v>CRD</v>
          </cell>
          <cell r="B1359" t="str">
            <v>Sub-work type</v>
          </cell>
          <cell r="C1359" t="str">
            <v>CRD_FS: Funds/Fund management:Contracts: Custody</v>
          </cell>
        </row>
        <row r="1360">
          <cell r="A1360" t="str">
            <v>CRD</v>
          </cell>
          <cell r="B1360" t="str">
            <v>Sub-work type</v>
          </cell>
          <cell r="C1360" t="str">
            <v>CRD_FS: Funds/Fund management:Contracts: Distribution agreements</v>
          </cell>
        </row>
        <row r="1361">
          <cell r="A1361" t="str">
            <v>CRD</v>
          </cell>
          <cell r="B1361" t="str">
            <v>Sub-work type</v>
          </cell>
          <cell r="C1361" t="str">
            <v>CRD_FS: Funds/Fund management:Contracts: Investment Management</v>
          </cell>
        </row>
        <row r="1362">
          <cell r="A1362" t="str">
            <v>CRD</v>
          </cell>
          <cell r="B1362" t="str">
            <v>Sub-work type</v>
          </cell>
          <cell r="C1362" t="str">
            <v>CRD_FS: Funds/Fund management:Contracts: Other</v>
          </cell>
        </row>
        <row r="1363">
          <cell r="A1363" t="str">
            <v>CRD</v>
          </cell>
          <cell r="B1363" t="str">
            <v>Sub-work type</v>
          </cell>
          <cell r="C1363" t="str">
            <v>CRD_FS: Funds/Fund management:Contracts: Outsourcing</v>
          </cell>
        </row>
        <row r="1364">
          <cell r="A1364" t="str">
            <v>CRD</v>
          </cell>
          <cell r="B1364" t="str">
            <v>Sub-work type</v>
          </cell>
          <cell r="C1364" t="str">
            <v>CRD_FS: Funds/Fund management:Contracts: Product terms</v>
          </cell>
        </row>
        <row r="1365">
          <cell r="A1365" t="str">
            <v>CRD</v>
          </cell>
          <cell r="B1365" t="str">
            <v>Sub-work type</v>
          </cell>
          <cell r="C1365" t="str">
            <v>CRD_FS: Funds/Fund management:Contracts: Standard TOB</v>
          </cell>
        </row>
        <row r="1366">
          <cell r="A1366" t="str">
            <v>CRD</v>
          </cell>
          <cell r="B1366" t="str">
            <v>Sub-work type</v>
          </cell>
          <cell r="C1366" t="str">
            <v>CRD_FS: Funds/Fund management:Cross border</v>
          </cell>
        </row>
        <row r="1367">
          <cell r="A1367" t="str">
            <v>CRD</v>
          </cell>
          <cell r="B1367" t="str">
            <v>Sub-work type</v>
          </cell>
          <cell r="C1367" t="str">
            <v>CRD_FS: Funds/Fund management:Dealing with FOS</v>
          </cell>
        </row>
        <row r="1368">
          <cell r="A1368" t="str">
            <v>CRD</v>
          </cell>
          <cell r="B1368" t="str">
            <v>Sub-work type</v>
          </cell>
          <cell r="C1368" t="str">
            <v>CRD_FS: Funds/Fund management:Distribution</v>
          </cell>
        </row>
        <row r="1369">
          <cell r="A1369" t="str">
            <v>CRD</v>
          </cell>
          <cell r="B1369" t="str">
            <v>Sub-work type</v>
          </cell>
          <cell r="C1369" t="str">
            <v>CRD_FS: Funds/Fund management:Enforcement/ Investigation</v>
          </cell>
        </row>
        <row r="1370">
          <cell r="A1370" t="str">
            <v>CRD</v>
          </cell>
          <cell r="B1370" t="str">
            <v>Sub-work type</v>
          </cell>
          <cell r="C1370" t="str">
            <v>CRD_FS: Funds/Fund management:Financial crime and AML</v>
          </cell>
        </row>
        <row r="1371">
          <cell r="A1371" t="str">
            <v>CRD</v>
          </cell>
          <cell r="B1371" t="str">
            <v>Sub-work type</v>
          </cell>
          <cell r="C1371" t="str">
            <v>CRD_FS: Funds/Fund management:FSA authorisation</v>
          </cell>
        </row>
        <row r="1372">
          <cell r="A1372" t="str">
            <v>CRD</v>
          </cell>
          <cell r="B1372" t="str">
            <v>Sub-work type</v>
          </cell>
          <cell r="C1372" t="str">
            <v>CRD_FS: Funds/Fund management:Litigation</v>
          </cell>
        </row>
        <row r="1373">
          <cell r="A1373" t="str">
            <v>CRD</v>
          </cell>
          <cell r="B1373" t="str">
            <v>Sub-work type</v>
          </cell>
          <cell r="C1373" t="str">
            <v>CRD_FS: Funds/Fund management:Major regulatory change projects (eg. MIFiD)</v>
          </cell>
        </row>
        <row r="1374">
          <cell r="A1374" t="str">
            <v>CRD</v>
          </cell>
          <cell r="B1374" t="str">
            <v>Sub-work type</v>
          </cell>
          <cell r="C1374" t="str">
            <v>CRD_FS: Funds/Fund management:New product</v>
          </cell>
        </row>
        <row r="1375">
          <cell r="A1375" t="str">
            <v>CRD</v>
          </cell>
          <cell r="B1375" t="str">
            <v>Sub-work type</v>
          </cell>
          <cell r="C1375" t="str">
            <v>CRD_FS: Funds/Fund management:Transactional support - Corporate</v>
          </cell>
        </row>
        <row r="1376">
          <cell r="A1376" t="str">
            <v>CRD</v>
          </cell>
          <cell r="B1376" t="str">
            <v>Sub-work type</v>
          </cell>
          <cell r="C1376" t="str">
            <v>CRD_FS: General insurance:ARROW visits</v>
          </cell>
        </row>
        <row r="1377">
          <cell r="A1377" t="str">
            <v>CRD</v>
          </cell>
          <cell r="B1377" t="str">
            <v>Sub-work type</v>
          </cell>
          <cell r="C1377" t="str">
            <v>CRD_FS: General insurance:Capital</v>
          </cell>
        </row>
        <row r="1378">
          <cell r="A1378" t="str">
            <v>CRD</v>
          </cell>
          <cell r="B1378" t="str">
            <v>Sub-work type</v>
          </cell>
          <cell r="C1378" t="str">
            <v>CRD_FS: General insurance:Compliance advice</v>
          </cell>
        </row>
        <row r="1379">
          <cell r="A1379" t="str">
            <v>CRD</v>
          </cell>
          <cell r="B1379" t="str">
            <v>Sub-work type</v>
          </cell>
          <cell r="C1379" t="str">
            <v>CRD_FS: General insurance:Contracts: Custody</v>
          </cell>
        </row>
        <row r="1380">
          <cell r="A1380" t="str">
            <v>CRD</v>
          </cell>
          <cell r="B1380" t="str">
            <v>Sub-work type</v>
          </cell>
          <cell r="C1380" t="str">
            <v>CRD_FS: General insurance:Contracts: Distribution agreements</v>
          </cell>
        </row>
        <row r="1381">
          <cell r="A1381" t="str">
            <v>CRD</v>
          </cell>
          <cell r="B1381" t="str">
            <v>Sub-work type</v>
          </cell>
          <cell r="C1381" t="str">
            <v>CRD_FS: General insurance:Contracts: Investment Management</v>
          </cell>
        </row>
        <row r="1382">
          <cell r="A1382" t="str">
            <v>CRD</v>
          </cell>
          <cell r="B1382" t="str">
            <v>Sub-work type</v>
          </cell>
          <cell r="C1382" t="str">
            <v>CRD_FS: General insurance:Contracts: Other</v>
          </cell>
        </row>
        <row r="1383">
          <cell r="A1383" t="str">
            <v>CRD</v>
          </cell>
          <cell r="B1383" t="str">
            <v>Sub-work type</v>
          </cell>
          <cell r="C1383" t="str">
            <v>CRD_FS: General insurance:Contracts: Outsourcing</v>
          </cell>
        </row>
        <row r="1384">
          <cell r="A1384" t="str">
            <v>CRD</v>
          </cell>
          <cell r="B1384" t="str">
            <v>Sub-work type</v>
          </cell>
          <cell r="C1384" t="str">
            <v>CRD_FS: General insurance:Contracts: Product terms</v>
          </cell>
        </row>
        <row r="1385">
          <cell r="A1385" t="str">
            <v>CRD</v>
          </cell>
          <cell r="B1385" t="str">
            <v>Sub-work type</v>
          </cell>
          <cell r="C1385" t="str">
            <v>CRD_FS: General insurance:Contracts: Standard TOB</v>
          </cell>
        </row>
        <row r="1386">
          <cell r="A1386" t="str">
            <v>CRD</v>
          </cell>
          <cell r="B1386" t="str">
            <v>Sub-work type</v>
          </cell>
          <cell r="C1386" t="str">
            <v>CRD_FS: General insurance:Cross border</v>
          </cell>
        </row>
        <row r="1387">
          <cell r="A1387" t="str">
            <v>CRD</v>
          </cell>
          <cell r="B1387" t="str">
            <v>Sub-work type</v>
          </cell>
          <cell r="C1387" t="str">
            <v>CRD_FS: General insurance:Dealing with FOS</v>
          </cell>
        </row>
        <row r="1388">
          <cell r="A1388" t="str">
            <v>CRD</v>
          </cell>
          <cell r="B1388" t="str">
            <v>Sub-work type</v>
          </cell>
          <cell r="C1388" t="str">
            <v>CRD_FS: General insurance:Distribution</v>
          </cell>
        </row>
        <row r="1389">
          <cell r="A1389" t="str">
            <v>CRD</v>
          </cell>
          <cell r="B1389" t="str">
            <v>Sub-work type</v>
          </cell>
          <cell r="C1389" t="str">
            <v>CRD_FS: General insurance:Enforcement/ Investigation</v>
          </cell>
        </row>
        <row r="1390">
          <cell r="A1390" t="str">
            <v>CRD</v>
          </cell>
          <cell r="B1390" t="str">
            <v>Sub-work type</v>
          </cell>
          <cell r="C1390" t="str">
            <v>CRD_FS: General insurance:Financial crime and AML</v>
          </cell>
        </row>
        <row r="1391">
          <cell r="A1391" t="str">
            <v>CRD</v>
          </cell>
          <cell r="B1391" t="str">
            <v>Sub-work type</v>
          </cell>
          <cell r="C1391" t="str">
            <v>CRD_FS: General insurance:FSA authorisation</v>
          </cell>
        </row>
        <row r="1392">
          <cell r="A1392" t="str">
            <v>CRD</v>
          </cell>
          <cell r="B1392" t="str">
            <v>Sub-work type</v>
          </cell>
          <cell r="C1392" t="str">
            <v>CRD_FS: General insurance:Litigation</v>
          </cell>
        </row>
        <row r="1393">
          <cell r="A1393" t="str">
            <v>CRD</v>
          </cell>
          <cell r="B1393" t="str">
            <v>Sub-work type</v>
          </cell>
          <cell r="C1393" t="str">
            <v>CRD_FS: General insurance:Major regulatory change projects (eg. MIFiD)</v>
          </cell>
        </row>
        <row r="1394">
          <cell r="A1394" t="str">
            <v>CRD</v>
          </cell>
          <cell r="B1394" t="str">
            <v>Sub-work type</v>
          </cell>
          <cell r="C1394" t="str">
            <v>CRD_FS: General insurance:New product</v>
          </cell>
        </row>
        <row r="1395">
          <cell r="A1395" t="str">
            <v>CRD</v>
          </cell>
          <cell r="B1395" t="str">
            <v>Sub-work type</v>
          </cell>
          <cell r="C1395" t="str">
            <v xml:space="preserve">CRD_FS: General insurance:Regulatory projects: Conflicts </v>
          </cell>
        </row>
        <row r="1396">
          <cell r="A1396" t="str">
            <v>CRD</v>
          </cell>
          <cell r="B1396" t="str">
            <v>Sub-work type</v>
          </cell>
          <cell r="C1396" t="str">
            <v>CRD_FS: General insurance:Regulatory projects: TCF</v>
          </cell>
        </row>
        <row r="1397">
          <cell r="A1397" t="str">
            <v>CRD</v>
          </cell>
          <cell r="B1397" t="str">
            <v>Sub-work type</v>
          </cell>
          <cell r="C1397" t="str">
            <v>CRD_FS: General insurance:Transactional support - Corporate</v>
          </cell>
        </row>
        <row r="1398">
          <cell r="A1398" t="str">
            <v>CRD</v>
          </cell>
          <cell r="B1398" t="str">
            <v>Sub-work type</v>
          </cell>
          <cell r="C1398" t="str">
            <v>CRD_FS: Life assurance:ARROW visits</v>
          </cell>
        </row>
        <row r="1399">
          <cell r="A1399" t="str">
            <v>CRD</v>
          </cell>
          <cell r="B1399" t="str">
            <v>Sub-work type</v>
          </cell>
          <cell r="C1399" t="str">
            <v>CRD_FS: Life assurance:Capital</v>
          </cell>
        </row>
        <row r="1400">
          <cell r="A1400" t="str">
            <v>CRD</v>
          </cell>
          <cell r="B1400" t="str">
            <v>Sub-work type</v>
          </cell>
          <cell r="C1400" t="str">
            <v>CRD_FS: Life assurance:Compliance advice</v>
          </cell>
        </row>
        <row r="1401">
          <cell r="A1401" t="str">
            <v>CRD</v>
          </cell>
          <cell r="B1401" t="str">
            <v>Sub-work type</v>
          </cell>
          <cell r="C1401" t="str">
            <v>CRD_FS: Life assurance:Contracts: Custody</v>
          </cell>
        </row>
        <row r="1402">
          <cell r="A1402" t="str">
            <v>CRD</v>
          </cell>
          <cell r="B1402" t="str">
            <v>Sub-work type</v>
          </cell>
          <cell r="C1402" t="str">
            <v>CRD_FS: Life assurance:Contracts: Distribution agreements</v>
          </cell>
        </row>
        <row r="1403">
          <cell r="A1403" t="str">
            <v>CRD</v>
          </cell>
          <cell r="B1403" t="str">
            <v>Sub-work type</v>
          </cell>
          <cell r="C1403" t="str">
            <v>CRD_FS: Life assurance:Contracts: Investment Management</v>
          </cell>
        </row>
        <row r="1404">
          <cell r="A1404" t="str">
            <v>CRD</v>
          </cell>
          <cell r="B1404" t="str">
            <v>Sub-work type</v>
          </cell>
          <cell r="C1404" t="str">
            <v>CRD_FS: Life assurance:Contracts: Other</v>
          </cell>
        </row>
        <row r="1405">
          <cell r="A1405" t="str">
            <v>CRD</v>
          </cell>
          <cell r="B1405" t="str">
            <v>Sub-work type</v>
          </cell>
          <cell r="C1405" t="str">
            <v>CRD_FS: Life assurance:Contracts: Outsourcing</v>
          </cell>
        </row>
        <row r="1406">
          <cell r="A1406" t="str">
            <v>CRD</v>
          </cell>
          <cell r="B1406" t="str">
            <v>Sub-work type</v>
          </cell>
          <cell r="C1406" t="str">
            <v>CRD_FS: Life assurance:Contracts: Product terms</v>
          </cell>
        </row>
        <row r="1407">
          <cell r="A1407" t="str">
            <v>CRD</v>
          </cell>
          <cell r="B1407" t="str">
            <v>Sub-work type</v>
          </cell>
          <cell r="C1407" t="str">
            <v>CRD_FS: Life assurance:Contracts: Standard TOB</v>
          </cell>
        </row>
        <row r="1408">
          <cell r="A1408" t="str">
            <v>CRD</v>
          </cell>
          <cell r="B1408" t="str">
            <v>Sub-work type</v>
          </cell>
          <cell r="C1408" t="str">
            <v>CRD_FS: Life assurance:Cross border</v>
          </cell>
        </row>
        <row r="1409">
          <cell r="A1409" t="str">
            <v>CRD</v>
          </cell>
          <cell r="B1409" t="str">
            <v>Sub-work type</v>
          </cell>
          <cell r="C1409" t="str">
            <v>CRD_FS: Life assurance:Dealing with FOS</v>
          </cell>
        </row>
        <row r="1410">
          <cell r="A1410" t="str">
            <v>CRD</v>
          </cell>
          <cell r="B1410" t="str">
            <v>Sub-work type</v>
          </cell>
          <cell r="C1410" t="str">
            <v>CRD_FS: Life assurance:Distribution</v>
          </cell>
        </row>
        <row r="1411">
          <cell r="A1411" t="str">
            <v>CRD</v>
          </cell>
          <cell r="B1411" t="str">
            <v>Sub-work type</v>
          </cell>
          <cell r="C1411" t="str">
            <v>CRD_FS: Life assurance:Enforcement/ Investigation</v>
          </cell>
        </row>
        <row r="1412">
          <cell r="A1412" t="str">
            <v>CRD</v>
          </cell>
          <cell r="B1412" t="str">
            <v>Sub-work type</v>
          </cell>
          <cell r="C1412" t="str">
            <v>CRD_FS: Life assurance:Financial crime and AML</v>
          </cell>
        </row>
        <row r="1413">
          <cell r="A1413" t="str">
            <v>CRD</v>
          </cell>
          <cell r="B1413" t="str">
            <v>Sub-work type</v>
          </cell>
          <cell r="C1413" t="str">
            <v>CRD_FS: Life assurance:FSA authorisation</v>
          </cell>
        </row>
        <row r="1414">
          <cell r="A1414" t="str">
            <v>CRD</v>
          </cell>
          <cell r="B1414" t="str">
            <v>Sub-work type</v>
          </cell>
          <cell r="C1414" t="str">
            <v>CRD_FS: Life assurance:Litigation</v>
          </cell>
        </row>
        <row r="1415">
          <cell r="A1415" t="str">
            <v>CRD</v>
          </cell>
          <cell r="B1415" t="str">
            <v>Sub-work type</v>
          </cell>
          <cell r="C1415" t="str">
            <v>CRD_FS: Life assurance:Major regulatory change projects (eg. MIFiD)</v>
          </cell>
        </row>
        <row r="1416">
          <cell r="A1416" t="str">
            <v>CRD</v>
          </cell>
          <cell r="B1416" t="str">
            <v>Sub-work type</v>
          </cell>
          <cell r="C1416" t="str">
            <v>CRD_FS: Life assurance:New product</v>
          </cell>
        </row>
        <row r="1417">
          <cell r="A1417" t="str">
            <v>CRD</v>
          </cell>
          <cell r="B1417" t="str">
            <v>Sub-work type</v>
          </cell>
          <cell r="C1417" t="str">
            <v>CRD_FS: Life assurance:Transactional support - Corporate</v>
          </cell>
        </row>
        <row r="1418">
          <cell r="A1418" t="str">
            <v>CRD</v>
          </cell>
          <cell r="B1418" t="str">
            <v>Sub-work type</v>
          </cell>
          <cell r="C1418" t="str">
            <v>CRD_FS: Mortgages:ARROW visits</v>
          </cell>
        </row>
        <row r="1419">
          <cell r="A1419" t="str">
            <v>CRD</v>
          </cell>
          <cell r="B1419" t="str">
            <v>Sub-work type</v>
          </cell>
          <cell r="C1419" t="str">
            <v>CRD_FS: Mortgages:Capital</v>
          </cell>
        </row>
        <row r="1420">
          <cell r="A1420" t="str">
            <v>CRD</v>
          </cell>
          <cell r="B1420" t="str">
            <v>Sub-work type</v>
          </cell>
          <cell r="C1420" t="str">
            <v>CRD_FS: Mortgages:Compliance advice</v>
          </cell>
        </row>
        <row r="1421">
          <cell r="A1421" t="str">
            <v>CRD</v>
          </cell>
          <cell r="B1421" t="str">
            <v>Sub-work type</v>
          </cell>
          <cell r="C1421" t="str">
            <v>CRD_FS: Mortgages:Contracts: Custody</v>
          </cell>
        </row>
        <row r="1422">
          <cell r="A1422" t="str">
            <v>CRD</v>
          </cell>
          <cell r="B1422" t="str">
            <v>Sub-work type</v>
          </cell>
          <cell r="C1422" t="str">
            <v>CRD_FS: Mortgages:Contracts: Distribution agreements</v>
          </cell>
        </row>
        <row r="1423">
          <cell r="A1423" t="str">
            <v>CRD</v>
          </cell>
          <cell r="B1423" t="str">
            <v>Sub-work type</v>
          </cell>
          <cell r="C1423" t="str">
            <v>CRD_FS: Mortgages:Contracts: Investment Management</v>
          </cell>
        </row>
        <row r="1424">
          <cell r="A1424" t="str">
            <v>CRD</v>
          </cell>
          <cell r="B1424" t="str">
            <v>Sub-work type</v>
          </cell>
          <cell r="C1424" t="str">
            <v>CRD_FS: Mortgages:Contracts: Other</v>
          </cell>
        </row>
        <row r="1425">
          <cell r="A1425" t="str">
            <v>CRD</v>
          </cell>
          <cell r="B1425" t="str">
            <v>Sub-work type</v>
          </cell>
          <cell r="C1425" t="str">
            <v>CRD_FS: Mortgages:Contracts: Outsourcing</v>
          </cell>
        </row>
        <row r="1426">
          <cell r="A1426" t="str">
            <v>CRD</v>
          </cell>
          <cell r="B1426" t="str">
            <v>Sub-work type</v>
          </cell>
          <cell r="C1426" t="str">
            <v>CRD_FS: Mortgages:Contracts: Product terms</v>
          </cell>
        </row>
        <row r="1427">
          <cell r="A1427" t="str">
            <v>CRD</v>
          </cell>
          <cell r="B1427" t="str">
            <v>Sub-work type</v>
          </cell>
          <cell r="C1427" t="str">
            <v>CRD_FS: Mortgages:Contracts: Standard TOB</v>
          </cell>
        </row>
        <row r="1428">
          <cell r="A1428" t="str">
            <v>CRD</v>
          </cell>
          <cell r="B1428" t="str">
            <v>Sub-work type</v>
          </cell>
          <cell r="C1428" t="str">
            <v>CRD_FS: Mortgages:Cross border</v>
          </cell>
        </row>
        <row r="1429">
          <cell r="A1429" t="str">
            <v>CRD</v>
          </cell>
          <cell r="B1429" t="str">
            <v>Sub-work type</v>
          </cell>
          <cell r="C1429" t="str">
            <v>CRD_FS: Mortgages:Dealing with FOS</v>
          </cell>
        </row>
        <row r="1430">
          <cell r="A1430" t="str">
            <v>CRD</v>
          </cell>
          <cell r="B1430" t="str">
            <v>Sub-work type</v>
          </cell>
          <cell r="C1430" t="str">
            <v>CRD_FS: Mortgages:Distribution</v>
          </cell>
        </row>
        <row r="1431">
          <cell r="A1431" t="str">
            <v>CRD</v>
          </cell>
          <cell r="B1431" t="str">
            <v>Sub-work type</v>
          </cell>
          <cell r="C1431" t="str">
            <v>CRD_FS: Mortgages:Enforcement/ Investigation</v>
          </cell>
        </row>
        <row r="1432">
          <cell r="A1432" t="str">
            <v>CRD</v>
          </cell>
          <cell r="B1432" t="str">
            <v>Sub-work type</v>
          </cell>
          <cell r="C1432" t="str">
            <v>CRD_FS: Mortgages:Financial crime and AML</v>
          </cell>
        </row>
        <row r="1433">
          <cell r="A1433" t="str">
            <v>CRD</v>
          </cell>
          <cell r="B1433" t="str">
            <v>Sub-work type</v>
          </cell>
          <cell r="C1433" t="str">
            <v>CRD_FS: Mortgages:FSA authorisation</v>
          </cell>
        </row>
        <row r="1434">
          <cell r="A1434" t="str">
            <v>CRD</v>
          </cell>
          <cell r="B1434" t="str">
            <v>Sub-work type</v>
          </cell>
          <cell r="C1434" t="str">
            <v>CRD_FS: Mortgages:Litigation</v>
          </cell>
        </row>
        <row r="1435">
          <cell r="A1435" t="str">
            <v>CRD</v>
          </cell>
          <cell r="B1435" t="str">
            <v>Sub-work type</v>
          </cell>
          <cell r="C1435" t="str">
            <v>CRD_FS: Mortgages:Major regulatory change projects (eg. MIFiD)</v>
          </cell>
        </row>
        <row r="1436">
          <cell r="A1436" t="str">
            <v>CRD</v>
          </cell>
          <cell r="B1436" t="str">
            <v>Sub-work type</v>
          </cell>
          <cell r="C1436" t="str">
            <v>CRD_FS: Mortgages:New product</v>
          </cell>
        </row>
        <row r="1437">
          <cell r="A1437" t="str">
            <v>CRD</v>
          </cell>
          <cell r="B1437" t="str">
            <v>Sub-work type</v>
          </cell>
          <cell r="C1437" t="str">
            <v>CRD_FS: Mortgages:Transactional support - Corporate</v>
          </cell>
        </row>
        <row r="1438">
          <cell r="A1438" t="str">
            <v>CRD</v>
          </cell>
          <cell r="B1438" t="str">
            <v>Sub-work type</v>
          </cell>
          <cell r="C1438" t="str">
            <v>CRD_FS: Non specific: ARROW visits</v>
          </cell>
        </row>
        <row r="1439">
          <cell r="A1439" t="str">
            <v>CRD</v>
          </cell>
          <cell r="B1439" t="str">
            <v>Sub-work type</v>
          </cell>
          <cell r="C1439" t="str">
            <v>CRD_FS: Non specific: Capital</v>
          </cell>
        </row>
        <row r="1440">
          <cell r="A1440" t="str">
            <v>CRD</v>
          </cell>
          <cell r="B1440" t="str">
            <v>Sub-work type</v>
          </cell>
          <cell r="C1440" t="str">
            <v>CRD_FS: Non specific: Compliance advice</v>
          </cell>
        </row>
        <row r="1441">
          <cell r="A1441" t="str">
            <v>CRD</v>
          </cell>
          <cell r="B1441" t="str">
            <v>Sub-work type</v>
          </cell>
          <cell r="C1441" t="str">
            <v>CRD_FS: Non specific: Contracts: Custody</v>
          </cell>
        </row>
        <row r="1442">
          <cell r="A1442" t="str">
            <v>CRD</v>
          </cell>
          <cell r="B1442" t="str">
            <v>Sub-work type</v>
          </cell>
          <cell r="C1442" t="str">
            <v>CRD_FS: Non specific: Contracts: Distribution agreements</v>
          </cell>
        </row>
        <row r="1443">
          <cell r="A1443" t="str">
            <v>CRD</v>
          </cell>
          <cell r="B1443" t="str">
            <v>Sub-work type</v>
          </cell>
          <cell r="C1443" t="str">
            <v>CRD_FS: Non specific: Contracts: Investment Management</v>
          </cell>
        </row>
        <row r="1444">
          <cell r="A1444" t="str">
            <v>CRD</v>
          </cell>
          <cell r="B1444" t="str">
            <v>Sub-work type</v>
          </cell>
          <cell r="C1444" t="str">
            <v>CRD_FS: Non specific: Contracts: Other</v>
          </cell>
        </row>
        <row r="1445">
          <cell r="A1445" t="str">
            <v>CRD</v>
          </cell>
          <cell r="B1445" t="str">
            <v>Sub-work type</v>
          </cell>
          <cell r="C1445" t="str">
            <v>CRD_FS: Non specific: Contracts: Outsourcing</v>
          </cell>
        </row>
        <row r="1446">
          <cell r="A1446" t="str">
            <v>CRD</v>
          </cell>
          <cell r="B1446" t="str">
            <v>Sub-work type</v>
          </cell>
          <cell r="C1446" t="str">
            <v>CRD_FS: Non specific: Contracts: Product terms</v>
          </cell>
        </row>
        <row r="1447">
          <cell r="A1447" t="str">
            <v>CRD</v>
          </cell>
          <cell r="B1447" t="str">
            <v>Sub-work type</v>
          </cell>
          <cell r="C1447" t="str">
            <v>CRD_FS: Non specific: Contracts: Standard TOB</v>
          </cell>
        </row>
        <row r="1448">
          <cell r="A1448" t="str">
            <v>CRD</v>
          </cell>
          <cell r="B1448" t="str">
            <v>Sub-work type</v>
          </cell>
          <cell r="C1448" t="str">
            <v>CRD_FS: Non specific: Cross border</v>
          </cell>
        </row>
        <row r="1449">
          <cell r="A1449" t="str">
            <v>CRD</v>
          </cell>
          <cell r="B1449" t="str">
            <v>Sub-work type</v>
          </cell>
          <cell r="C1449" t="str">
            <v>CRD_FS: Non specific: Dealing with FOS</v>
          </cell>
        </row>
        <row r="1450">
          <cell r="A1450" t="str">
            <v>CRD</v>
          </cell>
          <cell r="B1450" t="str">
            <v>Sub-work type</v>
          </cell>
          <cell r="C1450" t="str">
            <v>CRD_FS: Non specific: Distribution</v>
          </cell>
        </row>
        <row r="1451">
          <cell r="A1451" t="str">
            <v>CRD</v>
          </cell>
          <cell r="B1451" t="str">
            <v>Sub-work type</v>
          </cell>
          <cell r="C1451" t="str">
            <v>CRD_FS: Non specific: Enforcement/ Investigation</v>
          </cell>
        </row>
        <row r="1452">
          <cell r="A1452" t="str">
            <v>CRD</v>
          </cell>
          <cell r="B1452" t="str">
            <v>Sub-work type</v>
          </cell>
          <cell r="C1452" t="str">
            <v>CRD_FS: Non specific: Financial crime and AML</v>
          </cell>
        </row>
        <row r="1453">
          <cell r="A1453" t="str">
            <v>CRD</v>
          </cell>
          <cell r="B1453" t="str">
            <v>Sub-work type</v>
          </cell>
          <cell r="C1453" t="str">
            <v>CRD_FS: Non specific: FSA authorisation</v>
          </cell>
        </row>
        <row r="1454">
          <cell r="A1454" t="str">
            <v>CRD</v>
          </cell>
          <cell r="B1454" t="str">
            <v>Sub-work type</v>
          </cell>
          <cell r="C1454" t="str">
            <v xml:space="preserve">CRD_FS: Non specific: Litigation </v>
          </cell>
        </row>
        <row r="1455">
          <cell r="A1455" t="str">
            <v>CRD</v>
          </cell>
          <cell r="B1455" t="str">
            <v>Sub-work type</v>
          </cell>
          <cell r="C1455" t="str">
            <v>CRD_FS: Non specific: Major regulatory change projects (e.g. MiFID)</v>
          </cell>
        </row>
        <row r="1456">
          <cell r="A1456" t="str">
            <v>CRD</v>
          </cell>
          <cell r="B1456" t="str">
            <v>Sub-work type</v>
          </cell>
          <cell r="C1456" t="str">
            <v>CRD_FS: Non specific: New product</v>
          </cell>
        </row>
        <row r="1457">
          <cell r="A1457" t="str">
            <v>CRD</v>
          </cell>
          <cell r="B1457" t="str">
            <v>Sub-work type</v>
          </cell>
          <cell r="C1457" t="str">
            <v>CRD_FS: Non specific: Transactional support - Corporate</v>
          </cell>
        </row>
        <row r="1458">
          <cell r="A1458" t="str">
            <v>CRD</v>
          </cell>
          <cell r="B1458" t="str">
            <v>Sub-work type</v>
          </cell>
          <cell r="C1458" t="str">
            <v>CRD_FS: Pensions:ARROW visits</v>
          </cell>
        </row>
        <row r="1459">
          <cell r="A1459" t="str">
            <v>CRD</v>
          </cell>
          <cell r="B1459" t="str">
            <v>Sub-work type</v>
          </cell>
          <cell r="C1459" t="str">
            <v>CRD_FS: Pensions:Capital</v>
          </cell>
        </row>
        <row r="1460">
          <cell r="A1460" t="str">
            <v>CRD</v>
          </cell>
          <cell r="B1460" t="str">
            <v>Sub-work type</v>
          </cell>
          <cell r="C1460" t="str">
            <v>CRD_FS: Pensions:Compliance advice</v>
          </cell>
        </row>
        <row r="1461">
          <cell r="A1461" t="str">
            <v>CRD</v>
          </cell>
          <cell r="B1461" t="str">
            <v>Sub-work type</v>
          </cell>
          <cell r="C1461" t="str">
            <v>CRD_FS: Pensions:Contracts: Custody</v>
          </cell>
        </row>
        <row r="1462">
          <cell r="A1462" t="str">
            <v>CRD</v>
          </cell>
          <cell r="B1462" t="str">
            <v>Sub-work type</v>
          </cell>
          <cell r="C1462" t="str">
            <v>CRD_FS: Pensions:Contracts: Distribution agreements</v>
          </cell>
        </row>
        <row r="1463">
          <cell r="A1463" t="str">
            <v>CRD</v>
          </cell>
          <cell r="B1463" t="str">
            <v>Sub-work type</v>
          </cell>
          <cell r="C1463" t="str">
            <v>CRD_FS: Pensions:Contracts: Investment Management</v>
          </cell>
        </row>
        <row r="1464">
          <cell r="A1464" t="str">
            <v>CRD</v>
          </cell>
          <cell r="B1464" t="str">
            <v>Sub-work type</v>
          </cell>
          <cell r="C1464" t="str">
            <v>CRD_FS: Pensions:Contracts: Other</v>
          </cell>
        </row>
        <row r="1465">
          <cell r="A1465" t="str">
            <v>CRD</v>
          </cell>
          <cell r="B1465" t="str">
            <v>Sub-work type</v>
          </cell>
          <cell r="C1465" t="str">
            <v>CRD_FS: Pensions:Contracts: Outsourcing</v>
          </cell>
        </row>
        <row r="1466">
          <cell r="A1466" t="str">
            <v>CRD</v>
          </cell>
          <cell r="B1466" t="str">
            <v>Sub-work type</v>
          </cell>
          <cell r="C1466" t="str">
            <v>CRD_FS: Pensions:Contracts: Product terms</v>
          </cell>
        </row>
        <row r="1467">
          <cell r="A1467" t="str">
            <v>CRD</v>
          </cell>
          <cell r="B1467" t="str">
            <v>Sub-work type</v>
          </cell>
          <cell r="C1467" t="str">
            <v>CRD_FS: Pensions:Contracts: Standard TOB</v>
          </cell>
        </row>
        <row r="1468">
          <cell r="A1468" t="str">
            <v>CRD</v>
          </cell>
          <cell r="B1468" t="str">
            <v>Sub-work type</v>
          </cell>
          <cell r="C1468" t="str">
            <v>CRD_FS: Pensions:Cross border</v>
          </cell>
        </row>
        <row r="1469">
          <cell r="A1469" t="str">
            <v>CRD</v>
          </cell>
          <cell r="B1469" t="str">
            <v>Sub-work type</v>
          </cell>
          <cell r="C1469" t="str">
            <v>CRD_FS: Pensions:Dealing with FOS</v>
          </cell>
        </row>
        <row r="1470">
          <cell r="A1470" t="str">
            <v>CRD</v>
          </cell>
          <cell r="B1470" t="str">
            <v>Sub-work type</v>
          </cell>
          <cell r="C1470" t="str">
            <v>CRD_FS: Pensions:Distribution</v>
          </cell>
        </row>
        <row r="1471">
          <cell r="A1471" t="str">
            <v>CRD</v>
          </cell>
          <cell r="B1471" t="str">
            <v>Sub-work type</v>
          </cell>
          <cell r="C1471" t="str">
            <v>CRD_FS: Pensions:Enforcement/ Investigation</v>
          </cell>
        </row>
        <row r="1472">
          <cell r="A1472" t="str">
            <v>CRD</v>
          </cell>
          <cell r="B1472" t="str">
            <v>Sub-work type</v>
          </cell>
          <cell r="C1472" t="str">
            <v>CRD_FS: Pensions:Financial crime and AML</v>
          </cell>
        </row>
        <row r="1473">
          <cell r="A1473" t="str">
            <v>CRD</v>
          </cell>
          <cell r="B1473" t="str">
            <v>Sub-work type</v>
          </cell>
          <cell r="C1473" t="str">
            <v>CRD_FS: Pensions:FSA authorisation</v>
          </cell>
        </row>
        <row r="1474">
          <cell r="A1474" t="str">
            <v>CRD</v>
          </cell>
          <cell r="B1474" t="str">
            <v>Sub-work type</v>
          </cell>
          <cell r="C1474" t="str">
            <v>CRD_FS: Pensions:Litigation</v>
          </cell>
        </row>
        <row r="1475">
          <cell r="A1475" t="str">
            <v>CRD</v>
          </cell>
          <cell r="B1475" t="str">
            <v>Sub-work type</v>
          </cell>
          <cell r="C1475" t="str">
            <v>CRD_FS: Pensions:Major regulatory change projects (eg. MIFiD)</v>
          </cell>
        </row>
        <row r="1476">
          <cell r="A1476" t="str">
            <v>CRD</v>
          </cell>
          <cell r="B1476" t="str">
            <v>Sub-work type</v>
          </cell>
          <cell r="C1476" t="str">
            <v>CRD_FS: Pensions:New product</v>
          </cell>
        </row>
        <row r="1477">
          <cell r="A1477" t="str">
            <v>CRD</v>
          </cell>
          <cell r="B1477" t="str">
            <v>Sub-work type</v>
          </cell>
          <cell r="C1477" t="str">
            <v>CRD_FS: Pensions:Transactional support - Corporate</v>
          </cell>
        </row>
        <row r="1478">
          <cell r="A1478" t="str">
            <v>CRD</v>
          </cell>
          <cell r="B1478" t="str">
            <v>Sub-work type</v>
          </cell>
          <cell r="C1478" t="str">
            <v>CRD_FS: Private equity &amp; venture capitalist:ARROW visits</v>
          </cell>
        </row>
        <row r="1479">
          <cell r="A1479" t="str">
            <v>CRD</v>
          </cell>
          <cell r="B1479" t="str">
            <v>Sub-work type</v>
          </cell>
          <cell r="C1479" t="str">
            <v>CRD_FS: Private equity &amp; venture capitalist:Capital</v>
          </cell>
        </row>
        <row r="1480">
          <cell r="A1480" t="str">
            <v>CRD</v>
          </cell>
          <cell r="B1480" t="str">
            <v>Sub-work type</v>
          </cell>
          <cell r="C1480" t="str">
            <v>CRD_FS: Private equity &amp; venture capitalist:Compliance advice</v>
          </cell>
        </row>
        <row r="1481">
          <cell r="A1481" t="str">
            <v>CRD</v>
          </cell>
          <cell r="B1481" t="str">
            <v>Sub-work type</v>
          </cell>
          <cell r="C1481" t="str">
            <v>CRD_FS: Private equity &amp; venture capitalist:Custody</v>
          </cell>
        </row>
        <row r="1482">
          <cell r="A1482" t="str">
            <v>CRD</v>
          </cell>
          <cell r="B1482" t="str">
            <v>Sub-work type</v>
          </cell>
          <cell r="C1482" t="str">
            <v>CRD_FS: Private equity &amp; venture capitalist:Distribution agreements</v>
          </cell>
        </row>
        <row r="1483">
          <cell r="A1483" t="str">
            <v>CRD</v>
          </cell>
          <cell r="B1483" t="str">
            <v>Sub-work type</v>
          </cell>
          <cell r="C1483" t="str">
            <v>CRD_FS: Private equity &amp; venture capitalist:Investment Management</v>
          </cell>
        </row>
        <row r="1484">
          <cell r="A1484" t="str">
            <v>CRD</v>
          </cell>
          <cell r="B1484" t="str">
            <v>Sub-work type</v>
          </cell>
          <cell r="C1484" t="str">
            <v>CRD_FS: Private equity &amp; venture capitalist:Other</v>
          </cell>
        </row>
        <row r="1485">
          <cell r="A1485" t="str">
            <v>CRD</v>
          </cell>
          <cell r="B1485" t="str">
            <v>Sub-work type</v>
          </cell>
          <cell r="C1485" t="str">
            <v>CRD_FS: Private equity &amp; venture capitalist:Outsourcing</v>
          </cell>
        </row>
        <row r="1486">
          <cell r="A1486" t="str">
            <v>CRD</v>
          </cell>
          <cell r="B1486" t="str">
            <v>Sub-work type</v>
          </cell>
          <cell r="C1486" t="str">
            <v>CRD_FS: Private equity &amp; venture capitalist: Product terms</v>
          </cell>
        </row>
        <row r="1487">
          <cell r="A1487" t="str">
            <v>CRD</v>
          </cell>
          <cell r="B1487" t="str">
            <v>Sub-work type</v>
          </cell>
          <cell r="C1487" t="str">
            <v>CRD_FS: Private equity &amp; venture capitalist:Standard TOB</v>
          </cell>
        </row>
        <row r="1488">
          <cell r="A1488" t="str">
            <v>CRD</v>
          </cell>
          <cell r="B1488" t="str">
            <v>Sub-work type</v>
          </cell>
          <cell r="C1488" t="str">
            <v>CRD_FS: Private equity &amp; venture capitalist:Cross border</v>
          </cell>
        </row>
        <row r="1489">
          <cell r="A1489" t="str">
            <v>CRD</v>
          </cell>
          <cell r="B1489" t="str">
            <v>Sub-work type</v>
          </cell>
          <cell r="C1489" t="str">
            <v>CRD_FS: Private equity &amp; venture capitalist:Dealing with FOS</v>
          </cell>
        </row>
        <row r="1490">
          <cell r="A1490" t="str">
            <v>CRD</v>
          </cell>
          <cell r="B1490" t="str">
            <v>Sub-work type</v>
          </cell>
          <cell r="C1490" t="str">
            <v>CRD_FS: Private equity &amp; venture capitalist:Distribution</v>
          </cell>
        </row>
        <row r="1491">
          <cell r="A1491" t="str">
            <v>CRD</v>
          </cell>
          <cell r="B1491" t="str">
            <v>Sub-work type</v>
          </cell>
          <cell r="C1491" t="str">
            <v>CRD_FS: Private equity &amp; venture capitalist:Enforcement/ Investigation</v>
          </cell>
        </row>
        <row r="1492">
          <cell r="A1492" t="str">
            <v>CRD</v>
          </cell>
          <cell r="B1492" t="str">
            <v>Sub-work type</v>
          </cell>
          <cell r="C1492" t="str">
            <v>CRD_FS: Private equity &amp; venture capitalist:Financial crime and AML</v>
          </cell>
        </row>
        <row r="1493">
          <cell r="A1493" t="str">
            <v>CRD</v>
          </cell>
          <cell r="B1493" t="str">
            <v>Sub-work type</v>
          </cell>
          <cell r="C1493" t="str">
            <v>CRD_FS: Private equity &amp; venture capitalist:FSA authorisation</v>
          </cell>
        </row>
        <row r="1494">
          <cell r="A1494" t="str">
            <v>CRD</v>
          </cell>
          <cell r="B1494" t="str">
            <v>Sub-work type</v>
          </cell>
          <cell r="C1494" t="str">
            <v>CRD_FS: Private equity &amp; venture capitalist:Litigation</v>
          </cell>
        </row>
        <row r="1495">
          <cell r="A1495" t="str">
            <v>CRD</v>
          </cell>
          <cell r="B1495" t="str">
            <v>Sub-work type</v>
          </cell>
          <cell r="C1495" t="str">
            <v>CRD_FS: Private equity &amp; venture capitalist:Major regulatory change projects (eg. MIFiD)</v>
          </cell>
        </row>
        <row r="1496">
          <cell r="A1496" t="str">
            <v>CRD</v>
          </cell>
          <cell r="B1496" t="str">
            <v>Sub-work type</v>
          </cell>
          <cell r="C1496" t="str">
            <v>CRD_FS: Private equity &amp; venture capitalist:New product</v>
          </cell>
        </row>
        <row r="1497">
          <cell r="A1497" t="str">
            <v>CRD</v>
          </cell>
          <cell r="B1497" t="str">
            <v>Sub-work type</v>
          </cell>
          <cell r="C1497" t="str">
            <v>CRD_FS: Private equity &amp; venture capitalist:Transactional support - Corporate</v>
          </cell>
        </row>
        <row r="1498">
          <cell r="A1498" t="str">
            <v>CRD</v>
          </cell>
          <cell r="B1498" t="str">
            <v>Sub-work type</v>
          </cell>
          <cell r="C1498" t="str">
            <v>CRD_FS: Reinsurance:ARROW visits</v>
          </cell>
        </row>
        <row r="1499">
          <cell r="A1499" t="str">
            <v>CRD</v>
          </cell>
          <cell r="B1499" t="str">
            <v>Sub-work type</v>
          </cell>
          <cell r="C1499" t="str">
            <v>CRD_FS: Reinsurance:Capital</v>
          </cell>
        </row>
        <row r="1500">
          <cell r="A1500" t="str">
            <v>CRD</v>
          </cell>
          <cell r="B1500" t="str">
            <v>Sub-work type</v>
          </cell>
          <cell r="C1500" t="str">
            <v>CRD_FS: Reinsurance:Compliance advice</v>
          </cell>
        </row>
        <row r="1501">
          <cell r="A1501" t="str">
            <v>CRD</v>
          </cell>
          <cell r="B1501" t="str">
            <v>Sub-work type</v>
          </cell>
          <cell r="C1501" t="str">
            <v>CRD_FS: Reinsurance:Contracts: Custody</v>
          </cell>
        </row>
        <row r="1502">
          <cell r="A1502" t="str">
            <v>CRD</v>
          </cell>
          <cell r="B1502" t="str">
            <v>Sub-work type</v>
          </cell>
          <cell r="C1502" t="str">
            <v>CRD_FS: Reinsurance:Contracts: Distribution agreements</v>
          </cell>
        </row>
        <row r="1503">
          <cell r="A1503" t="str">
            <v>CRD</v>
          </cell>
          <cell r="B1503" t="str">
            <v>Sub-work type</v>
          </cell>
          <cell r="C1503" t="str">
            <v>CRD_FS: Reinsurance:Contracts: Investment Management</v>
          </cell>
        </row>
        <row r="1504">
          <cell r="A1504" t="str">
            <v>CRD</v>
          </cell>
          <cell r="B1504" t="str">
            <v>Sub-work type</v>
          </cell>
          <cell r="C1504" t="str">
            <v>CRD_FS: Reinsurance:Contracts: Other</v>
          </cell>
        </row>
        <row r="1505">
          <cell r="A1505" t="str">
            <v>CRD</v>
          </cell>
          <cell r="B1505" t="str">
            <v>Sub-work type</v>
          </cell>
          <cell r="C1505" t="str">
            <v>CRD_FS: Reinsurance:Contracts: Outsourcing</v>
          </cell>
        </row>
        <row r="1506">
          <cell r="A1506" t="str">
            <v>CRD</v>
          </cell>
          <cell r="B1506" t="str">
            <v>Sub-work type</v>
          </cell>
          <cell r="C1506" t="str">
            <v>CRD_FS: Reinsurance:Contracts: Product terms</v>
          </cell>
        </row>
        <row r="1507">
          <cell r="A1507" t="str">
            <v>CRD</v>
          </cell>
          <cell r="B1507" t="str">
            <v>Sub-work type</v>
          </cell>
          <cell r="C1507" t="str">
            <v>CRD_FS: Reinsurance:Contracts: Standard TOB</v>
          </cell>
        </row>
        <row r="1508">
          <cell r="A1508" t="str">
            <v>CRD</v>
          </cell>
          <cell r="B1508" t="str">
            <v>Sub-work type</v>
          </cell>
          <cell r="C1508" t="str">
            <v>CRD_FS: Reinsurance:Cross border</v>
          </cell>
        </row>
        <row r="1509">
          <cell r="A1509" t="str">
            <v>CRD</v>
          </cell>
          <cell r="B1509" t="str">
            <v>Sub-work type</v>
          </cell>
          <cell r="C1509" t="str">
            <v>CRD_FS: Reinsurance:Dealing with FOS</v>
          </cell>
        </row>
        <row r="1510">
          <cell r="A1510" t="str">
            <v>CRD</v>
          </cell>
          <cell r="B1510" t="str">
            <v>Sub-work type</v>
          </cell>
          <cell r="C1510" t="str">
            <v>CRD_FS: Reinsurance:Distribution</v>
          </cell>
        </row>
        <row r="1511">
          <cell r="A1511" t="str">
            <v>CRD</v>
          </cell>
          <cell r="B1511" t="str">
            <v>Sub-work type</v>
          </cell>
          <cell r="C1511" t="str">
            <v>CRD_FS: Reinsurance:Enforcement/ Investigation</v>
          </cell>
        </row>
        <row r="1512">
          <cell r="A1512" t="str">
            <v>CRD</v>
          </cell>
          <cell r="B1512" t="str">
            <v>Sub-work type</v>
          </cell>
          <cell r="C1512" t="str">
            <v>CRD_FS: Reinsurance:Financial crime and AML</v>
          </cell>
        </row>
        <row r="1513">
          <cell r="A1513" t="str">
            <v>CRD</v>
          </cell>
          <cell r="B1513" t="str">
            <v>Sub-work type</v>
          </cell>
          <cell r="C1513" t="str">
            <v>CRD_FS: Reinsurance:FSA authorisation</v>
          </cell>
        </row>
        <row r="1514">
          <cell r="A1514" t="str">
            <v>CRD</v>
          </cell>
          <cell r="B1514" t="str">
            <v>Sub-work type</v>
          </cell>
          <cell r="C1514" t="str">
            <v>CRD_FS: Reinsurance:Litigation</v>
          </cell>
        </row>
        <row r="1515">
          <cell r="A1515" t="str">
            <v>CRD</v>
          </cell>
          <cell r="B1515" t="str">
            <v>Sub-work type</v>
          </cell>
          <cell r="C1515" t="str">
            <v>CRD_FS: Reinsurance:Major regulatory change projects (eg. MIFiD)</v>
          </cell>
        </row>
        <row r="1516">
          <cell r="A1516" t="str">
            <v>CRD</v>
          </cell>
          <cell r="B1516" t="str">
            <v>Sub-work type</v>
          </cell>
          <cell r="C1516" t="str">
            <v>CRD_FS: Reinsurance:New product</v>
          </cell>
        </row>
        <row r="1517">
          <cell r="A1517" t="str">
            <v>CRD</v>
          </cell>
          <cell r="B1517" t="str">
            <v>Sub-work type</v>
          </cell>
          <cell r="C1517" t="str">
            <v>CRD_FS: Reinsurance:Transactional support - Corporate</v>
          </cell>
        </row>
        <row r="1518">
          <cell r="A1518" t="str">
            <v>CRD</v>
          </cell>
          <cell r="B1518" t="str">
            <v>Sub-work type</v>
          </cell>
          <cell r="C1518" t="str">
            <v xml:space="preserve">CRD_FS: Securities: Contracts:Product terms </v>
          </cell>
        </row>
        <row r="1519">
          <cell r="A1519" t="str">
            <v>CRD</v>
          </cell>
          <cell r="B1519" t="str">
            <v>Sub-work type</v>
          </cell>
          <cell r="C1519" t="str">
            <v>CRD_FS: Securities:ARROW visits</v>
          </cell>
        </row>
        <row r="1520">
          <cell r="A1520" t="str">
            <v>CRD</v>
          </cell>
          <cell r="B1520" t="str">
            <v>Sub-work type</v>
          </cell>
          <cell r="C1520" t="str">
            <v>CRD_FS: Securities:Capital</v>
          </cell>
        </row>
        <row r="1521">
          <cell r="A1521" t="str">
            <v>CRD</v>
          </cell>
          <cell r="B1521" t="str">
            <v>Sub-work type</v>
          </cell>
          <cell r="C1521" t="str">
            <v>CRD_FS: Securities:Compliance advice</v>
          </cell>
        </row>
        <row r="1522">
          <cell r="A1522" t="str">
            <v>CRD</v>
          </cell>
          <cell r="B1522" t="str">
            <v>Sub-work type</v>
          </cell>
          <cell r="C1522" t="str">
            <v>CRD_FS: Securities:Contracts: Custody</v>
          </cell>
        </row>
        <row r="1523">
          <cell r="A1523" t="str">
            <v>CRD</v>
          </cell>
          <cell r="B1523" t="str">
            <v>Sub-work type</v>
          </cell>
          <cell r="C1523" t="str">
            <v>CRD_FS: Securities:Contracts: Distribution agreements</v>
          </cell>
        </row>
        <row r="1524">
          <cell r="A1524" t="str">
            <v>CRD</v>
          </cell>
          <cell r="B1524" t="str">
            <v>Sub-work type</v>
          </cell>
          <cell r="C1524" t="str">
            <v>CRD_FS: Securities:Contracts: Investment Management</v>
          </cell>
        </row>
        <row r="1525">
          <cell r="A1525" t="str">
            <v>CRD</v>
          </cell>
          <cell r="B1525" t="str">
            <v>Sub-work type</v>
          </cell>
          <cell r="C1525" t="str">
            <v>CRD_FS: Securities:Contracts: Other</v>
          </cell>
        </row>
        <row r="1526">
          <cell r="A1526" t="str">
            <v>CRD</v>
          </cell>
          <cell r="B1526" t="str">
            <v>Sub-work type</v>
          </cell>
          <cell r="C1526" t="str">
            <v>CRD_FS: Securities:Contracts: Outsourcing</v>
          </cell>
        </row>
        <row r="1527">
          <cell r="A1527" t="str">
            <v>CRD</v>
          </cell>
          <cell r="B1527" t="str">
            <v>Sub-work type</v>
          </cell>
          <cell r="C1527" t="str">
            <v>CRD_FS: Securities:Contracts: Standard TOB</v>
          </cell>
        </row>
        <row r="1528">
          <cell r="A1528" t="str">
            <v>CRD</v>
          </cell>
          <cell r="B1528" t="str">
            <v>Sub-work type</v>
          </cell>
          <cell r="C1528" t="str">
            <v>CRD_FS: Securities:Cross border</v>
          </cell>
        </row>
        <row r="1529">
          <cell r="A1529" t="str">
            <v>CRD</v>
          </cell>
          <cell r="B1529" t="str">
            <v>Sub-work type</v>
          </cell>
          <cell r="C1529" t="str">
            <v>CRD_FS: Securities:Dealing with FOS</v>
          </cell>
        </row>
        <row r="1530">
          <cell r="A1530" t="str">
            <v>CRD</v>
          </cell>
          <cell r="B1530" t="str">
            <v>Sub-work type</v>
          </cell>
          <cell r="C1530" t="str">
            <v>CRD_FS: Securities:Distribution</v>
          </cell>
        </row>
        <row r="1531">
          <cell r="A1531" t="str">
            <v>CRD</v>
          </cell>
          <cell r="B1531" t="str">
            <v>Sub-work type</v>
          </cell>
          <cell r="C1531" t="str">
            <v>CRD_FS: Securities:Enforcement/ Investigation</v>
          </cell>
        </row>
        <row r="1532">
          <cell r="A1532" t="str">
            <v>CRD</v>
          </cell>
          <cell r="B1532" t="str">
            <v>Sub-work type</v>
          </cell>
          <cell r="C1532" t="str">
            <v>CRD_FS: Securities:Financial crime and AML</v>
          </cell>
        </row>
        <row r="1533">
          <cell r="A1533" t="str">
            <v>CRD</v>
          </cell>
          <cell r="B1533" t="str">
            <v>Sub-work type</v>
          </cell>
          <cell r="C1533" t="str">
            <v>CRD_FS: Securities:FSA authorisation</v>
          </cell>
        </row>
        <row r="1534">
          <cell r="A1534" t="str">
            <v>CRD</v>
          </cell>
          <cell r="B1534" t="str">
            <v>Sub-work type</v>
          </cell>
          <cell r="C1534" t="str">
            <v>CRD_FS: Securities:Litigation</v>
          </cell>
        </row>
        <row r="1535">
          <cell r="A1535" t="str">
            <v>CRD</v>
          </cell>
          <cell r="B1535" t="str">
            <v>Sub-work type</v>
          </cell>
          <cell r="C1535" t="str">
            <v>CRD_FS: Securities:Major regulatory change projects (eg. MIFiD)</v>
          </cell>
        </row>
        <row r="1536">
          <cell r="A1536" t="str">
            <v>CRD</v>
          </cell>
          <cell r="B1536" t="str">
            <v>Sub-work type</v>
          </cell>
          <cell r="C1536" t="str">
            <v>CRD_FS: Securities:New product</v>
          </cell>
        </row>
        <row r="1537">
          <cell r="A1537" t="str">
            <v>CRD</v>
          </cell>
          <cell r="B1537" t="str">
            <v>Sub-work type</v>
          </cell>
          <cell r="C1537" t="str">
            <v xml:space="preserve">CRD_FS: Securities:Regulatory projects: Conflicts </v>
          </cell>
        </row>
        <row r="1538">
          <cell r="A1538" t="str">
            <v>CRD</v>
          </cell>
          <cell r="B1538" t="str">
            <v>Sub-work type</v>
          </cell>
          <cell r="C1538" t="str">
            <v>CRD_FS: Securities:Transactional support - Corporate</v>
          </cell>
        </row>
        <row r="1539">
          <cell r="A1539" t="str">
            <v>CRD</v>
          </cell>
          <cell r="B1539" t="str">
            <v>Sub-work type</v>
          </cell>
          <cell r="C1539" t="str">
            <v>CRD_TECH LIT: IP - Copyright</v>
          </cell>
        </row>
        <row r="1540">
          <cell r="A1540" t="str">
            <v>CRD</v>
          </cell>
          <cell r="B1540" t="str">
            <v>Sub-work type</v>
          </cell>
          <cell r="C1540" t="str">
            <v>CRD_TECH LIT: IP - Designs</v>
          </cell>
        </row>
        <row r="1541">
          <cell r="A1541" t="str">
            <v>CRD</v>
          </cell>
          <cell r="B1541" t="str">
            <v>Sub-work type</v>
          </cell>
          <cell r="C1541" t="str">
            <v>CRD_TECH LIT: IP - Domain names</v>
          </cell>
        </row>
        <row r="1542">
          <cell r="A1542" t="str">
            <v>CRD</v>
          </cell>
          <cell r="B1542" t="str">
            <v>Sub-work type</v>
          </cell>
          <cell r="C1542" t="str">
            <v>CRD_TECH LIT:  IP - Patents</v>
          </cell>
        </row>
        <row r="1543">
          <cell r="A1543" t="str">
            <v>CRD</v>
          </cell>
          <cell r="B1543" t="str">
            <v>Sub-work type</v>
          </cell>
          <cell r="C1543" t="str">
            <v>CRD_TECH LIT: IP - Portfolio management</v>
          </cell>
        </row>
        <row r="1544">
          <cell r="A1544" t="str">
            <v>CRD</v>
          </cell>
          <cell r="B1544" t="str">
            <v>Sub-work type</v>
          </cell>
          <cell r="C1544" t="str">
            <v>CRD_TECH LIT: IP - Software and/or databases</v>
          </cell>
        </row>
        <row r="1545">
          <cell r="A1545" t="str">
            <v>CRD</v>
          </cell>
          <cell r="B1545" t="str">
            <v>Sub-work type</v>
          </cell>
          <cell r="C1545" t="str">
            <v>CRD_TECH LIT: IP - Technical standards/Patent pools</v>
          </cell>
        </row>
        <row r="1546">
          <cell r="A1546" t="str">
            <v>CRD</v>
          </cell>
          <cell r="B1546" t="str">
            <v>Sub-work type</v>
          </cell>
          <cell r="C1546" t="str">
            <v>CRD_TECH LIT: IP - Trade marks/unfair competition</v>
          </cell>
        </row>
        <row r="1547">
          <cell r="A1547" t="str">
            <v>CRD</v>
          </cell>
          <cell r="B1547" t="str">
            <v>Sub-work type</v>
          </cell>
          <cell r="C1547" t="str">
            <v>CRD_TECH LIT: IP - Trade secrets</v>
          </cell>
        </row>
        <row r="1548">
          <cell r="A1548" t="str">
            <v>CRD</v>
          </cell>
          <cell r="B1548" t="str">
            <v>Sub-work type</v>
          </cell>
          <cell r="C1548" t="str">
            <v xml:space="preserve">CRD_TECH LIT: IP Warsaw - Compliance </v>
          </cell>
        </row>
        <row r="1549">
          <cell r="A1549" t="str">
            <v>CRD</v>
          </cell>
          <cell r="B1549" t="str">
            <v>Sub-work type</v>
          </cell>
          <cell r="C1549" t="str">
            <v>CRD_TECH LIT: IP Warsaw - E-commerce</v>
          </cell>
        </row>
        <row r="1550">
          <cell r="A1550" t="str">
            <v>CRD</v>
          </cell>
          <cell r="B1550" t="str">
            <v xml:space="preserve">Client type </v>
          </cell>
          <cell r="C1550" t="str">
            <v>Banking - Building society</v>
          </cell>
        </row>
        <row r="1551">
          <cell r="A1551" t="str">
            <v>CRD</v>
          </cell>
          <cell r="B1551" t="str">
            <v xml:space="preserve">Client type </v>
          </cell>
          <cell r="C1551" t="str">
            <v xml:space="preserve">Banking - Investment bank </v>
          </cell>
        </row>
        <row r="1552">
          <cell r="A1552" t="str">
            <v>CRD</v>
          </cell>
          <cell r="B1552" t="str">
            <v xml:space="preserve">Client type </v>
          </cell>
          <cell r="C1552" t="str">
            <v>Banking - Private bank</v>
          </cell>
        </row>
        <row r="1553">
          <cell r="A1553" t="str">
            <v>CRD</v>
          </cell>
          <cell r="B1553" t="str">
            <v xml:space="preserve">Client type </v>
          </cell>
          <cell r="C1553" t="str">
            <v xml:space="preserve">Banking - Retail bank </v>
          </cell>
        </row>
        <row r="1554">
          <cell r="A1554" t="str">
            <v>CRD</v>
          </cell>
          <cell r="B1554" t="str">
            <v xml:space="preserve">Client type </v>
          </cell>
          <cell r="C1554" t="str">
            <v>Consumer finance - mortgages (intermediary)</v>
          </cell>
        </row>
        <row r="1555">
          <cell r="A1555" t="str">
            <v>CRD</v>
          </cell>
          <cell r="B1555" t="str">
            <v xml:space="preserve">Client type </v>
          </cell>
          <cell r="C1555" t="str">
            <v>Consumer finance - mortgages (lender)</v>
          </cell>
        </row>
        <row r="1556">
          <cell r="A1556" t="str">
            <v>CRD</v>
          </cell>
          <cell r="B1556" t="str">
            <v xml:space="preserve">Client type </v>
          </cell>
          <cell r="C1556" t="str">
            <v>Consumer finance - other loans (intermediary)</v>
          </cell>
        </row>
        <row r="1557">
          <cell r="A1557" t="str">
            <v>CRD</v>
          </cell>
          <cell r="B1557" t="str">
            <v xml:space="preserve">Client type </v>
          </cell>
          <cell r="C1557" t="str">
            <v>Consumer finance - other loans (lender)</v>
          </cell>
        </row>
        <row r="1558">
          <cell r="A1558" t="str">
            <v>CRD</v>
          </cell>
          <cell r="B1558" t="str">
            <v xml:space="preserve">Client type </v>
          </cell>
          <cell r="C1558" t="str">
            <v xml:space="preserve">Insurance - Friendly society </v>
          </cell>
        </row>
        <row r="1559">
          <cell r="A1559" t="str">
            <v>CRD</v>
          </cell>
          <cell r="B1559" t="str">
            <v xml:space="preserve">Client type </v>
          </cell>
          <cell r="C1559" t="str">
            <v xml:space="preserve">Insurance - General insurance company </v>
          </cell>
        </row>
        <row r="1560">
          <cell r="A1560" t="str">
            <v>CRD</v>
          </cell>
          <cell r="B1560" t="str">
            <v xml:space="preserve">Client type </v>
          </cell>
          <cell r="C1560" t="str">
            <v>Insurance - Insurance intermediaries</v>
          </cell>
        </row>
        <row r="1561">
          <cell r="A1561" t="str">
            <v>CRD</v>
          </cell>
          <cell r="B1561" t="str">
            <v xml:space="preserve">Client type </v>
          </cell>
          <cell r="C1561" t="str">
            <v xml:space="preserve">Insurance - Life assurance company </v>
          </cell>
        </row>
        <row r="1562">
          <cell r="A1562" t="str">
            <v>CRD</v>
          </cell>
          <cell r="B1562" t="str">
            <v xml:space="preserve">Client type </v>
          </cell>
          <cell r="C1562" t="str">
            <v>Insurance - Lloyds brokers</v>
          </cell>
        </row>
        <row r="1563">
          <cell r="A1563" t="str">
            <v>CRD</v>
          </cell>
          <cell r="B1563" t="str">
            <v xml:space="preserve">Client type </v>
          </cell>
          <cell r="C1563" t="str">
            <v>Insurance - Lloyds syndicates/managing agents</v>
          </cell>
        </row>
        <row r="1564">
          <cell r="A1564" t="str">
            <v>CRD</v>
          </cell>
          <cell r="B1564" t="str">
            <v xml:space="preserve">Client type </v>
          </cell>
          <cell r="C1564" t="str">
            <v>Insurance - Reinsurer</v>
          </cell>
        </row>
        <row r="1565">
          <cell r="A1565" t="str">
            <v>CRD</v>
          </cell>
          <cell r="B1565" t="str">
            <v xml:space="preserve">Client type </v>
          </cell>
          <cell r="C1565" t="str">
            <v>Inv. bus - Securities and derivatives trader (non-bank)</v>
          </cell>
        </row>
        <row r="1566">
          <cell r="A1566" t="str">
            <v>CRD</v>
          </cell>
          <cell r="B1566" t="str">
            <v xml:space="preserve">Client type </v>
          </cell>
          <cell r="C1566" t="str">
            <v xml:space="preserve">Inv. bus - Corporate finance advisors </v>
          </cell>
        </row>
        <row r="1567">
          <cell r="A1567" t="str">
            <v>CRD</v>
          </cell>
          <cell r="B1567" t="str">
            <v xml:space="preserve">Client type </v>
          </cell>
          <cell r="C1567" t="str">
            <v>Inv. bus - Fund managers</v>
          </cell>
        </row>
        <row r="1568">
          <cell r="A1568" t="str">
            <v>CRD</v>
          </cell>
          <cell r="B1568" t="str">
            <v xml:space="preserve">Client type </v>
          </cell>
          <cell r="C1568" t="str">
            <v>Inv. bus - IFAs</v>
          </cell>
        </row>
        <row r="1569">
          <cell r="A1569" t="str">
            <v>CRD</v>
          </cell>
          <cell r="B1569" t="str">
            <v xml:space="preserve">Client type </v>
          </cell>
          <cell r="C1569" t="str">
            <v>Other - Accountancy firm</v>
          </cell>
        </row>
        <row r="1570">
          <cell r="A1570" t="str">
            <v>CRD</v>
          </cell>
          <cell r="B1570" t="str">
            <v xml:space="preserve">Client type </v>
          </cell>
          <cell r="C1570" t="str">
            <v>Other - Energy/commodity market</v>
          </cell>
        </row>
        <row r="1571">
          <cell r="A1571" t="str">
            <v>CRD</v>
          </cell>
          <cell r="B1571" t="str">
            <v xml:space="preserve">Client type </v>
          </cell>
          <cell r="C1571" t="str">
            <v>Other - Exchange/MTF</v>
          </cell>
        </row>
        <row r="1572">
          <cell r="A1572" t="str">
            <v>CRD</v>
          </cell>
          <cell r="B1572" t="str">
            <v xml:space="preserve">Client type </v>
          </cell>
          <cell r="C1572" t="str">
            <v>Other - Outsourcing provider</v>
          </cell>
        </row>
        <row r="1573">
          <cell r="A1573" t="str">
            <v>CRD</v>
          </cell>
          <cell r="B1573" t="str">
            <v xml:space="preserve">Client type </v>
          </cell>
          <cell r="C1573" t="str">
            <v>Other - Pension fund/charity</v>
          </cell>
        </row>
        <row r="1574">
          <cell r="A1574" t="str">
            <v>CRD</v>
          </cell>
          <cell r="B1574" t="str">
            <v xml:space="preserve">Client type </v>
          </cell>
          <cell r="C1574" t="str">
            <v>Other (please specify)</v>
          </cell>
        </row>
        <row r="1575">
          <cell r="A1575" t="str">
            <v>Corporate</v>
          </cell>
          <cell r="B1575" t="str">
            <v xml:space="preserve">Work type </v>
          </cell>
          <cell r="C1575" t="str">
            <v xml:space="preserve">Corporate finance </v>
          </cell>
        </row>
        <row r="1576">
          <cell r="A1576" t="str">
            <v>Corporate</v>
          </cell>
          <cell r="B1576" t="str">
            <v xml:space="preserve">Work type </v>
          </cell>
          <cell r="C1576" t="str">
            <v>Corporate tax</v>
          </cell>
        </row>
        <row r="1577">
          <cell r="A1577" t="str">
            <v>Corporate</v>
          </cell>
          <cell r="B1577" t="str">
            <v xml:space="preserve">Work type </v>
          </cell>
          <cell r="C1577" t="str">
            <v>M&amp;A</v>
          </cell>
        </row>
        <row r="1578">
          <cell r="A1578" t="str">
            <v>Corporate</v>
          </cell>
          <cell r="B1578" t="str">
            <v xml:space="preserve">Work type </v>
          </cell>
          <cell r="C1578" t="str">
            <v xml:space="preserve">Outsourcing </v>
          </cell>
        </row>
        <row r="1579">
          <cell r="A1579" t="str">
            <v>Corporate</v>
          </cell>
          <cell r="B1579" t="str">
            <v xml:space="preserve">Work type </v>
          </cell>
          <cell r="C1579" t="str">
            <v>PFI / PPP</v>
          </cell>
        </row>
        <row r="1580">
          <cell r="A1580" t="str">
            <v>Corporate</v>
          </cell>
          <cell r="B1580" t="str">
            <v xml:space="preserve">Work type </v>
          </cell>
          <cell r="C1580" t="str">
            <v xml:space="preserve">Private equity </v>
          </cell>
        </row>
        <row r="1581">
          <cell r="A1581" t="str">
            <v>Corporate</v>
          </cell>
          <cell r="B1581" t="str">
            <v xml:space="preserve">Sub-work type </v>
          </cell>
          <cell r="C1581" t="str">
            <v>Corporate finance :Class 1 acquisitions/disposals</v>
          </cell>
        </row>
        <row r="1582">
          <cell r="A1582" t="str">
            <v>Corporate</v>
          </cell>
          <cell r="B1582" t="str">
            <v xml:space="preserve">Sub-work type </v>
          </cell>
          <cell r="C1582" t="str">
            <v>Corporate finance :IPO</v>
          </cell>
        </row>
        <row r="1583">
          <cell r="A1583" t="str">
            <v>Corporate</v>
          </cell>
          <cell r="B1583" t="str">
            <v xml:space="preserve">Sub-work type </v>
          </cell>
          <cell r="C1583" t="str">
            <v xml:space="preserve">Corporate finance :Other </v>
          </cell>
        </row>
        <row r="1584">
          <cell r="A1584" t="str">
            <v>Corporate</v>
          </cell>
          <cell r="B1584" t="str">
            <v xml:space="preserve">Sub-work type </v>
          </cell>
          <cell r="C1584" t="str">
            <v>Corporate finance :Related party transactions</v>
          </cell>
        </row>
        <row r="1585">
          <cell r="A1585" t="str">
            <v>Corporate</v>
          </cell>
          <cell r="B1585" t="str">
            <v xml:space="preserve">Sub-work type </v>
          </cell>
          <cell r="C1585" t="str">
            <v>Corporate finance :Secondary issue</v>
          </cell>
        </row>
        <row r="1586">
          <cell r="A1586" t="str">
            <v>Corporate</v>
          </cell>
          <cell r="B1586" t="str">
            <v xml:space="preserve">Sub-work type </v>
          </cell>
          <cell r="C1586" t="str">
            <v xml:space="preserve">Corporate finance :Takeover </v>
          </cell>
        </row>
        <row r="1587">
          <cell r="A1587" t="str">
            <v>Corporate</v>
          </cell>
          <cell r="B1587" t="str">
            <v xml:space="preserve">Sub-work type </v>
          </cell>
          <cell r="C1587" t="str">
            <v>Corporate finance: Primary market  </v>
          </cell>
        </row>
        <row r="1588">
          <cell r="A1588" t="str">
            <v>Corporate</v>
          </cell>
          <cell r="B1588" t="str">
            <v xml:space="preserve">Sub-work type </v>
          </cell>
          <cell r="C1588" t="str">
            <v xml:space="preserve">Corporate finance: Public to private </v>
          </cell>
        </row>
        <row r="1589">
          <cell r="A1589" t="str">
            <v>Corporate</v>
          </cell>
          <cell r="B1589" t="str">
            <v xml:space="preserve">Sub-work type </v>
          </cell>
          <cell r="C1589" t="str">
            <v xml:space="preserve">Corporate finance: Secondary market  </v>
          </cell>
        </row>
        <row r="1590">
          <cell r="A1590" t="str">
            <v>Corporate</v>
          </cell>
          <cell r="B1590" t="str">
            <v xml:space="preserve">Sub-work type </v>
          </cell>
          <cell r="C1590" t="str">
            <v>M&amp;A:Assets</v>
          </cell>
        </row>
        <row r="1591">
          <cell r="A1591" t="str">
            <v>Corporate</v>
          </cell>
          <cell r="B1591" t="str">
            <v xml:space="preserve">Sub-work type </v>
          </cell>
          <cell r="C1591" t="str">
            <v>M&amp;A:Cross-border merger</v>
          </cell>
        </row>
        <row r="1592">
          <cell r="A1592" t="str">
            <v>Corporate</v>
          </cell>
          <cell r="B1592" t="str">
            <v xml:space="preserve">Sub-work type </v>
          </cell>
          <cell r="C1592" t="str">
            <v>M&amp;A:Debt/equity swap</v>
          </cell>
        </row>
        <row r="1593">
          <cell r="A1593" t="str">
            <v>Corporate</v>
          </cell>
          <cell r="B1593" t="str">
            <v xml:space="preserve">Sub-work type </v>
          </cell>
          <cell r="C1593" t="str">
            <v>M&amp;A:Integration</v>
          </cell>
        </row>
        <row r="1594">
          <cell r="A1594" t="str">
            <v>Corporate</v>
          </cell>
          <cell r="B1594" t="str">
            <v xml:space="preserve">Sub-work type </v>
          </cell>
          <cell r="C1594" t="str">
            <v>M&amp;A:JV</v>
          </cell>
        </row>
        <row r="1595">
          <cell r="A1595" t="str">
            <v>Corporate</v>
          </cell>
          <cell r="B1595" t="str">
            <v xml:space="preserve">Sub-work type </v>
          </cell>
          <cell r="C1595" t="str">
            <v>M&amp;A:Other</v>
          </cell>
        </row>
        <row r="1596">
          <cell r="A1596" t="str">
            <v>Corporate</v>
          </cell>
          <cell r="B1596" t="str">
            <v xml:space="preserve">Sub-work type </v>
          </cell>
          <cell r="C1596" t="str">
            <v>M&amp;A:Shares</v>
          </cell>
        </row>
        <row r="1597">
          <cell r="A1597" t="str">
            <v>Corporate</v>
          </cell>
          <cell r="B1597" t="str">
            <v xml:space="preserve">Sub-work type </v>
          </cell>
          <cell r="C1597" t="str">
            <v>Outsourcing :Offshore</v>
          </cell>
        </row>
        <row r="1598">
          <cell r="A1598" t="str">
            <v>Corporate</v>
          </cell>
          <cell r="B1598" t="str">
            <v xml:space="preserve">Sub-work type </v>
          </cell>
          <cell r="C1598" t="str">
            <v>Outsourcing :Onshore</v>
          </cell>
        </row>
        <row r="1599">
          <cell r="A1599" t="str">
            <v>Corporate</v>
          </cell>
          <cell r="B1599" t="str">
            <v xml:space="preserve">Sub-work type </v>
          </cell>
          <cell r="C1599" t="str">
            <v xml:space="preserve">Outsourcing :Other </v>
          </cell>
        </row>
        <row r="1600">
          <cell r="A1600" t="str">
            <v>Corporate</v>
          </cell>
          <cell r="B1600" t="str">
            <v xml:space="preserve">Sub-work type </v>
          </cell>
          <cell r="C1600" t="str">
            <v>PFI / PPP:PFI/PPP - concession &lt; 10 years</v>
          </cell>
        </row>
        <row r="1601">
          <cell r="A1601" t="str">
            <v>Corporate</v>
          </cell>
          <cell r="B1601" t="str">
            <v xml:space="preserve">Sub-work type </v>
          </cell>
          <cell r="C1601" t="str">
            <v>PFI / PPP:PFI/PPP - Other</v>
          </cell>
        </row>
        <row r="1602">
          <cell r="A1602" t="str">
            <v>Corporate</v>
          </cell>
          <cell r="B1602" t="str">
            <v xml:space="preserve">Sub-work type </v>
          </cell>
          <cell r="C1602" t="str">
            <v>PFI / PPP:PFI/PPP - Secondary</v>
          </cell>
        </row>
        <row r="1603">
          <cell r="A1603" t="str">
            <v>Corporate</v>
          </cell>
          <cell r="B1603" t="str">
            <v xml:space="preserve">Sub-work type </v>
          </cell>
          <cell r="C1603" t="str">
            <v>Private equity :BIMBO</v>
          </cell>
        </row>
        <row r="1604">
          <cell r="A1604" t="str">
            <v>Corporate</v>
          </cell>
          <cell r="B1604" t="str">
            <v xml:space="preserve">Sub-work type </v>
          </cell>
          <cell r="C1604" t="str">
            <v>Private equity :Co-invest deal</v>
          </cell>
        </row>
        <row r="1605">
          <cell r="A1605" t="str">
            <v>Corporate</v>
          </cell>
          <cell r="B1605" t="str">
            <v xml:space="preserve">Sub-work type </v>
          </cell>
          <cell r="C1605" t="str">
            <v>Private equity :Debt/equity swap</v>
          </cell>
        </row>
        <row r="1606">
          <cell r="A1606" t="str">
            <v>Corporate</v>
          </cell>
          <cell r="B1606" t="str">
            <v xml:space="preserve">Sub-work type </v>
          </cell>
          <cell r="C1606" t="str">
            <v>Private equity :MBI</v>
          </cell>
        </row>
        <row r="1607">
          <cell r="A1607" t="str">
            <v>Corporate</v>
          </cell>
          <cell r="B1607" t="str">
            <v xml:space="preserve">Sub-work type </v>
          </cell>
          <cell r="C1607" t="str">
            <v>Private equity :MBO</v>
          </cell>
        </row>
        <row r="1608">
          <cell r="A1608" t="str">
            <v>Corporate</v>
          </cell>
          <cell r="B1608" t="str">
            <v xml:space="preserve">Sub-work type </v>
          </cell>
          <cell r="C1608" t="str">
            <v xml:space="preserve">Private equity :Other </v>
          </cell>
        </row>
        <row r="1609">
          <cell r="A1609" t="str">
            <v>Corporate</v>
          </cell>
          <cell r="B1609" t="str">
            <v xml:space="preserve">Sub-work type </v>
          </cell>
          <cell r="C1609" t="str">
            <v xml:space="preserve">Private equity :Public to private </v>
          </cell>
        </row>
        <row r="1610">
          <cell r="A1610" t="str">
            <v>Corporate</v>
          </cell>
          <cell r="B1610" t="str">
            <v xml:space="preserve">Sub-work type </v>
          </cell>
          <cell r="C1610" t="str">
            <v>Private equity :Restructuring/selldown</v>
          </cell>
        </row>
        <row r="1611">
          <cell r="A1611" t="str">
            <v>Corporate</v>
          </cell>
          <cell r="B1611" t="str">
            <v xml:space="preserve">Sub-work type </v>
          </cell>
          <cell r="C1611" t="str">
            <v>Private equity :Secondary/tertiary buyout</v>
          </cell>
        </row>
        <row r="1612">
          <cell r="A1612" t="str">
            <v>Corporate</v>
          </cell>
          <cell r="B1612" t="str">
            <v xml:space="preserve">Sub-work type </v>
          </cell>
          <cell r="C1612" t="str">
            <v xml:space="preserve">Private equity:Fund set-up  </v>
          </cell>
        </row>
        <row r="1613">
          <cell r="A1613" t="str">
            <v>Corporate</v>
          </cell>
          <cell r="B1613" t="str">
            <v>Acting for</v>
          </cell>
          <cell r="C1613" t="str">
            <v>Advisor</v>
          </cell>
        </row>
        <row r="1614">
          <cell r="A1614" t="str">
            <v>Corporate</v>
          </cell>
          <cell r="B1614" t="str">
            <v>Acting for</v>
          </cell>
          <cell r="C1614" t="str">
            <v>Buyer</v>
          </cell>
        </row>
        <row r="1615">
          <cell r="A1615" t="str">
            <v>Corporate</v>
          </cell>
          <cell r="B1615" t="str">
            <v>Acting for</v>
          </cell>
          <cell r="C1615" t="str">
            <v>Investor</v>
          </cell>
        </row>
        <row r="1616">
          <cell r="A1616" t="str">
            <v>Corporate</v>
          </cell>
          <cell r="B1616" t="str">
            <v>Acting for</v>
          </cell>
          <cell r="C1616" t="str">
            <v>Issuer</v>
          </cell>
        </row>
        <row r="1617">
          <cell r="A1617" t="str">
            <v>Corporate</v>
          </cell>
          <cell r="B1617" t="str">
            <v>Acting for</v>
          </cell>
          <cell r="C1617" t="str">
            <v>Joint venture party</v>
          </cell>
        </row>
        <row r="1618">
          <cell r="A1618" t="str">
            <v>Corporate</v>
          </cell>
          <cell r="B1618" t="str">
            <v>Acting for</v>
          </cell>
          <cell r="C1618" t="str">
            <v>Management</v>
          </cell>
        </row>
        <row r="1619">
          <cell r="A1619" t="str">
            <v>Corporate</v>
          </cell>
          <cell r="B1619" t="str">
            <v>Acting for</v>
          </cell>
          <cell r="C1619" t="str">
            <v>Seller</v>
          </cell>
        </row>
        <row r="1620">
          <cell r="A1620" t="str">
            <v>Corporate</v>
          </cell>
          <cell r="B1620" t="str">
            <v>Acting for</v>
          </cell>
          <cell r="C1620" t="str">
            <v>Sponsor/nomad</v>
          </cell>
        </row>
        <row r="1621">
          <cell r="A1621" t="str">
            <v>Corporate</v>
          </cell>
          <cell r="B1621" t="str">
            <v>Acting for</v>
          </cell>
          <cell r="C1621" t="str">
            <v>Target</v>
          </cell>
        </row>
        <row r="1622">
          <cell r="A1622" t="str">
            <v>Corporate</v>
          </cell>
          <cell r="B1622" t="str">
            <v>Acting for</v>
          </cell>
          <cell r="C1622" t="str">
            <v>Underwriter/broker</v>
          </cell>
        </row>
        <row r="1623">
          <cell r="A1623" t="str">
            <v>Corporate</v>
          </cell>
          <cell r="B1623" t="str">
            <v>Country of buyer</v>
          </cell>
          <cell r="C1623" t="str">
            <v>Angola</v>
          </cell>
        </row>
        <row r="1624">
          <cell r="A1624" t="str">
            <v>Corporate</v>
          </cell>
          <cell r="B1624" t="str">
            <v>Country of buyer</v>
          </cell>
          <cell r="C1624" t="str">
            <v>Algeria</v>
          </cell>
        </row>
        <row r="1625">
          <cell r="A1625" t="str">
            <v>Corporate</v>
          </cell>
          <cell r="B1625" t="str">
            <v>Country of buyer</v>
          </cell>
          <cell r="C1625" t="str">
            <v>Albania</v>
          </cell>
        </row>
        <row r="1626">
          <cell r="A1626" t="str">
            <v>Corporate</v>
          </cell>
          <cell r="B1626" t="str">
            <v>Country of buyer</v>
          </cell>
          <cell r="C1626" t="str">
            <v>Argentina</v>
          </cell>
        </row>
        <row r="1627">
          <cell r="A1627" t="str">
            <v>Corporate</v>
          </cell>
          <cell r="B1627" t="str">
            <v>Country of buyer</v>
          </cell>
          <cell r="C1627" t="str">
            <v>Australia</v>
          </cell>
        </row>
        <row r="1628">
          <cell r="A1628" t="str">
            <v>Corporate</v>
          </cell>
          <cell r="B1628" t="str">
            <v>Country of buyer</v>
          </cell>
          <cell r="C1628" t="str">
            <v>Austria</v>
          </cell>
        </row>
        <row r="1629">
          <cell r="A1629" t="str">
            <v>Corporate</v>
          </cell>
          <cell r="B1629" t="str">
            <v>Country of buyer</v>
          </cell>
          <cell r="C1629" t="str">
            <v xml:space="preserve">Azerbaijan  </v>
          </cell>
        </row>
        <row r="1630">
          <cell r="A1630" t="str">
            <v>Corporate</v>
          </cell>
          <cell r="B1630" t="str">
            <v>Country of buyer</v>
          </cell>
          <cell r="C1630" t="str">
            <v>Bangladesh</v>
          </cell>
        </row>
        <row r="1631">
          <cell r="A1631" t="str">
            <v>Corporate</v>
          </cell>
          <cell r="B1631" t="str">
            <v>Country of buyer</v>
          </cell>
          <cell r="C1631" t="str">
            <v>Barbados</v>
          </cell>
        </row>
        <row r="1632">
          <cell r="A1632" t="str">
            <v>Corporate</v>
          </cell>
          <cell r="B1632" t="str">
            <v>Country of buyer</v>
          </cell>
          <cell r="C1632" t="str">
            <v>Belgium</v>
          </cell>
        </row>
        <row r="1633">
          <cell r="A1633" t="str">
            <v>Corporate</v>
          </cell>
          <cell r="B1633" t="str">
            <v>Country of buyer</v>
          </cell>
          <cell r="C1633" t="str">
            <v>Bermuda</v>
          </cell>
        </row>
        <row r="1634">
          <cell r="A1634" t="str">
            <v>Corporate</v>
          </cell>
          <cell r="B1634" t="str">
            <v>Country of buyer</v>
          </cell>
          <cell r="C1634" t="str">
            <v>Botswana</v>
          </cell>
        </row>
        <row r="1635">
          <cell r="A1635" t="str">
            <v>Corporate</v>
          </cell>
          <cell r="B1635" t="str">
            <v>Country of buyer</v>
          </cell>
          <cell r="C1635" t="str">
            <v>Bolivia</v>
          </cell>
        </row>
        <row r="1636">
          <cell r="A1636" t="str">
            <v>Corporate</v>
          </cell>
          <cell r="B1636" t="str">
            <v>Country of buyer</v>
          </cell>
          <cell r="C1636" t="str">
            <v>Brazil</v>
          </cell>
        </row>
        <row r="1637">
          <cell r="A1637" t="str">
            <v>Corporate</v>
          </cell>
          <cell r="B1637" t="str">
            <v>Country of buyer</v>
          </cell>
          <cell r="C1637" t="str">
            <v>Brunei</v>
          </cell>
        </row>
        <row r="1638">
          <cell r="A1638" t="str">
            <v>Corporate</v>
          </cell>
          <cell r="B1638" t="str">
            <v>Country of buyer</v>
          </cell>
          <cell r="C1638" t="str">
            <v>Burma</v>
          </cell>
        </row>
        <row r="1639">
          <cell r="A1639" t="str">
            <v>Corporate</v>
          </cell>
          <cell r="B1639" t="str">
            <v>Country of buyer</v>
          </cell>
          <cell r="C1639" t="str">
            <v xml:space="preserve">Cameroon  </v>
          </cell>
        </row>
        <row r="1640">
          <cell r="A1640" t="str">
            <v>Corporate</v>
          </cell>
          <cell r="B1640" t="str">
            <v>Country of buyer</v>
          </cell>
          <cell r="C1640" t="str">
            <v>Canary Islands</v>
          </cell>
        </row>
        <row r="1641">
          <cell r="A1641" t="str">
            <v>Corporate</v>
          </cell>
          <cell r="B1641" t="str">
            <v>Country of buyer</v>
          </cell>
          <cell r="C1641" t="str">
            <v>Cayman Islands</v>
          </cell>
        </row>
        <row r="1642">
          <cell r="A1642" t="str">
            <v>Corporate</v>
          </cell>
          <cell r="B1642" t="str">
            <v>Country of buyer</v>
          </cell>
          <cell r="C1642" t="str">
            <v>China</v>
          </cell>
        </row>
        <row r="1643">
          <cell r="A1643" t="str">
            <v>Corporate</v>
          </cell>
          <cell r="B1643" t="str">
            <v>Country of buyer</v>
          </cell>
          <cell r="C1643" t="str">
            <v>Colombia</v>
          </cell>
        </row>
        <row r="1644">
          <cell r="A1644" t="str">
            <v>Corporate</v>
          </cell>
          <cell r="B1644" t="str">
            <v>Country of buyer</v>
          </cell>
          <cell r="C1644" t="str">
            <v xml:space="preserve">Côte d’Ivoire  </v>
          </cell>
        </row>
        <row r="1645">
          <cell r="A1645" t="str">
            <v>Corporate</v>
          </cell>
          <cell r="B1645" t="str">
            <v>Country of buyer</v>
          </cell>
          <cell r="C1645" t="str">
            <v>Cuba</v>
          </cell>
        </row>
        <row r="1646">
          <cell r="A1646" t="str">
            <v>Corporate</v>
          </cell>
          <cell r="B1646" t="str">
            <v>Country of buyer</v>
          </cell>
          <cell r="C1646" t="str">
            <v>Cyprus</v>
          </cell>
        </row>
        <row r="1647">
          <cell r="A1647" t="str">
            <v>Corporate</v>
          </cell>
          <cell r="B1647" t="str">
            <v>Country of buyer</v>
          </cell>
          <cell r="C1647" t="str">
            <v>Czech Republic</v>
          </cell>
        </row>
        <row r="1648">
          <cell r="A1648" t="str">
            <v>Corporate</v>
          </cell>
          <cell r="B1648" t="str">
            <v>Country of buyer</v>
          </cell>
          <cell r="C1648" t="str">
            <v>Denmark</v>
          </cell>
        </row>
        <row r="1649">
          <cell r="A1649" t="str">
            <v>Corporate</v>
          </cell>
          <cell r="B1649" t="str">
            <v>Country of buyer</v>
          </cell>
          <cell r="C1649" t="str">
            <v>Dominican Republic</v>
          </cell>
        </row>
        <row r="1650">
          <cell r="A1650" t="str">
            <v>Corporate</v>
          </cell>
          <cell r="B1650" t="str">
            <v>Country of buyer</v>
          </cell>
          <cell r="C1650" t="str">
            <v>Ecuador</v>
          </cell>
        </row>
        <row r="1651">
          <cell r="A1651" t="str">
            <v>Corporate</v>
          </cell>
          <cell r="B1651" t="str">
            <v>Country of buyer</v>
          </cell>
          <cell r="C1651" t="str">
            <v>Egypt</v>
          </cell>
        </row>
        <row r="1652">
          <cell r="A1652" t="str">
            <v>Corporate</v>
          </cell>
          <cell r="B1652" t="str">
            <v>Country of buyer</v>
          </cell>
          <cell r="C1652" t="str">
            <v>Estonia</v>
          </cell>
        </row>
        <row r="1653">
          <cell r="A1653" t="str">
            <v>Corporate</v>
          </cell>
          <cell r="B1653" t="str">
            <v>Country of buyer</v>
          </cell>
          <cell r="C1653" t="str">
            <v>Falkland Islands</v>
          </cell>
        </row>
        <row r="1654">
          <cell r="A1654" t="str">
            <v>Corporate</v>
          </cell>
          <cell r="B1654" t="str">
            <v>Country of buyer</v>
          </cell>
          <cell r="C1654" t="str">
            <v>Fed Rep Yugoslavia</v>
          </cell>
        </row>
        <row r="1655">
          <cell r="A1655" t="str">
            <v>Corporate</v>
          </cell>
          <cell r="B1655" t="str">
            <v>Country of buyer</v>
          </cell>
          <cell r="C1655" t="str">
            <v>Finland</v>
          </cell>
        </row>
        <row r="1656">
          <cell r="A1656" t="str">
            <v>Corporate</v>
          </cell>
          <cell r="B1656" t="str">
            <v>Country of buyer</v>
          </cell>
          <cell r="C1656" t="str">
            <v>Gambia</v>
          </cell>
        </row>
        <row r="1657">
          <cell r="A1657" t="str">
            <v>Corporate</v>
          </cell>
          <cell r="B1657" t="str">
            <v>Country of buyer</v>
          </cell>
          <cell r="C1657" t="str">
            <v>Georgia</v>
          </cell>
        </row>
        <row r="1658">
          <cell r="A1658" t="str">
            <v>Corporate</v>
          </cell>
          <cell r="B1658" t="str">
            <v>Country of buyer</v>
          </cell>
          <cell r="C1658" t="str">
            <v>Ghana</v>
          </cell>
        </row>
        <row r="1659">
          <cell r="A1659" t="str">
            <v>Corporate</v>
          </cell>
          <cell r="B1659" t="str">
            <v>Country of buyer</v>
          </cell>
          <cell r="C1659" t="str">
            <v>Greece</v>
          </cell>
        </row>
        <row r="1660">
          <cell r="A1660" t="str">
            <v>Corporate</v>
          </cell>
          <cell r="B1660" t="str">
            <v>Country of buyer</v>
          </cell>
          <cell r="C1660" t="str">
            <v>Guatemala</v>
          </cell>
        </row>
        <row r="1661">
          <cell r="A1661" t="str">
            <v>Corporate</v>
          </cell>
          <cell r="B1661" t="str">
            <v>Country of buyer</v>
          </cell>
          <cell r="C1661" t="str">
            <v xml:space="preserve">Guinea Bissau  </v>
          </cell>
        </row>
        <row r="1662">
          <cell r="A1662" t="str">
            <v>Corporate</v>
          </cell>
          <cell r="B1662" t="str">
            <v>Country of buyer</v>
          </cell>
          <cell r="C1662" t="str">
            <v>Honduras</v>
          </cell>
        </row>
        <row r="1663">
          <cell r="A1663" t="str">
            <v>Corporate</v>
          </cell>
          <cell r="B1663" t="str">
            <v>Country of buyer</v>
          </cell>
          <cell r="C1663" t="str">
            <v>El Salvador</v>
          </cell>
        </row>
        <row r="1664">
          <cell r="A1664" t="str">
            <v>Corporate</v>
          </cell>
          <cell r="B1664" t="str">
            <v>Country of buyer</v>
          </cell>
          <cell r="C1664" t="str">
            <v>England</v>
          </cell>
        </row>
        <row r="1665">
          <cell r="A1665" t="str">
            <v>Corporate</v>
          </cell>
          <cell r="B1665" t="str">
            <v>Country of buyer</v>
          </cell>
          <cell r="C1665" t="str">
            <v>Eritrea</v>
          </cell>
        </row>
        <row r="1666">
          <cell r="A1666" t="str">
            <v>Corporate</v>
          </cell>
          <cell r="B1666" t="str">
            <v>Country of buyer</v>
          </cell>
          <cell r="C1666" t="str">
            <v>Ethiopia</v>
          </cell>
        </row>
        <row r="1667">
          <cell r="A1667" t="str">
            <v>Corporate</v>
          </cell>
          <cell r="B1667" t="str">
            <v>Country of buyer</v>
          </cell>
          <cell r="C1667" t="str">
            <v>Faroes</v>
          </cell>
        </row>
        <row r="1668">
          <cell r="A1668" t="str">
            <v>Corporate</v>
          </cell>
          <cell r="B1668" t="str">
            <v>Country of buyer</v>
          </cell>
          <cell r="C1668" t="str">
            <v>Fiji</v>
          </cell>
        </row>
        <row r="1669">
          <cell r="A1669" t="str">
            <v>Corporate</v>
          </cell>
          <cell r="B1669" t="str">
            <v>Country of buyer</v>
          </cell>
          <cell r="C1669" t="str">
            <v>France</v>
          </cell>
        </row>
        <row r="1670">
          <cell r="A1670" t="str">
            <v>Corporate</v>
          </cell>
          <cell r="B1670" t="str">
            <v>Country of buyer</v>
          </cell>
          <cell r="C1670" t="str">
            <v>Gaza Strip</v>
          </cell>
        </row>
        <row r="1671">
          <cell r="A1671" t="str">
            <v>Corporate</v>
          </cell>
          <cell r="B1671" t="str">
            <v>Country of buyer</v>
          </cell>
          <cell r="C1671" t="str">
            <v>Germany</v>
          </cell>
        </row>
        <row r="1672">
          <cell r="A1672" t="str">
            <v>Corporate</v>
          </cell>
          <cell r="B1672" t="str">
            <v>Country of buyer</v>
          </cell>
          <cell r="C1672" t="str">
            <v>Gibraltar</v>
          </cell>
        </row>
        <row r="1673">
          <cell r="A1673" t="str">
            <v>Corporate</v>
          </cell>
          <cell r="B1673" t="str">
            <v>Country of buyer</v>
          </cell>
          <cell r="C1673" t="str">
            <v>Guam</v>
          </cell>
        </row>
        <row r="1674">
          <cell r="A1674" t="str">
            <v>Corporate</v>
          </cell>
          <cell r="B1674" t="str">
            <v>Country of buyer</v>
          </cell>
          <cell r="C1674" t="str">
            <v xml:space="preserve">Guernsey </v>
          </cell>
        </row>
        <row r="1675">
          <cell r="A1675" t="str">
            <v>Corporate</v>
          </cell>
          <cell r="B1675" t="str">
            <v>Country of buyer</v>
          </cell>
          <cell r="C1675" t="str">
            <v>Holland</v>
          </cell>
        </row>
        <row r="1676">
          <cell r="A1676" t="str">
            <v>Corporate</v>
          </cell>
          <cell r="B1676" t="str">
            <v>Country of buyer</v>
          </cell>
          <cell r="C1676" t="str">
            <v>Hong Kong</v>
          </cell>
        </row>
        <row r="1677">
          <cell r="A1677" t="str">
            <v>Corporate</v>
          </cell>
          <cell r="B1677" t="str">
            <v>Country of buyer</v>
          </cell>
          <cell r="C1677" t="str">
            <v>Hungary</v>
          </cell>
        </row>
        <row r="1678">
          <cell r="A1678" t="str">
            <v>Corporate</v>
          </cell>
          <cell r="B1678" t="str">
            <v>Country of buyer</v>
          </cell>
          <cell r="C1678" t="str">
            <v>Iceland</v>
          </cell>
        </row>
        <row r="1679">
          <cell r="A1679" t="str">
            <v>Corporate</v>
          </cell>
          <cell r="B1679" t="str">
            <v>Country of buyer</v>
          </cell>
          <cell r="C1679" t="str">
            <v>India</v>
          </cell>
        </row>
        <row r="1680">
          <cell r="A1680" t="str">
            <v>Corporate</v>
          </cell>
          <cell r="B1680" t="str">
            <v>Country of buyer</v>
          </cell>
          <cell r="C1680" t="str">
            <v>Indonesia</v>
          </cell>
        </row>
        <row r="1681">
          <cell r="A1681" t="str">
            <v>Corporate</v>
          </cell>
          <cell r="B1681" t="str">
            <v>Country of buyer</v>
          </cell>
          <cell r="C1681" t="str">
            <v>Iran</v>
          </cell>
        </row>
        <row r="1682">
          <cell r="A1682" t="str">
            <v>Corporate</v>
          </cell>
          <cell r="B1682" t="str">
            <v>Country of buyer</v>
          </cell>
          <cell r="C1682" t="str">
            <v>Angola</v>
          </cell>
        </row>
        <row r="1683">
          <cell r="A1683" t="str">
            <v>Corporate</v>
          </cell>
          <cell r="B1683" t="str">
            <v>Country of buyer</v>
          </cell>
          <cell r="C1683" t="str">
            <v>Belize</v>
          </cell>
        </row>
        <row r="1684">
          <cell r="A1684" t="str">
            <v>Corporate</v>
          </cell>
          <cell r="B1684" t="str">
            <v>Country of buyer</v>
          </cell>
          <cell r="C1684" t="str">
            <v>Bhutan</v>
          </cell>
        </row>
        <row r="1685">
          <cell r="A1685" t="str">
            <v>Corporate</v>
          </cell>
          <cell r="B1685" t="str">
            <v>Country of buyer</v>
          </cell>
          <cell r="C1685" t="str">
            <v>Bosnia &amp; Herzegovina</v>
          </cell>
        </row>
        <row r="1686">
          <cell r="A1686" t="str">
            <v>Corporate</v>
          </cell>
          <cell r="B1686" t="str">
            <v>Country of buyer</v>
          </cell>
          <cell r="C1686" t="str">
            <v>Bulgaria</v>
          </cell>
        </row>
        <row r="1687">
          <cell r="A1687" t="str">
            <v>Corporate</v>
          </cell>
          <cell r="B1687" t="str">
            <v>Country of buyer</v>
          </cell>
          <cell r="C1687" t="str">
            <v>Cambodia</v>
          </cell>
        </row>
        <row r="1688">
          <cell r="A1688" t="str">
            <v>Corporate</v>
          </cell>
          <cell r="B1688" t="str">
            <v>Country of buyer</v>
          </cell>
          <cell r="C1688" t="str">
            <v>Canada</v>
          </cell>
        </row>
        <row r="1689">
          <cell r="A1689" t="str">
            <v>Corporate</v>
          </cell>
          <cell r="B1689" t="str">
            <v>Country of buyer</v>
          </cell>
          <cell r="C1689" t="str">
            <v>Chile</v>
          </cell>
        </row>
        <row r="1690">
          <cell r="A1690" t="str">
            <v>Corporate</v>
          </cell>
          <cell r="B1690" t="str">
            <v>Country of buyer</v>
          </cell>
          <cell r="C1690" t="str">
            <v>Costa Rica</v>
          </cell>
        </row>
        <row r="1691">
          <cell r="A1691" t="str">
            <v>Corporate</v>
          </cell>
          <cell r="B1691" t="str">
            <v>Country of buyer</v>
          </cell>
          <cell r="C1691" t="str">
            <v>Croatia</v>
          </cell>
        </row>
        <row r="1692">
          <cell r="A1692" t="str">
            <v>Corporate</v>
          </cell>
          <cell r="B1692" t="str">
            <v>Country of buyer</v>
          </cell>
          <cell r="C1692" t="str">
            <v>Iraq</v>
          </cell>
        </row>
        <row r="1693">
          <cell r="A1693" t="str">
            <v>Corporate</v>
          </cell>
          <cell r="B1693" t="str">
            <v>Country of buyer</v>
          </cell>
          <cell r="C1693" t="str">
            <v>Ireland</v>
          </cell>
        </row>
        <row r="1694">
          <cell r="A1694" t="str">
            <v>Corporate</v>
          </cell>
          <cell r="B1694" t="str">
            <v>Country of buyer</v>
          </cell>
          <cell r="C1694" t="str">
            <v>Isle of Man</v>
          </cell>
        </row>
        <row r="1695">
          <cell r="A1695" t="str">
            <v>Corporate</v>
          </cell>
          <cell r="B1695" t="str">
            <v>Country of buyer</v>
          </cell>
          <cell r="C1695" t="str">
            <v>Israel</v>
          </cell>
        </row>
        <row r="1696">
          <cell r="A1696" t="str">
            <v>Corporate</v>
          </cell>
          <cell r="B1696" t="str">
            <v>Country of buyer</v>
          </cell>
          <cell r="C1696" t="str">
            <v>Italy</v>
          </cell>
        </row>
        <row r="1697">
          <cell r="A1697" t="str">
            <v>Corporate</v>
          </cell>
          <cell r="B1697" t="str">
            <v>Country of buyer</v>
          </cell>
          <cell r="C1697" t="str">
            <v>Ivory Coast</v>
          </cell>
        </row>
        <row r="1698">
          <cell r="A1698" t="str">
            <v>Corporate</v>
          </cell>
          <cell r="B1698" t="str">
            <v>Country of buyer</v>
          </cell>
          <cell r="C1698" t="str">
            <v>Jamaica</v>
          </cell>
        </row>
        <row r="1699">
          <cell r="A1699" t="str">
            <v>Corporate</v>
          </cell>
          <cell r="B1699" t="str">
            <v>Country of buyer</v>
          </cell>
          <cell r="C1699" t="str">
            <v>Japan</v>
          </cell>
        </row>
        <row r="1700">
          <cell r="A1700" t="str">
            <v>Corporate</v>
          </cell>
          <cell r="B1700" t="str">
            <v>Country of buyer</v>
          </cell>
          <cell r="C1700" t="str">
            <v xml:space="preserve">Jersey </v>
          </cell>
        </row>
        <row r="1701">
          <cell r="A1701" t="str">
            <v>Corporate</v>
          </cell>
          <cell r="B1701" t="str">
            <v>Country of buyer</v>
          </cell>
          <cell r="C1701" t="str">
            <v>Jordan</v>
          </cell>
        </row>
        <row r="1702">
          <cell r="A1702" t="str">
            <v>Corporate</v>
          </cell>
          <cell r="B1702" t="str">
            <v>Country of buyer</v>
          </cell>
          <cell r="C1702" t="str">
            <v>Kazakhstan</v>
          </cell>
        </row>
        <row r="1703">
          <cell r="A1703" t="str">
            <v>Corporate</v>
          </cell>
          <cell r="B1703" t="str">
            <v>Country of buyer</v>
          </cell>
          <cell r="C1703" t="str">
            <v>Kenya</v>
          </cell>
        </row>
        <row r="1704">
          <cell r="A1704" t="str">
            <v>Corporate</v>
          </cell>
          <cell r="B1704" t="str">
            <v>Country of buyer</v>
          </cell>
          <cell r="C1704" t="str">
            <v>Kosovo</v>
          </cell>
        </row>
        <row r="1705">
          <cell r="A1705" t="str">
            <v>Corporate</v>
          </cell>
          <cell r="B1705" t="str">
            <v>Country of buyer</v>
          </cell>
          <cell r="C1705" t="str">
            <v>Kuwait</v>
          </cell>
        </row>
        <row r="1706">
          <cell r="A1706" t="str">
            <v>Corporate</v>
          </cell>
          <cell r="B1706" t="str">
            <v>Country of buyer</v>
          </cell>
          <cell r="C1706" t="str">
            <v>Kyrgyzstan</v>
          </cell>
        </row>
        <row r="1707">
          <cell r="A1707" t="str">
            <v>Corporate</v>
          </cell>
          <cell r="B1707" t="str">
            <v>Country of buyer</v>
          </cell>
          <cell r="C1707" t="str">
            <v>Lao PDR</v>
          </cell>
        </row>
        <row r="1708">
          <cell r="A1708" t="str">
            <v>Corporate</v>
          </cell>
          <cell r="B1708" t="str">
            <v>Country of buyer</v>
          </cell>
          <cell r="C1708" t="str">
            <v>Latvia</v>
          </cell>
        </row>
        <row r="1709">
          <cell r="A1709" t="str">
            <v>Corporate</v>
          </cell>
          <cell r="B1709" t="str">
            <v>Country of buyer</v>
          </cell>
          <cell r="C1709" t="str">
            <v>Lebanon</v>
          </cell>
        </row>
        <row r="1710">
          <cell r="A1710" t="str">
            <v>Corporate</v>
          </cell>
          <cell r="B1710" t="str">
            <v>Country of buyer</v>
          </cell>
          <cell r="C1710" t="str">
            <v>Lesotho</v>
          </cell>
        </row>
        <row r="1711">
          <cell r="A1711" t="str">
            <v>Corporate</v>
          </cell>
          <cell r="B1711" t="str">
            <v>Country of buyer</v>
          </cell>
          <cell r="C1711" t="str">
            <v>Liberia</v>
          </cell>
        </row>
        <row r="1712">
          <cell r="A1712" t="str">
            <v>Corporate</v>
          </cell>
          <cell r="B1712" t="str">
            <v>Country of buyer</v>
          </cell>
          <cell r="C1712" t="str">
            <v>Libya</v>
          </cell>
        </row>
        <row r="1713">
          <cell r="A1713" t="str">
            <v>Corporate</v>
          </cell>
          <cell r="B1713" t="str">
            <v>Country of buyer</v>
          </cell>
          <cell r="C1713" t="str">
            <v>Liechtenstein</v>
          </cell>
        </row>
        <row r="1714">
          <cell r="A1714" t="str">
            <v>Corporate</v>
          </cell>
          <cell r="B1714" t="str">
            <v>Country of buyer</v>
          </cell>
          <cell r="C1714" t="str">
            <v>Lithuania</v>
          </cell>
        </row>
        <row r="1715">
          <cell r="A1715" t="str">
            <v>Corporate</v>
          </cell>
          <cell r="B1715" t="str">
            <v>Country of buyer</v>
          </cell>
          <cell r="C1715" t="str">
            <v>Luxembourg</v>
          </cell>
        </row>
        <row r="1716">
          <cell r="A1716" t="str">
            <v>Corporate</v>
          </cell>
          <cell r="B1716" t="str">
            <v>Country of buyer</v>
          </cell>
          <cell r="C1716" t="str">
            <v>Macedonia</v>
          </cell>
        </row>
        <row r="1717">
          <cell r="A1717" t="str">
            <v>Corporate</v>
          </cell>
          <cell r="B1717" t="str">
            <v>Country of buyer</v>
          </cell>
          <cell r="C1717" t="str">
            <v>Majorca</v>
          </cell>
        </row>
        <row r="1718">
          <cell r="A1718" t="str">
            <v>Corporate</v>
          </cell>
          <cell r="B1718" t="str">
            <v>Country of buyer</v>
          </cell>
          <cell r="C1718" t="str">
            <v>Malawi</v>
          </cell>
        </row>
        <row r="1719">
          <cell r="A1719" t="str">
            <v>Corporate</v>
          </cell>
          <cell r="B1719" t="str">
            <v>Country of buyer</v>
          </cell>
          <cell r="C1719" t="str">
            <v>Malaysia</v>
          </cell>
        </row>
        <row r="1720">
          <cell r="A1720" t="str">
            <v>Corporate</v>
          </cell>
          <cell r="B1720" t="str">
            <v>Country of buyer</v>
          </cell>
          <cell r="C1720" t="str">
            <v>Mali</v>
          </cell>
        </row>
        <row r="1721">
          <cell r="A1721" t="str">
            <v>Corporate</v>
          </cell>
          <cell r="B1721" t="str">
            <v>Country of buyer</v>
          </cell>
          <cell r="C1721" t="str">
            <v>Malta</v>
          </cell>
        </row>
        <row r="1722">
          <cell r="A1722" t="str">
            <v>Corporate</v>
          </cell>
          <cell r="B1722" t="str">
            <v>Country of buyer</v>
          </cell>
          <cell r="C1722" t="str">
            <v>Marshall Islands</v>
          </cell>
        </row>
        <row r="1723">
          <cell r="A1723" t="str">
            <v>Corporate</v>
          </cell>
          <cell r="B1723" t="str">
            <v>Country of buyer</v>
          </cell>
          <cell r="C1723" t="str">
            <v>Mauritania</v>
          </cell>
        </row>
        <row r="1724">
          <cell r="A1724" t="str">
            <v>Corporate</v>
          </cell>
          <cell r="B1724" t="str">
            <v>Country of buyer</v>
          </cell>
          <cell r="C1724" t="str">
            <v>Mauritius</v>
          </cell>
        </row>
        <row r="1725">
          <cell r="A1725" t="str">
            <v>Corporate</v>
          </cell>
          <cell r="B1725" t="str">
            <v>Country of buyer</v>
          </cell>
          <cell r="C1725" t="str">
            <v>Mexico</v>
          </cell>
        </row>
        <row r="1726">
          <cell r="A1726" t="str">
            <v>Corporate</v>
          </cell>
          <cell r="B1726" t="str">
            <v>Country of buyer</v>
          </cell>
          <cell r="C1726" t="str">
            <v>Moldova</v>
          </cell>
        </row>
        <row r="1727">
          <cell r="A1727" t="str">
            <v>Corporate</v>
          </cell>
          <cell r="B1727" t="str">
            <v>Country of buyer</v>
          </cell>
          <cell r="C1727" t="str">
            <v>Monaco</v>
          </cell>
        </row>
        <row r="1728">
          <cell r="A1728" t="str">
            <v>Corporate</v>
          </cell>
          <cell r="B1728" t="str">
            <v>Country of buyer</v>
          </cell>
          <cell r="C1728" t="str">
            <v>Morocco</v>
          </cell>
        </row>
        <row r="1729">
          <cell r="A1729" t="str">
            <v>Corporate</v>
          </cell>
          <cell r="B1729" t="str">
            <v>Country of buyer</v>
          </cell>
          <cell r="C1729" t="str">
            <v>Mozambique</v>
          </cell>
        </row>
        <row r="1730">
          <cell r="A1730" t="str">
            <v>Corporate</v>
          </cell>
          <cell r="B1730" t="str">
            <v>Country of buyer</v>
          </cell>
          <cell r="C1730" t="str">
            <v>Namibia</v>
          </cell>
        </row>
        <row r="1731">
          <cell r="A1731" t="str">
            <v>Corporate</v>
          </cell>
          <cell r="B1731" t="str">
            <v>Country of buyer</v>
          </cell>
          <cell r="C1731" t="str">
            <v>Nepal</v>
          </cell>
        </row>
        <row r="1732">
          <cell r="A1732" t="str">
            <v>Corporate</v>
          </cell>
          <cell r="B1732" t="str">
            <v>Country of buyer</v>
          </cell>
          <cell r="C1732" t="str">
            <v>Netherlands</v>
          </cell>
        </row>
        <row r="1733">
          <cell r="A1733" t="str">
            <v>Corporate</v>
          </cell>
          <cell r="B1733" t="str">
            <v>Country of buyer</v>
          </cell>
          <cell r="C1733" t="str">
            <v>New Zealand</v>
          </cell>
        </row>
        <row r="1734">
          <cell r="A1734" t="str">
            <v>Corporate</v>
          </cell>
          <cell r="B1734" t="str">
            <v>Country of buyer</v>
          </cell>
          <cell r="C1734" t="str">
            <v>Nigeria</v>
          </cell>
        </row>
        <row r="1735">
          <cell r="A1735" t="str">
            <v>Corporate</v>
          </cell>
          <cell r="B1735" t="str">
            <v>Country of buyer</v>
          </cell>
          <cell r="C1735" t="str">
            <v>North Korea</v>
          </cell>
        </row>
        <row r="1736">
          <cell r="A1736" t="str">
            <v>Corporate</v>
          </cell>
          <cell r="B1736" t="str">
            <v>Country of buyer</v>
          </cell>
          <cell r="C1736" t="str">
            <v>Northern Cyprus TRNC</v>
          </cell>
        </row>
        <row r="1737">
          <cell r="A1737" t="str">
            <v>Corporate</v>
          </cell>
          <cell r="B1737" t="str">
            <v>Country of buyer</v>
          </cell>
          <cell r="C1737" t="str">
            <v>Northern Ireland</v>
          </cell>
        </row>
        <row r="1738">
          <cell r="A1738" t="str">
            <v>Corporate</v>
          </cell>
          <cell r="B1738" t="str">
            <v>Country of buyer</v>
          </cell>
          <cell r="C1738" t="str">
            <v>Norway</v>
          </cell>
        </row>
        <row r="1739">
          <cell r="A1739" t="str">
            <v>Corporate</v>
          </cell>
          <cell r="B1739" t="str">
            <v>Country of buyer</v>
          </cell>
          <cell r="C1739" t="str">
            <v>Not Known</v>
          </cell>
        </row>
        <row r="1740">
          <cell r="A1740" t="str">
            <v>Corporate</v>
          </cell>
          <cell r="B1740" t="str">
            <v>Country of buyer</v>
          </cell>
          <cell r="C1740" t="str">
            <v>Oman</v>
          </cell>
        </row>
        <row r="1741">
          <cell r="A1741" t="str">
            <v>Corporate</v>
          </cell>
          <cell r="B1741" t="str">
            <v>Country of buyer</v>
          </cell>
          <cell r="C1741" t="str">
            <v>Pakistan</v>
          </cell>
        </row>
        <row r="1742">
          <cell r="A1742" t="str">
            <v>Corporate</v>
          </cell>
          <cell r="B1742" t="str">
            <v>Country of buyer</v>
          </cell>
          <cell r="C1742" t="str">
            <v>Panama</v>
          </cell>
        </row>
        <row r="1743">
          <cell r="A1743" t="str">
            <v>Corporate</v>
          </cell>
          <cell r="B1743" t="str">
            <v>Country of buyer</v>
          </cell>
          <cell r="C1743" t="str">
            <v>Papua New Guinea</v>
          </cell>
        </row>
        <row r="1744">
          <cell r="A1744" t="str">
            <v>Corporate</v>
          </cell>
          <cell r="B1744" t="str">
            <v>Country of buyer</v>
          </cell>
          <cell r="C1744" t="str">
            <v>Paraguay</v>
          </cell>
        </row>
        <row r="1745">
          <cell r="A1745" t="str">
            <v>Corporate</v>
          </cell>
          <cell r="B1745" t="str">
            <v>Country of buyer</v>
          </cell>
          <cell r="C1745" t="str">
            <v>Peoples Rep of Yemen</v>
          </cell>
        </row>
        <row r="1746">
          <cell r="A1746" t="str">
            <v>Corporate</v>
          </cell>
          <cell r="B1746" t="str">
            <v>Country of buyer</v>
          </cell>
          <cell r="C1746" t="str">
            <v>Peoples' Republic of China</v>
          </cell>
        </row>
        <row r="1747">
          <cell r="A1747" t="str">
            <v>Corporate</v>
          </cell>
          <cell r="B1747" t="str">
            <v>Country of buyer</v>
          </cell>
          <cell r="C1747" t="str">
            <v>Peru</v>
          </cell>
        </row>
        <row r="1748">
          <cell r="A1748" t="str">
            <v>Corporate</v>
          </cell>
          <cell r="B1748" t="str">
            <v>Country of buyer</v>
          </cell>
          <cell r="C1748" t="str">
            <v>Philippines</v>
          </cell>
        </row>
        <row r="1749">
          <cell r="A1749" t="str">
            <v>Corporate</v>
          </cell>
          <cell r="B1749" t="str">
            <v>Country of buyer</v>
          </cell>
          <cell r="C1749" t="str">
            <v>Poland</v>
          </cell>
        </row>
        <row r="1750">
          <cell r="A1750" t="str">
            <v>Corporate</v>
          </cell>
          <cell r="B1750" t="str">
            <v>Country of buyer</v>
          </cell>
          <cell r="C1750" t="str">
            <v>Portugal</v>
          </cell>
        </row>
        <row r="1751">
          <cell r="A1751" t="str">
            <v>Corporate</v>
          </cell>
          <cell r="B1751" t="str">
            <v>Country of buyer</v>
          </cell>
          <cell r="C1751" t="str">
            <v>Puerto Rico</v>
          </cell>
        </row>
        <row r="1752">
          <cell r="A1752" t="str">
            <v>Corporate</v>
          </cell>
          <cell r="B1752" t="str">
            <v>Country of buyer</v>
          </cell>
          <cell r="C1752" t="str">
            <v>Qatar</v>
          </cell>
        </row>
        <row r="1753">
          <cell r="A1753" t="str">
            <v>Corporate</v>
          </cell>
          <cell r="B1753" t="str">
            <v>Country of buyer</v>
          </cell>
          <cell r="C1753" t="str">
            <v>Romania</v>
          </cell>
        </row>
        <row r="1754">
          <cell r="A1754" t="str">
            <v>Corporate</v>
          </cell>
          <cell r="B1754" t="str">
            <v>Country of buyer</v>
          </cell>
          <cell r="C1754" t="str">
            <v>Russia</v>
          </cell>
        </row>
        <row r="1755">
          <cell r="A1755" t="str">
            <v>Corporate</v>
          </cell>
          <cell r="B1755" t="str">
            <v>Country of buyer</v>
          </cell>
          <cell r="C1755" t="str">
            <v>Saudi Arabia</v>
          </cell>
        </row>
        <row r="1756">
          <cell r="A1756" t="str">
            <v>Corporate</v>
          </cell>
          <cell r="B1756" t="str">
            <v>Country of buyer</v>
          </cell>
          <cell r="C1756" t="str">
            <v>Scotland</v>
          </cell>
        </row>
        <row r="1757">
          <cell r="A1757" t="str">
            <v>Corporate</v>
          </cell>
          <cell r="B1757" t="str">
            <v>Country of buyer</v>
          </cell>
          <cell r="C1757" t="str">
            <v>Senegal</v>
          </cell>
        </row>
        <row r="1758">
          <cell r="A1758" t="str">
            <v>Corporate</v>
          </cell>
          <cell r="B1758" t="str">
            <v>Country of buyer</v>
          </cell>
          <cell r="C1758" t="str">
            <v>Serbia</v>
          </cell>
        </row>
        <row r="1759">
          <cell r="A1759" t="str">
            <v>Corporate</v>
          </cell>
          <cell r="B1759" t="str">
            <v>Country of buyer</v>
          </cell>
          <cell r="C1759" t="str">
            <v>Singapore</v>
          </cell>
        </row>
        <row r="1760">
          <cell r="A1760" t="str">
            <v>Corporate</v>
          </cell>
          <cell r="B1760" t="str">
            <v>Country of buyer</v>
          </cell>
          <cell r="C1760" t="str">
            <v>Slovakia</v>
          </cell>
        </row>
        <row r="1761">
          <cell r="A1761" t="str">
            <v>Corporate</v>
          </cell>
          <cell r="B1761" t="str">
            <v>Country of buyer</v>
          </cell>
          <cell r="C1761" t="str">
            <v>Slovenia</v>
          </cell>
        </row>
        <row r="1762">
          <cell r="A1762" t="str">
            <v>Corporate</v>
          </cell>
          <cell r="B1762" t="str">
            <v>Country of buyer</v>
          </cell>
          <cell r="C1762" t="str">
            <v>South Africa</v>
          </cell>
        </row>
        <row r="1763">
          <cell r="A1763" t="str">
            <v>Corporate</v>
          </cell>
          <cell r="B1763" t="str">
            <v>Country of buyer</v>
          </cell>
          <cell r="C1763" t="str">
            <v>South Korea</v>
          </cell>
        </row>
        <row r="1764">
          <cell r="A1764" t="str">
            <v>Corporate</v>
          </cell>
          <cell r="B1764" t="str">
            <v>Country of buyer</v>
          </cell>
          <cell r="C1764" t="str">
            <v>Spain</v>
          </cell>
        </row>
        <row r="1765">
          <cell r="A1765" t="str">
            <v>Corporate</v>
          </cell>
          <cell r="B1765" t="str">
            <v>Country of buyer</v>
          </cell>
          <cell r="C1765" t="str">
            <v>Sri Lanka</v>
          </cell>
        </row>
        <row r="1766">
          <cell r="A1766" t="str">
            <v>Corporate</v>
          </cell>
          <cell r="B1766" t="str">
            <v>Country of buyer</v>
          </cell>
          <cell r="C1766" t="str">
            <v>Sudan</v>
          </cell>
        </row>
        <row r="1767">
          <cell r="A1767" t="str">
            <v>Corporate</v>
          </cell>
          <cell r="B1767" t="str">
            <v>Country of buyer</v>
          </cell>
          <cell r="C1767" t="str">
            <v>Swaziland</v>
          </cell>
        </row>
        <row r="1768">
          <cell r="A1768" t="str">
            <v>Corporate</v>
          </cell>
          <cell r="B1768" t="str">
            <v>Country of buyer</v>
          </cell>
          <cell r="C1768" t="str">
            <v>Sweden</v>
          </cell>
        </row>
        <row r="1769">
          <cell r="A1769" t="str">
            <v>Corporate</v>
          </cell>
          <cell r="B1769" t="str">
            <v>Country of buyer</v>
          </cell>
          <cell r="C1769" t="str">
            <v>Switzerland</v>
          </cell>
        </row>
        <row r="1770">
          <cell r="A1770" t="str">
            <v>Corporate</v>
          </cell>
          <cell r="B1770" t="str">
            <v>Country of buyer</v>
          </cell>
          <cell r="C1770" t="str">
            <v>Syria</v>
          </cell>
        </row>
        <row r="1771">
          <cell r="A1771" t="str">
            <v>Corporate</v>
          </cell>
          <cell r="B1771" t="str">
            <v>Country of buyer</v>
          </cell>
          <cell r="C1771" t="str">
            <v>Taiwan</v>
          </cell>
        </row>
        <row r="1772">
          <cell r="A1772" t="str">
            <v>Corporate</v>
          </cell>
          <cell r="B1772" t="str">
            <v>Country of buyer</v>
          </cell>
          <cell r="C1772" t="str">
            <v>Tajikistan</v>
          </cell>
        </row>
        <row r="1773">
          <cell r="A1773" t="str">
            <v>Corporate</v>
          </cell>
          <cell r="B1773" t="str">
            <v>Country of buyer</v>
          </cell>
          <cell r="C1773" t="str">
            <v>Tanzania</v>
          </cell>
        </row>
        <row r="1774">
          <cell r="A1774" t="str">
            <v>Corporate</v>
          </cell>
          <cell r="B1774" t="str">
            <v>Country of buyer</v>
          </cell>
          <cell r="C1774" t="str">
            <v>Thailand</v>
          </cell>
        </row>
        <row r="1775">
          <cell r="A1775" t="str">
            <v>Corporate</v>
          </cell>
          <cell r="B1775" t="str">
            <v>Country of buyer</v>
          </cell>
          <cell r="C1775" t="str">
            <v>Togo</v>
          </cell>
        </row>
        <row r="1776">
          <cell r="A1776" t="str">
            <v>Corporate</v>
          </cell>
          <cell r="B1776" t="str">
            <v>Country of buyer</v>
          </cell>
          <cell r="C1776" t="str">
            <v>Tonga</v>
          </cell>
        </row>
        <row r="1777">
          <cell r="A1777" t="str">
            <v>Corporate</v>
          </cell>
          <cell r="B1777" t="str">
            <v>Country of buyer</v>
          </cell>
          <cell r="C1777" t="str">
            <v>Tunisia</v>
          </cell>
        </row>
        <row r="1778">
          <cell r="A1778" t="str">
            <v>Corporate</v>
          </cell>
          <cell r="B1778" t="str">
            <v>Country of buyer</v>
          </cell>
          <cell r="C1778" t="str">
            <v>Turkey</v>
          </cell>
        </row>
        <row r="1779">
          <cell r="A1779" t="str">
            <v>Corporate</v>
          </cell>
          <cell r="B1779" t="str">
            <v>Country of buyer</v>
          </cell>
          <cell r="C1779" t="str">
            <v>Turkmenistan</v>
          </cell>
        </row>
        <row r="1780">
          <cell r="A1780" t="str">
            <v>Corporate</v>
          </cell>
          <cell r="B1780" t="str">
            <v>Country of buyer</v>
          </cell>
          <cell r="C1780" t="str">
            <v>Uganda</v>
          </cell>
        </row>
        <row r="1781">
          <cell r="A1781" t="str">
            <v>Corporate</v>
          </cell>
          <cell r="B1781" t="str">
            <v>Country of buyer</v>
          </cell>
          <cell r="C1781" t="str">
            <v>Ukraine</v>
          </cell>
        </row>
        <row r="1782">
          <cell r="A1782" t="str">
            <v>Corporate</v>
          </cell>
          <cell r="B1782" t="str">
            <v>Country of buyer</v>
          </cell>
          <cell r="C1782" t="str">
            <v>United Arab Emirates</v>
          </cell>
        </row>
        <row r="1783">
          <cell r="A1783" t="str">
            <v>Corporate</v>
          </cell>
          <cell r="B1783" t="str">
            <v>Country of buyer</v>
          </cell>
          <cell r="C1783" t="str">
            <v>United States</v>
          </cell>
        </row>
        <row r="1784">
          <cell r="A1784" t="str">
            <v>Corporate</v>
          </cell>
          <cell r="B1784" t="str">
            <v>Country of buyer</v>
          </cell>
          <cell r="C1784" t="str">
            <v>Uruguay</v>
          </cell>
        </row>
        <row r="1785">
          <cell r="A1785" t="str">
            <v>Corporate</v>
          </cell>
          <cell r="B1785" t="str">
            <v>Country of buyer</v>
          </cell>
          <cell r="C1785" t="str">
            <v>Uzbekistan</v>
          </cell>
        </row>
        <row r="1786">
          <cell r="A1786" t="str">
            <v>Corporate</v>
          </cell>
          <cell r="B1786" t="str">
            <v>Country of buyer</v>
          </cell>
          <cell r="C1786" t="str">
            <v>Venezuela</v>
          </cell>
        </row>
        <row r="1787">
          <cell r="A1787" t="str">
            <v>Corporate</v>
          </cell>
          <cell r="B1787" t="str">
            <v>Country of buyer</v>
          </cell>
          <cell r="C1787" t="str">
            <v>Vietnam</v>
          </cell>
        </row>
        <row r="1788">
          <cell r="A1788" t="str">
            <v>Corporate</v>
          </cell>
          <cell r="B1788" t="str">
            <v>Country of buyer</v>
          </cell>
          <cell r="C1788" t="str">
            <v>Wales</v>
          </cell>
        </row>
        <row r="1789">
          <cell r="A1789" t="str">
            <v>Corporate</v>
          </cell>
          <cell r="B1789" t="str">
            <v>Country of buyer</v>
          </cell>
          <cell r="C1789" t="str">
            <v>Yemen</v>
          </cell>
        </row>
        <row r="1790">
          <cell r="A1790" t="str">
            <v>Corporate</v>
          </cell>
          <cell r="B1790" t="str">
            <v>Country of buyer</v>
          </cell>
          <cell r="C1790" t="str">
            <v>Zaire</v>
          </cell>
        </row>
        <row r="1791">
          <cell r="A1791" t="str">
            <v>Corporate</v>
          </cell>
          <cell r="B1791" t="str">
            <v>Country of buyer</v>
          </cell>
          <cell r="C1791" t="str">
            <v>Zambia</v>
          </cell>
        </row>
        <row r="1792">
          <cell r="A1792" t="str">
            <v>Corporate</v>
          </cell>
          <cell r="B1792" t="str">
            <v>Country of buyer</v>
          </cell>
          <cell r="C1792" t="str">
            <v>Zimbabwe</v>
          </cell>
        </row>
        <row r="1793">
          <cell r="A1793" t="str">
            <v>Corporate</v>
          </cell>
          <cell r="B1793" t="str">
            <v>Country of seller</v>
          </cell>
          <cell r="C1793" t="str">
            <v>Angola</v>
          </cell>
        </row>
        <row r="1794">
          <cell r="A1794" t="str">
            <v>Corporate</v>
          </cell>
          <cell r="B1794" t="str">
            <v>Country of seller</v>
          </cell>
          <cell r="C1794" t="str">
            <v>Algeria</v>
          </cell>
        </row>
        <row r="1795">
          <cell r="A1795" t="str">
            <v>Corporate</v>
          </cell>
          <cell r="B1795" t="str">
            <v>Country of seller</v>
          </cell>
          <cell r="C1795" t="str">
            <v>Albania</v>
          </cell>
        </row>
        <row r="1796">
          <cell r="A1796" t="str">
            <v>Corporate</v>
          </cell>
          <cell r="B1796" t="str">
            <v>Country of seller</v>
          </cell>
          <cell r="C1796" t="str">
            <v>Argentina</v>
          </cell>
        </row>
        <row r="1797">
          <cell r="A1797" t="str">
            <v>Corporate</v>
          </cell>
          <cell r="B1797" t="str">
            <v>Country of seller</v>
          </cell>
          <cell r="C1797" t="str">
            <v>Australia</v>
          </cell>
        </row>
        <row r="1798">
          <cell r="A1798" t="str">
            <v>Corporate</v>
          </cell>
          <cell r="B1798" t="str">
            <v>Country of seller</v>
          </cell>
          <cell r="C1798" t="str">
            <v>Austria</v>
          </cell>
        </row>
        <row r="1799">
          <cell r="A1799" t="str">
            <v>Corporate</v>
          </cell>
          <cell r="B1799" t="str">
            <v>Country of seller</v>
          </cell>
          <cell r="C1799" t="str">
            <v xml:space="preserve">Azerbaijan  </v>
          </cell>
        </row>
        <row r="1800">
          <cell r="A1800" t="str">
            <v>Corporate</v>
          </cell>
          <cell r="B1800" t="str">
            <v>Country of seller</v>
          </cell>
          <cell r="C1800" t="str">
            <v>Bangladesh</v>
          </cell>
        </row>
        <row r="1801">
          <cell r="A1801" t="str">
            <v>Corporate</v>
          </cell>
          <cell r="B1801" t="str">
            <v>Country of seller</v>
          </cell>
          <cell r="C1801" t="str">
            <v>Barbados</v>
          </cell>
        </row>
        <row r="1802">
          <cell r="A1802" t="str">
            <v>Corporate</v>
          </cell>
          <cell r="B1802" t="str">
            <v>Country of seller</v>
          </cell>
          <cell r="C1802" t="str">
            <v>Belgium</v>
          </cell>
        </row>
        <row r="1803">
          <cell r="A1803" t="str">
            <v>Corporate</v>
          </cell>
          <cell r="B1803" t="str">
            <v>Country of seller</v>
          </cell>
          <cell r="C1803" t="str">
            <v>Bermuda</v>
          </cell>
        </row>
        <row r="1804">
          <cell r="A1804" t="str">
            <v>Corporate</v>
          </cell>
          <cell r="B1804" t="str">
            <v>Country of seller</v>
          </cell>
          <cell r="C1804" t="str">
            <v>Botswana</v>
          </cell>
        </row>
        <row r="1805">
          <cell r="A1805" t="str">
            <v>Corporate</v>
          </cell>
          <cell r="B1805" t="str">
            <v>Country of seller</v>
          </cell>
          <cell r="C1805" t="str">
            <v>Bolivia</v>
          </cell>
        </row>
        <row r="1806">
          <cell r="A1806" t="str">
            <v>Corporate</v>
          </cell>
          <cell r="B1806" t="str">
            <v>Country of seller</v>
          </cell>
          <cell r="C1806" t="str">
            <v>Brazil</v>
          </cell>
        </row>
        <row r="1807">
          <cell r="A1807" t="str">
            <v>Corporate</v>
          </cell>
          <cell r="B1807" t="str">
            <v>Country of seller</v>
          </cell>
          <cell r="C1807" t="str">
            <v>Brunei</v>
          </cell>
        </row>
        <row r="1808">
          <cell r="A1808" t="str">
            <v>Corporate</v>
          </cell>
          <cell r="B1808" t="str">
            <v>Country of seller</v>
          </cell>
          <cell r="C1808" t="str">
            <v>Burma</v>
          </cell>
        </row>
        <row r="1809">
          <cell r="A1809" t="str">
            <v>Corporate</v>
          </cell>
          <cell r="B1809" t="str">
            <v>Country of seller</v>
          </cell>
          <cell r="C1809" t="str">
            <v xml:space="preserve">Cameroon  </v>
          </cell>
        </row>
        <row r="1810">
          <cell r="A1810" t="str">
            <v>Corporate</v>
          </cell>
          <cell r="B1810" t="str">
            <v>Country of seller</v>
          </cell>
          <cell r="C1810" t="str">
            <v>Canary Islands</v>
          </cell>
        </row>
        <row r="1811">
          <cell r="A1811" t="str">
            <v>Corporate</v>
          </cell>
          <cell r="B1811" t="str">
            <v>Country of seller</v>
          </cell>
          <cell r="C1811" t="str">
            <v>Cayman Islands</v>
          </cell>
        </row>
        <row r="1812">
          <cell r="A1812" t="str">
            <v>Corporate</v>
          </cell>
          <cell r="B1812" t="str">
            <v>Country of seller</v>
          </cell>
          <cell r="C1812" t="str">
            <v>China</v>
          </cell>
        </row>
        <row r="1813">
          <cell r="A1813" t="str">
            <v>Corporate</v>
          </cell>
          <cell r="B1813" t="str">
            <v>Country of seller</v>
          </cell>
          <cell r="C1813" t="str">
            <v>Colombia</v>
          </cell>
        </row>
        <row r="1814">
          <cell r="A1814" t="str">
            <v>Corporate</v>
          </cell>
          <cell r="B1814" t="str">
            <v>Country of seller</v>
          </cell>
          <cell r="C1814" t="str">
            <v xml:space="preserve">Côte d’Ivoire  </v>
          </cell>
        </row>
        <row r="1815">
          <cell r="A1815" t="str">
            <v>Corporate</v>
          </cell>
          <cell r="B1815" t="str">
            <v>Country of seller</v>
          </cell>
          <cell r="C1815" t="str">
            <v>Cuba</v>
          </cell>
        </row>
        <row r="1816">
          <cell r="A1816" t="str">
            <v>Corporate</v>
          </cell>
          <cell r="B1816" t="str">
            <v>Country of seller</v>
          </cell>
          <cell r="C1816" t="str">
            <v>Cyprus</v>
          </cell>
        </row>
        <row r="1817">
          <cell r="A1817" t="str">
            <v>Corporate</v>
          </cell>
          <cell r="B1817" t="str">
            <v>Country of seller</v>
          </cell>
          <cell r="C1817" t="str">
            <v>Czech Republic</v>
          </cell>
        </row>
        <row r="1818">
          <cell r="A1818" t="str">
            <v>Corporate</v>
          </cell>
          <cell r="B1818" t="str">
            <v>Country of seller</v>
          </cell>
          <cell r="C1818" t="str">
            <v>Denmark</v>
          </cell>
        </row>
        <row r="1819">
          <cell r="A1819" t="str">
            <v>Corporate</v>
          </cell>
          <cell r="B1819" t="str">
            <v>Country of seller</v>
          </cell>
          <cell r="C1819" t="str">
            <v>Dominican Republic</v>
          </cell>
        </row>
        <row r="1820">
          <cell r="A1820" t="str">
            <v>Corporate</v>
          </cell>
          <cell r="B1820" t="str">
            <v>Country of seller</v>
          </cell>
          <cell r="C1820" t="str">
            <v>Ecuador</v>
          </cell>
        </row>
        <row r="1821">
          <cell r="A1821" t="str">
            <v>Corporate</v>
          </cell>
          <cell r="B1821" t="str">
            <v>Country of seller</v>
          </cell>
          <cell r="C1821" t="str">
            <v>Egypt</v>
          </cell>
        </row>
        <row r="1822">
          <cell r="A1822" t="str">
            <v>Corporate</v>
          </cell>
          <cell r="B1822" t="str">
            <v>Country of seller</v>
          </cell>
          <cell r="C1822" t="str">
            <v>Estonia</v>
          </cell>
        </row>
        <row r="1823">
          <cell r="A1823" t="str">
            <v>Corporate</v>
          </cell>
          <cell r="B1823" t="str">
            <v>Country of seller</v>
          </cell>
          <cell r="C1823" t="str">
            <v>Falkland Islands</v>
          </cell>
        </row>
        <row r="1824">
          <cell r="A1824" t="str">
            <v>Corporate</v>
          </cell>
          <cell r="B1824" t="str">
            <v>Country of seller</v>
          </cell>
          <cell r="C1824" t="str">
            <v>Fed Rep Yugoslavia</v>
          </cell>
        </row>
        <row r="1825">
          <cell r="A1825" t="str">
            <v>Corporate</v>
          </cell>
          <cell r="B1825" t="str">
            <v>Country of seller</v>
          </cell>
          <cell r="C1825" t="str">
            <v>Finland</v>
          </cell>
        </row>
        <row r="1826">
          <cell r="A1826" t="str">
            <v>Corporate</v>
          </cell>
          <cell r="B1826" t="str">
            <v>Country of seller</v>
          </cell>
          <cell r="C1826" t="str">
            <v>Gambia</v>
          </cell>
        </row>
        <row r="1827">
          <cell r="A1827" t="str">
            <v>Corporate</v>
          </cell>
          <cell r="B1827" t="str">
            <v>Country of seller</v>
          </cell>
          <cell r="C1827" t="str">
            <v>Georgia</v>
          </cell>
        </row>
        <row r="1828">
          <cell r="A1828" t="str">
            <v>Corporate</v>
          </cell>
          <cell r="B1828" t="str">
            <v>Country of seller</v>
          </cell>
          <cell r="C1828" t="str">
            <v>Ghana</v>
          </cell>
        </row>
        <row r="1829">
          <cell r="A1829" t="str">
            <v>Corporate</v>
          </cell>
          <cell r="B1829" t="str">
            <v>Country of seller</v>
          </cell>
          <cell r="C1829" t="str">
            <v>Greece</v>
          </cell>
        </row>
        <row r="1830">
          <cell r="A1830" t="str">
            <v>Corporate</v>
          </cell>
          <cell r="B1830" t="str">
            <v>Country of seller</v>
          </cell>
          <cell r="C1830" t="str">
            <v>Guatemala</v>
          </cell>
        </row>
        <row r="1831">
          <cell r="A1831" t="str">
            <v>Corporate</v>
          </cell>
          <cell r="B1831" t="str">
            <v>Country of seller</v>
          </cell>
          <cell r="C1831" t="str">
            <v xml:space="preserve">Guinea Bissau  </v>
          </cell>
        </row>
        <row r="1832">
          <cell r="A1832" t="str">
            <v>Corporate</v>
          </cell>
          <cell r="B1832" t="str">
            <v>Country of seller</v>
          </cell>
          <cell r="C1832" t="str">
            <v>Honduras</v>
          </cell>
        </row>
        <row r="1833">
          <cell r="A1833" t="str">
            <v>Corporate</v>
          </cell>
          <cell r="B1833" t="str">
            <v>Country of seller</v>
          </cell>
          <cell r="C1833" t="str">
            <v>El Salvador</v>
          </cell>
        </row>
        <row r="1834">
          <cell r="A1834" t="str">
            <v>Corporate</v>
          </cell>
          <cell r="B1834" t="str">
            <v>Country of seller</v>
          </cell>
          <cell r="C1834" t="str">
            <v>England</v>
          </cell>
        </row>
        <row r="1835">
          <cell r="A1835" t="str">
            <v>Corporate</v>
          </cell>
          <cell r="B1835" t="str">
            <v>Country of seller</v>
          </cell>
          <cell r="C1835" t="str">
            <v>Eritrea</v>
          </cell>
        </row>
        <row r="1836">
          <cell r="A1836" t="str">
            <v>Corporate</v>
          </cell>
          <cell r="B1836" t="str">
            <v>Country of seller</v>
          </cell>
          <cell r="C1836" t="str">
            <v>Ethiopia</v>
          </cell>
        </row>
        <row r="1837">
          <cell r="A1837" t="str">
            <v>Corporate</v>
          </cell>
          <cell r="B1837" t="str">
            <v>Country of seller</v>
          </cell>
          <cell r="C1837" t="str">
            <v>Faroes</v>
          </cell>
        </row>
        <row r="1838">
          <cell r="A1838" t="str">
            <v>Corporate</v>
          </cell>
          <cell r="B1838" t="str">
            <v>Country of seller</v>
          </cell>
          <cell r="C1838" t="str">
            <v>Fiji</v>
          </cell>
        </row>
        <row r="1839">
          <cell r="A1839" t="str">
            <v>Corporate</v>
          </cell>
          <cell r="B1839" t="str">
            <v>Country of seller</v>
          </cell>
          <cell r="C1839" t="str">
            <v>France</v>
          </cell>
        </row>
        <row r="1840">
          <cell r="A1840" t="str">
            <v>Corporate</v>
          </cell>
          <cell r="B1840" t="str">
            <v>Country of seller</v>
          </cell>
          <cell r="C1840" t="str">
            <v>Gaza Strip</v>
          </cell>
        </row>
        <row r="1841">
          <cell r="A1841" t="str">
            <v>Corporate</v>
          </cell>
          <cell r="B1841" t="str">
            <v>Country of seller</v>
          </cell>
          <cell r="C1841" t="str">
            <v>Germany</v>
          </cell>
        </row>
        <row r="1842">
          <cell r="A1842" t="str">
            <v>Corporate</v>
          </cell>
          <cell r="B1842" t="str">
            <v>Country of seller</v>
          </cell>
          <cell r="C1842" t="str">
            <v>Gibraltar</v>
          </cell>
        </row>
        <row r="1843">
          <cell r="A1843" t="str">
            <v>Corporate</v>
          </cell>
          <cell r="B1843" t="str">
            <v>Country of seller</v>
          </cell>
          <cell r="C1843" t="str">
            <v>Guam</v>
          </cell>
        </row>
        <row r="1844">
          <cell r="A1844" t="str">
            <v>Corporate</v>
          </cell>
          <cell r="B1844" t="str">
            <v>Country of seller</v>
          </cell>
          <cell r="C1844" t="str">
            <v xml:space="preserve">Guernsey </v>
          </cell>
        </row>
        <row r="1845">
          <cell r="A1845" t="str">
            <v>Corporate</v>
          </cell>
          <cell r="B1845" t="str">
            <v>Country of seller</v>
          </cell>
          <cell r="C1845" t="str">
            <v>Holland</v>
          </cell>
        </row>
        <row r="1846">
          <cell r="A1846" t="str">
            <v>Corporate</v>
          </cell>
          <cell r="B1846" t="str">
            <v>Country of seller</v>
          </cell>
          <cell r="C1846" t="str">
            <v>Hong Kong</v>
          </cell>
        </row>
        <row r="1847">
          <cell r="A1847" t="str">
            <v>Corporate</v>
          </cell>
          <cell r="B1847" t="str">
            <v>Country of seller</v>
          </cell>
          <cell r="C1847" t="str">
            <v>Hungary</v>
          </cell>
        </row>
        <row r="1848">
          <cell r="A1848" t="str">
            <v>Corporate</v>
          </cell>
          <cell r="B1848" t="str">
            <v>Country of seller</v>
          </cell>
          <cell r="C1848" t="str">
            <v>Iceland</v>
          </cell>
        </row>
        <row r="1849">
          <cell r="A1849" t="str">
            <v>Corporate</v>
          </cell>
          <cell r="B1849" t="str">
            <v>Country of seller</v>
          </cell>
          <cell r="C1849" t="str">
            <v>India</v>
          </cell>
        </row>
        <row r="1850">
          <cell r="A1850" t="str">
            <v>Corporate</v>
          </cell>
          <cell r="B1850" t="str">
            <v>Country of seller</v>
          </cell>
          <cell r="C1850" t="str">
            <v>Indonesia</v>
          </cell>
        </row>
        <row r="1851">
          <cell r="A1851" t="str">
            <v>Corporate</v>
          </cell>
          <cell r="B1851" t="str">
            <v>Country of seller</v>
          </cell>
          <cell r="C1851" t="str">
            <v>Iran</v>
          </cell>
        </row>
        <row r="1852">
          <cell r="A1852" t="str">
            <v>Corporate</v>
          </cell>
          <cell r="B1852" t="str">
            <v>Country of seller</v>
          </cell>
          <cell r="C1852" t="str">
            <v>Angola</v>
          </cell>
        </row>
        <row r="1853">
          <cell r="A1853" t="str">
            <v>Corporate</v>
          </cell>
          <cell r="B1853" t="str">
            <v>Country of seller</v>
          </cell>
          <cell r="C1853" t="str">
            <v>Belize</v>
          </cell>
        </row>
        <row r="1854">
          <cell r="A1854" t="str">
            <v>Corporate</v>
          </cell>
          <cell r="B1854" t="str">
            <v>Country of seller</v>
          </cell>
          <cell r="C1854" t="str">
            <v>Bhutan</v>
          </cell>
        </row>
        <row r="1855">
          <cell r="A1855" t="str">
            <v>Corporate</v>
          </cell>
          <cell r="B1855" t="str">
            <v>Country of seller</v>
          </cell>
          <cell r="C1855" t="str">
            <v>Bosnia &amp; Herzegovina</v>
          </cell>
        </row>
        <row r="1856">
          <cell r="A1856" t="str">
            <v>Corporate</v>
          </cell>
          <cell r="B1856" t="str">
            <v>Country of seller</v>
          </cell>
          <cell r="C1856" t="str">
            <v>Bulgaria</v>
          </cell>
        </row>
        <row r="1857">
          <cell r="A1857" t="str">
            <v>Corporate</v>
          </cell>
          <cell r="B1857" t="str">
            <v>Country of seller</v>
          </cell>
          <cell r="C1857" t="str">
            <v>Cambodia</v>
          </cell>
        </row>
        <row r="1858">
          <cell r="A1858" t="str">
            <v>Corporate</v>
          </cell>
          <cell r="B1858" t="str">
            <v>Country of seller</v>
          </cell>
          <cell r="C1858" t="str">
            <v>Canada</v>
          </cell>
        </row>
        <row r="1859">
          <cell r="A1859" t="str">
            <v>Corporate</v>
          </cell>
          <cell r="B1859" t="str">
            <v>Country of seller</v>
          </cell>
          <cell r="C1859" t="str">
            <v>Chile</v>
          </cell>
        </row>
        <row r="1860">
          <cell r="A1860" t="str">
            <v>Corporate</v>
          </cell>
          <cell r="B1860" t="str">
            <v>Country of seller</v>
          </cell>
          <cell r="C1860" t="str">
            <v>Costa Rica</v>
          </cell>
        </row>
        <row r="1861">
          <cell r="A1861" t="str">
            <v>Corporate</v>
          </cell>
          <cell r="B1861" t="str">
            <v>Country of seller</v>
          </cell>
          <cell r="C1861" t="str">
            <v>Croatia</v>
          </cell>
        </row>
        <row r="1862">
          <cell r="A1862" t="str">
            <v>Corporate</v>
          </cell>
          <cell r="B1862" t="str">
            <v>Country of seller</v>
          </cell>
          <cell r="C1862" t="str">
            <v>Iraq</v>
          </cell>
        </row>
        <row r="1863">
          <cell r="A1863" t="str">
            <v>Corporate</v>
          </cell>
          <cell r="B1863" t="str">
            <v>Country of seller</v>
          </cell>
          <cell r="C1863" t="str">
            <v>Ireland</v>
          </cell>
        </row>
        <row r="1864">
          <cell r="A1864" t="str">
            <v>Corporate</v>
          </cell>
          <cell r="B1864" t="str">
            <v>Country of seller</v>
          </cell>
          <cell r="C1864" t="str">
            <v>Isle of Man</v>
          </cell>
        </row>
        <row r="1865">
          <cell r="A1865" t="str">
            <v>Corporate</v>
          </cell>
          <cell r="B1865" t="str">
            <v>Country of seller</v>
          </cell>
          <cell r="C1865" t="str">
            <v>Israel</v>
          </cell>
        </row>
        <row r="1866">
          <cell r="A1866" t="str">
            <v>Corporate</v>
          </cell>
          <cell r="B1866" t="str">
            <v>Country of seller</v>
          </cell>
          <cell r="C1866" t="str">
            <v>Italy</v>
          </cell>
        </row>
        <row r="1867">
          <cell r="A1867" t="str">
            <v>Corporate</v>
          </cell>
          <cell r="B1867" t="str">
            <v>Country of seller</v>
          </cell>
          <cell r="C1867" t="str">
            <v>Ivory Coast</v>
          </cell>
        </row>
        <row r="1868">
          <cell r="A1868" t="str">
            <v>Corporate</v>
          </cell>
          <cell r="B1868" t="str">
            <v>Country of seller</v>
          </cell>
          <cell r="C1868" t="str">
            <v>Jamaica</v>
          </cell>
        </row>
        <row r="1869">
          <cell r="A1869" t="str">
            <v>Corporate</v>
          </cell>
          <cell r="B1869" t="str">
            <v>Country of seller</v>
          </cell>
          <cell r="C1869" t="str">
            <v>Japan</v>
          </cell>
        </row>
        <row r="1870">
          <cell r="A1870" t="str">
            <v>Corporate</v>
          </cell>
          <cell r="B1870" t="str">
            <v>Country of seller</v>
          </cell>
          <cell r="C1870" t="str">
            <v xml:space="preserve">Jersey </v>
          </cell>
        </row>
        <row r="1871">
          <cell r="A1871" t="str">
            <v>Corporate</v>
          </cell>
          <cell r="B1871" t="str">
            <v>Country of seller</v>
          </cell>
          <cell r="C1871" t="str">
            <v>Jordan</v>
          </cell>
        </row>
        <row r="1872">
          <cell r="A1872" t="str">
            <v>Corporate</v>
          </cell>
          <cell r="B1872" t="str">
            <v>Country of seller</v>
          </cell>
          <cell r="C1872" t="str">
            <v>Kazakhstan</v>
          </cell>
        </row>
        <row r="1873">
          <cell r="A1873" t="str">
            <v>Corporate</v>
          </cell>
          <cell r="B1873" t="str">
            <v>Country of seller</v>
          </cell>
          <cell r="C1873" t="str">
            <v>Kenya</v>
          </cell>
        </row>
        <row r="1874">
          <cell r="A1874" t="str">
            <v>Corporate</v>
          </cell>
          <cell r="B1874" t="str">
            <v>Country of seller</v>
          </cell>
          <cell r="C1874" t="str">
            <v>Kosovo</v>
          </cell>
        </row>
        <row r="1875">
          <cell r="A1875" t="str">
            <v>Corporate</v>
          </cell>
          <cell r="B1875" t="str">
            <v>Country of seller</v>
          </cell>
          <cell r="C1875" t="str">
            <v>Kuwait</v>
          </cell>
        </row>
        <row r="1876">
          <cell r="A1876" t="str">
            <v>Corporate</v>
          </cell>
          <cell r="B1876" t="str">
            <v>Country of seller</v>
          </cell>
          <cell r="C1876" t="str">
            <v>Kyrgyzstan</v>
          </cell>
        </row>
        <row r="1877">
          <cell r="A1877" t="str">
            <v>Corporate</v>
          </cell>
          <cell r="B1877" t="str">
            <v>Country of seller</v>
          </cell>
          <cell r="C1877" t="str">
            <v>Lao PDR</v>
          </cell>
        </row>
        <row r="1878">
          <cell r="A1878" t="str">
            <v>Corporate</v>
          </cell>
          <cell r="B1878" t="str">
            <v>Country of seller</v>
          </cell>
          <cell r="C1878" t="str">
            <v>Latvia</v>
          </cell>
        </row>
        <row r="1879">
          <cell r="A1879" t="str">
            <v>Corporate</v>
          </cell>
          <cell r="B1879" t="str">
            <v>Country of seller</v>
          </cell>
          <cell r="C1879" t="str">
            <v>Lebanon</v>
          </cell>
        </row>
        <row r="1880">
          <cell r="A1880" t="str">
            <v>Corporate</v>
          </cell>
          <cell r="B1880" t="str">
            <v>Country of seller</v>
          </cell>
          <cell r="C1880" t="str">
            <v>Lesotho</v>
          </cell>
        </row>
        <row r="1881">
          <cell r="A1881" t="str">
            <v>Corporate</v>
          </cell>
          <cell r="B1881" t="str">
            <v>Country of seller</v>
          </cell>
          <cell r="C1881" t="str">
            <v>Liberia</v>
          </cell>
        </row>
        <row r="1882">
          <cell r="A1882" t="str">
            <v>Corporate</v>
          </cell>
          <cell r="B1882" t="str">
            <v>Country of seller</v>
          </cell>
          <cell r="C1882" t="str">
            <v>Libya</v>
          </cell>
        </row>
        <row r="1883">
          <cell r="A1883" t="str">
            <v>Corporate</v>
          </cell>
          <cell r="B1883" t="str">
            <v>Country of seller</v>
          </cell>
          <cell r="C1883" t="str">
            <v>Liechtenstein</v>
          </cell>
        </row>
        <row r="1884">
          <cell r="A1884" t="str">
            <v>Corporate</v>
          </cell>
          <cell r="B1884" t="str">
            <v>Country of seller</v>
          </cell>
          <cell r="C1884" t="str">
            <v>Lithuania</v>
          </cell>
        </row>
        <row r="1885">
          <cell r="A1885" t="str">
            <v>Corporate</v>
          </cell>
          <cell r="B1885" t="str">
            <v>Country of seller</v>
          </cell>
          <cell r="C1885" t="str">
            <v>Luxembourg</v>
          </cell>
        </row>
        <row r="1886">
          <cell r="A1886" t="str">
            <v>Corporate</v>
          </cell>
          <cell r="B1886" t="str">
            <v>Country of seller</v>
          </cell>
          <cell r="C1886" t="str">
            <v>Macedonia</v>
          </cell>
        </row>
        <row r="1887">
          <cell r="A1887" t="str">
            <v>Corporate</v>
          </cell>
          <cell r="B1887" t="str">
            <v>Country of seller</v>
          </cell>
          <cell r="C1887" t="str">
            <v>Majorca</v>
          </cell>
        </row>
        <row r="1888">
          <cell r="A1888" t="str">
            <v>Corporate</v>
          </cell>
          <cell r="B1888" t="str">
            <v>Country of seller</v>
          </cell>
          <cell r="C1888" t="str">
            <v>Malawi</v>
          </cell>
        </row>
        <row r="1889">
          <cell r="A1889" t="str">
            <v>Corporate</v>
          </cell>
          <cell r="B1889" t="str">
            <v>Country of seller</v>
          </cell>
          <cell r="C1889" t="str">
            <v>Malaysia</v>
          </cell>
        </row>
        <row r="1890">
          <cell r="A1890" t="str">
            <v>Corporate</v>
          </cell>
          <cell r="B1890" t="str">
            <v>Country of seller</v>
          </cell>
          <cell r="C1890" t="str">
            <v>Mali</v>
          </cell>
        </row>
        <row r="1891">
          <cell r="A1891" t="str">
            <v>Corporate</v>
          </cell>
          <cell r="B1891" t="str">
            <v>Country of seller</v>
          </cell>
          <cell r="C1891" t="str">
            <v>Malta</v>
          </cell>
        </row>
        <row r="1892">
          <cell r="A1892" t="str">
            <v>Corporate</v>
          </cell>
          <cell r="B1892" t="str">
            <v>Country of seller</v>
          </cell>
          <cell r="C1892" t="str">
            <v>Marshall Islands</v>
          </cell>
        </row>
        <row r="1893">
          <cell r="A1893" t="str">
            <v>Corporate</v>
          </cell>
          <cell r="B1893" t="str">
            <v>Country of seller</v>
          </cell>
          <cell r="C1893" t="str">
            <v>Mauritania</v>
          </cell>
        </row>
        <row r="1894">
          <cell r="A1894" t="str">
            <v>Corporate</v>
          </cell>
          <cell r="B1894" t="str">
            <v>Country of seller</v>
          </cell>
          <cell r="C1894" t="str">
            <v>Mauritius</v>
          </cell>
        </row>
        <row r="1895">
          <cell r="A1895" t="str">
            <v>Corporate</v>
          </cell>
          <cell r="B1895" t="str">
            <v>Country of seller</v>
          </cell>
          <cell r="C1895" t="str">
            <v>Mexico</v>
          </cell>
        </row>
        <row r="1896">
          <cell r="A1896" t="str">
            <v>Corporate</v>
          </cell>
          <cell r="B1896" t="str">
            <v>Country of seller</v>
          </cell>
          <cell r="C1896" t="str">
            <v>Moldova</v>
          </cell>
        </row>
        <row r="1897">
          <cell r="A1897" t="str">
            <v>Corporate</v>
          </cell>
          <cell r="B1897" t="str">
            <v>Country of seller</v>
          </cell>
          <cell r="C1897" t="str">
            <v>Monaco</v>
          </cell>
        </row>
        <row r="1898">
          <cell r="A1898" t="str">
            <v>Corporate</v>
          </cell>
          <cell r="B1898" t="str">
            <v>Country of seller</v>
          </cell>
          <cell r="C1898" t="str">
            <v>Morocco</v>
          </cell>
        </row>
        <row r="1899">
          <cell r="A1899" t="str">
            <v>Corporate</v>
          </cell>
          <cell r="B1899" t="str">
            <v>Country of seller</v>
          </cell>
          <cell r="C1899" t="str">
            <v>Mozambique</v>
          </cell>
        </row>
        <row r="1900">
          <cell r="A1900" t="str">
            <v>Corporate</v>
          </cell>
          <cell r="B1900" t="str">
            <v>Country of seller</v>
          </cell>
          <cell r="C1900" t="str">
            <v>Namibia</v>
          </cell>
        </row>
        <row r="1901">
          <cell r="A1901" t="str">
            <v>Corporate</v>
          </cell>
          <cell r="B1901" t="str">
            <v>Country of seller</v>
          </cell>
          <cell r="C1901" t="str">
            <v>Nepal</v>
          </cell>
        </row>
        <row r="1902">
          <cell r="A1902" t="str">
            <v>Corporate</v>
          </cell>
          <cell r="B1902" t="str">
            <v>Country of seller</v>
          </cell>
          <cell r="C1902" t="str">
            <v>Netherlands</v>
          </cell>
        </row>
        <row r="1903">
          <cell r="A1903" t="str">
            <v>Corporate</v>
          </cell>
          <cell r="B1903" t="str">
            <v>Country of seller</v>
          </cell>
          <cell r="C1903" t="str">
            <v>New Zealand</v>
          </cell>
        </row>
        <row r="1904">
          <cell r="A1904" t="str">
            <v>Corporate</v>
          </cell>
          <cell r="B1904" t="str">
            <v>Country of seller</v>
          </cell>
          <cell r="C1904" t="str">
            <v>Nigeria</v>
          </cell>
        </row>
        <row r="1905">
          <cell r="A1905" t="str">
            <v>Corporate</v>
          </cell>
          <cell r="B1905" t="str">
            <v>Country of seller</v>
          </cell>
          <cell r="C1905" t="str">
            <v>North Korea</v>
          </cell>
        </row>
        <row r="1906">
          <cell r="A1906" t="str">
            <v>Corporate</v>
          </cell>
          <cell r="B1906" t="str">
            <v>Country of seller</v>
          </cell>
          <cell r="C1906" t="str">
            <v>Northern Cyprus TRNC</v>
          </cell>
        </row>
        <row r="1907">
          <cell r="A1907" t="str">
            <v>Corporate</v>
          </cell>
          <cell r="B1907" t="str">
            <v>Country of seller</v>
          </cell>
          <cell r="C1907" t="str">
            <v>Northern Ireland</v>
          </cell>
        </row>
        <row r="1908">
          <cell r="A1908" t="str">
            <v>Corporate</v>
          </cell>
          <cell r="B1908" t="str">
            <v>Country of seller</v>
          </cell>
          <cell r="C1908" t="str">
            <v>Norway</v>
          </cell>
        </row>
        <row r="1909">
          <cell r="A1909" t="str">
            <v>Corporate</v>
          </cell>
          <cell r="B1909" t="str">
            <v>Country of seller</v>
          </cell>
          <cell r="C1909" t="str">
            <v>Not Known</v>
          </cell>
        </row>
        <row r="1910">
          <cell r="A1910" t="str">
            <v>Corporate</v>
          </cell>
          <cell r="B1910" t="str">
            <v>Country of seller</v>
          </cell>
          <cell r="C1910" t="str">
            <v>Oman</v>
          </cell>
        </row>
        <row r="1911">
          <cell r="A1911" t="str">
            <v>Corporate</v>
          </cell>
          <cell r="B1911" t="str">
            <v>Country of seller</v>
          </cell>
          <cell r="C1911" t="str">
            <v>Pakistan</v>
          </cell>
        </row>
        <row r="1912">
          <cell r="A1912" t="str">
            <v>Corporate</v>
          </cell>
          <cell r="B1912" t="str">
            <v>Country of seller</v>
          </cell>
          <cell r="C1912" t="str">
            <v>Panama</v>
          </cell>
        </row>
        <row r="1913">
          <cell r="A1913" t="str">
            <v>Corporate</v>
          </cell>
          <cell r="B1913" t="str">
            <v>Country of seller</v>
          </cell>
          <cell r="C1913" t="str">
            <v>Papua New Guinea</v>
          </cell>
        </row>
        <row r="1914">
          <cell r="A1914" t="str">
            <v>Corporate</v>
          </cell>
          <cell r="B1914" t="str">
            <v>Country of seller</v>
          </cell>
          <cell r="C1914" t="str">
            <v>Paraguay</v>
          </cell>
        </row>
        <row r="1915">
          <cell r="A1915" t="str">
            <v>Corporate</v>
          </cell>
          <cell r="B1915" t="str">
            <v>Country of seller</v>
          </cell>
          <cell r="C1915" t="str">
            <v>Peoples Rep of Yemen</v>
          </cell>
        </row>
        <row r="1916">
          <cell r="A1916" t="str">
            <v>Corporate</v>
          </cell>
          <cell r="B1916" t="str">
            <v>Country of seller</v>
          </cell>
          <cell r="C1916" t="str">
            <v>Peoples' Republic of China</v>
          </cell>
        </row>
        <row r="1917">
          <cell r="A1917" t="str">
            <v>Corporate</v>
          </cell>
          <cell r="B1917" t="str">
            <v>Country of seller</v>
          </cell>
          <cell r="C1917" t="str">
            <v>Peru</v>
          </cell>
        </row>
        <row r="1918">
          <cell r="A1918" t="str">
            <v>Corporate</v>
          </cell>
          <cell r="B1918" t="str">
            <v>Country of seller</v>
          </cell>
          <cell r="C1918" t="str">
            <v>Philippines</v>
          </cell>
        </row>
        <row r="1919">
          <cell r="A1919" t="str">
            <v>Corporate</v>
          </cell>
          <cell r="B1919" t="str">
            <v>Country of seller</v>
          </cell>
          <cell r="C1919" t="str">
            <v>Poland</v>
          </cell>
        </row>
        <row r="1920">
          <cell r="A1920" t="str">
            <v>Corporate</v>
          </cell>
          <cell r="B1920" t="str">
            <v>Country of seller</v>
          </cell>
          <cell r="C1920" t="str">
            <v>Portugal</v>
          </cell>
        </row>
        <row r="1921">
          <cell r="A1921" t="str">
            <v>Corporate</v>
          </cell>
          <cell r="B1921" t="str">
            <v>Country of seller</v>
          </cell>
          <cell r="C1921" t="str">
            <v>Puerto Rico</v>
          </cell>
        </row>
        <row r="1922">
          <cell r="A1922" t="str">
            <v>Corporate</v>
          </cell>
          <cell r="B1922" t="str">
            <v>Country of seller</v>
          </cell>
          <cell r="C1922" t="str">
            <v>Qatar</v>
          </cell>
        </row>
        <row r="1923">
          <cell r="A1923" t="str">
            <v>Corporate</v>
          </cell>
          <cell r="B1923" t="str">
            <v>Country of seller</v>
          </cell>
          <cell r="C1923" t="str">
            <v>Romania</v>
          </cell>
        </row>
        <row r="1924">
          <cell r="A1924" t="str">
            <v>Corporate</v>
          </cell>
          <cell r="B1924" t="str">
            <v>Country of seller</v>
          </cell>
          <cell r="C1924" t="str">
            <v>Russia</v>
          </cell>
        </row>
        <row r="1925">
          <cell r="A1925" t="str">
            <v>Corporate</v>
          </cell>
          <cell r="B1925" t="str">
            <v>Country of seller</v>
          </cell>
          <cell r="C1925" t="str">
            <v>Saudi Arabia</v>
          </cell>
        </row>
        <row r="1926">
          <cell r="A1926" t="str">
            <v>Corporate</v>
          </cell>
          <cell r="B1926" t="str">
            <v>Country of seller</v>
          </cell>
          <cell r="C1926" t="str">
            <v>Scotland</v>
          </cell>
        </row>
        <row r="1927">
          <cell r="A1927" t="str">
            <v>Corporate</v>
          </cell>
          <cell r="B1927" t="str">
            <v>Country of seller</v>
          </cell>
          <cell r="C1927" t="str">
            <v>Senegal</v>
          </cell>
        </row>
        <row r="1928">
          <cell r="A1928" t="str">
            <v>Corporate</v>
          </cell>
          <cell r="B1928" t="str">
            <v>Country of seller</v>
          </cell>
          <cell r="C1928" t="str">
            <v>Serbia</v>
          </cell>
        </row>
        <row r="1929">
          <cell r="A1929" t="str">
            <v>Corporate</v>
          </cell>
          <cell r="B1929" t="str">
            <v>Country of seller</v>
          </cell>
          <cell r="C1929" t="str">
            <v>Singapore</v>
          </cell>
        </row>
        <row r="1930">
          <cell r="A1930" t="str">
            <v>Corporate</v>
          </cell>
          <cell r="B1930" t="str">
            <v>Country of seller</v>
          </cell>
          <cell r="C1930" t="str">
            <v>Slovakia</v>
          </cell>
        </row>
        <row r="1931">
          <cell r="A1931" t="str">
            <v>Corporate</v>
          </cell>
          <cell r="B1931" t="str">
            <v>Country of seller</v>
          </cell>
          <cell r="C1931" t="str">
            <v>Slovenia</v>
          </cell>
        </row>
        <row r="1932">
          <cell r="A1932" t="str">
            <v>Corporate</v>
          </cell>
          <cell r="B1932" t="str">
            <v>Country of seller</v>
          </cell>
          <cell r="C1932" t="str">
            <v>South Africa</v>
          </cell>
        </row>
        <row r="1933">
          <cell r="A1933" t="str">
            <v>Corporate</v>
          </cell>
          <cell r="B1933" t="str">
            <v>Country of seller</v>
          </cell>
          <cell r="C1933" t="str">
            <v>South Korea</v>
          </cell>
        </row>
        <row r="1934">
          <cell r="A1934" t="str">
            <v>Corporate</v>
          </cell>
          <cell r="B1934" t="str">
            <v>Country of seller</v>
          </cell>
          <cell r="C1934" t="str">
            <v>Spain</v>
          </cell>
        </row>
        <row r="1935">
          <cell r="A1935" t="str">
            <v>Corporate</v>
          </cell>
          <cell r="B1935" t="str">
            <v>Country of seller</v>
          </cell>
          <cell r="C1935" t="str">
            <v>Sri Lanka</v>
          </cell>
        </row>
        <row r="1936">
          <cell r="A1936" t="str">
            <v>Corporate</v>
          </cell>
          <cell r="B1936" t="str">
            <v>Country of seller</v>
          </cell>
          <cell r="C1936" t="str">
            <v>Sudan</v>
          </cell>
        </row>
        <row r="1937">
          <cell r="A1937" t="str">
            <v>Corporate</v>
          </cell>
          <cell r="B1937" t="str">
            <v>Country of seller</v>
          </cell>
          <cell r="C1937" t="str">
            <v>Swaziland</v>
          </cell>
        </row>
        <row r="1938">
          <cell r="A1938" t="str">
            <v>Corporate</v>
          </cell>
          <cell r="B1938" t="str">
            <v>Country of seller</v>
          </cell>
          <cell r="C1938" t="str">
            <v>Sweden</v>
          </cell>
        </row>
        <row r="1939">
          <cell r="A1939" t="str">
            <v>Corporate</v>
          </cell>
          <cell r="B1939" t="str">
            <v>Country of seller</v>
          </cell>
          <cell r="C1939" t="str">
            <v>Switzerland</v>
          </cell>
        </row>
        <row r="1940">
          <cell r="A1940" t="str">
            <v>Corporate</v>
          </cell>
          <cell r="B1940" t="str">
            <v>Country of seller</v>
          </cell>
          <cell r="C1940" t="str">
            <v>Syria</v>
          </cell>
        </row>
        <row r="1941">
          <cell r="A1941" t="str">
            <v>Corporate</v>
          </cell>
          <cell r="B1941" t="str">
            <v>Country of seller</v>
          </cell>
          <cell r="C1941" t="str">
            <v>Taiwan</v>
          </cell>
        </row>
        <row r="1942">
          <cell r="A1942" t="str">
            <v>Corporate</v>
          </cell>
          <cell r="B1942" t="str">
            <v>Country of seller</v>
          </cell>
          <cell r="C1942" t="str">
            <v>Tajikistan</v>
          </cell>
        </row>
        <row r="1943">
          <cell r="A1943" t="str">
            <v>Corporate</v>
          </cell>
          <cell r="B1943" t="str">
            <v>Country of seller</v>
          </cell>
          <cell r="C1943" t="str">
            <v>Tanzania</v>
          </cell>
        </row>
        <row r="1944">
          <cell r="A1944" t="str">
            <v>Corporate</v>
          </cell>
          <cell r="B1944" t="str">
            <v>Country of seller</v>
          </cell>
          <cell r="C1944" t="str">
            <v>Thailand</v>
          </cell>
        </row>
        <row r="1945">
          <cell r="A1945" t="str">
            <v>Corporate</v>
          </cell>
          <cell r="B1945" t="str">
            <v>Country of seller</v>
          </cell>
          <cell r="C1945" t="str">
            <v>Togo</v>
          </cell>
        </row>
        <row r="1946">
          <cell r="A1946" t="str">
            <v>Corporate</v>
          </cell>
          <cell r="B1946" t="str">
            <v>Country of seller</v>
          </cell>
          <cell r="C1946" t="str">
            <v>Tonga</v>
          </cell>
        </row>
        <row r="1947">
          <cell r="A1947" t="str">
            <v>Corporate</v>
          </cell>
          <cell r="B1947" t="str">
            <v>Country of seller</v>
          </cell>
          <cell r="C1947" t="str">
            <v>Tunisia</v>
          </cell>
        </row>
        <row r="1948">
          <cell r="A1948" t="str">
            <v>Corporate</v>
          </cell>
          <cell r="B1948" t="str">
            <v>Country of seller</v>
          </cell>
          <cell r="C1948" t="str">
            <v>Turkey</v>
          </cell>
        </row>
        <row r="1949">
          <cell r="A1949" t="str">
            <v>Corporate</v>
          </cell>
          <cell r="B1949" t="str">
            <v>Country of seller</v>
          </cell>
          <cell r="C1949" t="str">
            <v>Turkmenistan</v>
          </cell>
        </row>
        <row r="1950">
          <cell r="A1950" t="str">
            <v>Corporate</v>
          </cell>
          <cell r="B1950" t="str">
            <v>Country of seller</v>
          </cell>
          <cell r="C1950" t="str">
            <v>Uganda</v>
          </cell>
        </row>
        <row r="1951">
          <cell r="A1951" t="str">
            <v>Corporate</v>
          </cell>
          <cell r="B1951" t="str">
            <v>Country of seller</v>
          </cell>
          <cell r="C1951" t="str">
            <v>Ukraine</v>
          </cell>
        </row>
        <row r="1952">
          <cell r="A1952" t="str">
            <v>Corporate</v>
          </cell>
          <cell r="B1952" t="str">
            <v>Country of seller</v>
          </cell>
          <cell r="C1952" t="str">
            <v>United Arab Emirates</v>
          </cell>
        </row>
        <row r="1953">
          <cell r="A1953" t="str">
            <v>Corporate</v>
          </cell>
          <cell r="B1953" t="str">
            <v>Country of seller</v>
          </cell>
          <cell r="C1953" t="str">
            <v>United States</v>
          </cell>
        </row>
        <row r="1954">
          <cell r="A1954" t="str">
            <v>Corporate</v>
          </cell>
          <cell r="B1954" t="str">
            <v>Country of seller</v>
          </cell>
          <cell r="C1954" t="str">
            <v>Uruguay</v>
          </cell>
        </row>
        <row r="1955">
          <cell r="A1955" t="str">
            <v>Corporate</v>
          </cell>
          <cell r="B1955" t="str">
            <v>Country of seller</v>
          </cell>
          <cell r="C1955" t="str">
            <v>Uzbekistan</v>
          </cell>
        </row>
        <row r="1956">
          <cell r="A1956" t="str">
            <v>Corporate</v>
          </cell>
          <cell r="B1956" t="str">
            <v>Country of seller</v>
          </cell>
          <cell r="C1956" t="str">
            <v>Venezuela</v>
          </cell>
        </row>
        <row r="1957">
          <cell r="A1957" t="str">
            <v>Corporate</v>
          </cell>
          <cell r="B1957" t="str">
            <v>Country of seller</v>
          </cell>
          <cell r="C1957" t="str">
            <v>Vietnam</v>
          </cell>
        </row>
        <row r="1958">
          <cell r="A1958" t="str">
            <v>Corporate</v>
          </cell>
          <cell r="B1958" t="str">
            <v>Country of seller</v>
          </cell>
          <cell r="C1958" t="str">
            <v>Wales</v>
          </cell>
        </row>
        <row r="1959">
          <cell r="A1959" t="str">
            <v>Corporate</v>
          </cell>
          <cell r="B1959" t="str">
            <v>Country of seller</v>
          </cell>
          <cell r="C1959" t="str">
            <v>Yemen</v>
          </cell>
        </row>
        <row r="1960">
          <cell r="A1960" t="str">
            <v>Corporate</v>
          </cell>
          <cell r="B1960" t="str">
            <v>Country of seller</v>
          </cell>
          <cell r="C1960" t="str">
            <v>Zaire</v>
          </cell>
        </row>
        <row r="1961">
          <cell r="A1961" t="str">
            <v>Corporate</v>
          </cell>
          <cell r="B1961" t="str">
            <v>Country of seller</v>
          </cell>
          <cell r="C1961" t="str">
            <v>Zambia</v>
          </cell>
        </row>
        <row r="1962">
          <cell r="A1962" t="str">
            <v>Corporate</v>
          </cell>
          <cell r="B1962" t="str">
            <v>Country of seller</v>
          </cell>
          <cell r="C1962" t="str">
            <v>Zimbabwe</v>
          </cell>
        </row>
        <row r="1963">
          <cell r="A1963" t="str">
            <v>Corporate</v>
          </cell>
          <cell r="B1963" t="str">
            <v>Country of target</v>
          </cell>
          <cell r="C1963" t="str">
            <v>Angola</v>
          </cell>
        </row>
        <row r="1964">
          <cell r="A1964" t="str">
            <v>Corporate</v>
          </cell>
          <cell r="B1964" t="str">
            <v>Country of target</v>
          </cell>
          <cell r="C1964" t="str">
            <v>Algeria</v>
          </cell>
        </row>
        <row r="1965">
          <cell r="A1965" t="str">
            <v>Corporate</v>
          </cell>
          <cell r="B1965" t="str">
            <v>Country of target</v>
          </cell>
          <cell r="C1965" t="str">
            <v>Albania</v>
          </cell>
        </row>
        <row r="1966">
          <cell r="A1966" t="str">
            <v>Corporate</v>
          </cell>
          <cell r="B1966" t="str">
            <v>Country of target</v>
          </cell>
          <cell r="C1966" t="str">
            <v>Argentina</v>
          </cell>
        </row>
        <row r="1967">
          <cell r="A1967" t="str">
            <v>Corporate</v>
          </cell>
          <cell r="B1967" t="str">
            <v>Country of target</v>
          </cell>
          <cell r="C1967" t="str">
            <v>Australia</v>
          </cell>
        </row>
        <row r="1968">
          <cell r="A1968" t="str">
            <v>Corporate</v>
          </cell>
          <cell r="B1968" t="str">
            <v>Country of target</v>
          </cell>
          <cell r="C1968" t="str">
            <v>Austria</v>
          </cell>
        </row>
        <row r="1969">
          <cell r="A1969" t="str">
            <v>Corporate</v>
          </cell>
          <cell r="B1969" t="str">
            <v>Country of target</v>
          </cell>
          <cell r="C1969" t="str">
            <v xml:space="preserve">Azerbaijan  </v>
          </cell>
        </row>
        <row r="1970">
          <cell r="A1970" t="str">
            <v>Corporate</v>
          </cell>
          <cell r="B1970" t="str">
            <v>Country of target</v>
          </cell>
          <cell r="C1970" t="str">
            <v>Bangladesh</v>
          </cell>
        </row>
        <row r="1971">
          <cell r="A1971" t="str">
            <v>Corporate</v>
          </cell>
          <cell r="B1971" t="str">
            <v>Country of target</v>
          </cell>
          <cell r="C1971" t="str">
            <v>Barbados</v>
          </cell>
        </row>
        <row r="1972">
          <cell r="A1972" t="str">
            <v>Corporate</v>
          </cell>
          <cell r="B1972" t="str">
            <v>Country of target</v>
          </cell>
          <cell r="C1972" t="str">
            <v>Belgium</v>
          </cell>
        </row>
        <row r="1973">
          <cell r="A1973" t="str">
            <v>Corporate</v>
          </cell>
          <cell r="B1973" t="str">
            <v>Country of target</v>
          </cell>
          <cell r="C1973" t="str">
            <v>Bermuda</v>
          </cell>
        </row>
        <row r="1974">
          <cell r="A1974" t="str">
            <v>Corporate</v>
          </cell>
          <cell r="B1974" t="str">
            <v>Country of target</v>
          </cell>
          <cell r="C1974" t="str">
            <v>Botswana</v>
          </cell>
        </row>
        <row r="1975">
          <cell r="A1975" t="str">
            <v>Corporate</v>
          </cell>
          <cell r="B1975" t="str">
            <v>Country of target</v>
          </cell>
          <cell r="C1975" t="str">
            <v>Bolivia</v>
          </cell>
        </row>
        <row r="1976">
          <cell r="A1976" t="str">
            <v>Corporate</v>
          </cell>
          <cell r="B1976" t="str">
            <v>Country of target</v>
          </cell>
          <cell r="C1976" t="str">
            <v>Brazil</v>
          </cell>
        </row>
        <row r="1977">
          <cell r="A1977" t="str">
            <v>Corporate</v>
          </cell>
          <cell r="B1977" t="str">
            <v>Country of target</v>
          </cell>
          <cell r="C1977" t="str">
            <v>Brunei</v>
          </cell>
        </row>
        <row r="1978">
          <cell r="A1978" t="str">
            <v>Corporate</v>
          </cell>
          <cell r="B1978" t="str">
            <v>Country of target</v>
          </cell>
          <cell r="C1978" t="str">
            <v>Burma</v>
          </cell>
        </row>
        <row r="1979">
          <cell r="A1979" t="str">
            <v>Corporate</v>
          </cell>
          <cell r="B1979" t="str">
            <v>Country of target</v>
          </cell>
          <cell r="C1979" t="str">
            <v xml:space="preserve">Cameroon  </v>
          </cell>
        </row>
        <row r="1980">
          <cell r="A1980" t="str">
            <v>Corporate</v>
          </cell>
          <cell r="B1980" t="str">
            <v>Country of target</v>
          </cell>
          <cell r="C1980" t="str">
            <v>Canary Islands</v>
          </cell>
        </row>
        <row r="1981">
          <cell r="A1981" t="str">
            <v>Corporate</v>
          </cell>
          <cell r="B1981" t="str">
            <v>Country of target</v>
          </cell>
          <cell r="C1981" t="str">
            <v>Cayman Islands</v>
          </cell>
        </row>
        <row r="1982">
          <cell r="A1982" t="str">
            <v>Corporate</v>
          </cell>
          <cell r="B1982" t="str">
            <v>Country of target</v>
          </cell>
          <cell r="C1982" t="str">
            <v>China</v>
          </cell>
        </row>
        <row r="1983">
          <cell r="A1983" t="str">
            <v>Corporate</v>
          </cell>
          <cell r="B1983" t="str">
            <v>Country of target</v>
          </cell>
          <cell r="C1983" t="str">
            <v>Colombia</v>
          </cell>
        </row>
        <row r="1984">
          <cell r="A1984" t="str">
            <v>Corporate</v>
          </cell>
          <cell r="B1984" t="str">
            <v>Country of target</v>
          </cell>
          <cell r="C1984" t="str">
            <v xml:space="preserve">Côte d’Ivoire  </v>
          </cell>
        </row>
        <row r="1985">
          <cell r="A1985" t="str">
            <v>Corporate</v>
          </cell>
          <cell r="B1985" t="str">
            <v>Country of target</v>
          </cell>
          <cell r="C1985" t="str">
            <v>Cuba</v>
          </cell>
        </row>
        <row r="1986">
          <cell r="A1986" t="str">
            <v>Corporate</v>
          </cell>
          <cell r="B1986" t="str">
            <v>Country of target</v>
          </cell>
          <cell r="C1986" t="str">
            <v>Cyprus</v>
          </cell>
        </row>
        <row r="1987">
          <cell r="A1987" t="str">
            <v>Corporate</v>
          </cell>
          <cell r="B1987" t="str">
            <v>Country of target</v>
          </cell>
          <cell r="C1987" t="str">
            <v>Czech Republic</v>
          </cell>
        </row>
        <row r="1988">
          <cell r="A1988" t="str">
            <v>Corporate</v>
          </cell>
          <cell r="B1988" t="str">
            <v>Country of target</v>
          </cell>
          <cell r="C1988" t="str">
            <v>Denmark</v>
          </cell>
        </row>
        <row r="1989">
          <cell r="A1989" t="str">
            <v>Corporate</v>
          </cell>
          <cell r="B1989" t="str">
            <v>Country of target</v>
          </cell>
          <cell r="C1989" t="str">
            <v>Dominican Republic</v>
          </cell>
        </row>
        <row r="1990">
          <cell r="A1990" t="str">
            <v>Corporate</v>
          </cell>
          <cell r="B1990" t="str">
            <v>Country of target</v>
          </cell>
          <cell r="C1990" t="str">
            <v>Ecuador</v>
          </cell>
        </row>
        <row r="1991">
          <cell r="A1991" t="str">
            <v>Corporate</v>
          </cell>
          <cell r="B1991" t="str">
            <v>Country of target</v>
          </cell>
          <cell r="C1991" t="str">
            <v>Egypt</v>
          </cell>
        </row>
        <row r="1992">
          <cell r="A1992" t="str">
            <v>Corporate</v>
          </cell>
          <cell r="B1992" t="str">
            <v>Country of target</v>
          </cell>
          <cell r="C1992" t="str">
            <v>Estonia</v>
          </cell>
        </row>
        <row r="1993">
          <cell r="A1993" t="str">
            <v>Corporate</v>
          </cell>
          <cell r="B1993" t="str">
            <v>Country of target</v>
          </cell>
          <cell r="C1993" t="str">
            <v>Falkland Islands</v>
          </cell>
        </row>
        <row r="1994">
          <cell r="A1994" t="str">
            <v>Corporate</v>
          </cell>
          <cell r="B1994" t="str">
            <v>Country of target</v>
          </cell>
          <cell r="C1994" t="str">
            <v>Fed Rep Yugoslavia</v>
          </cell>
        </row>
        <row r="1995">
          <cell r="A1995" t="str">
            <v>Corporate</v>
          </cell>
          <cell r="B1995" t="str">
            <v>Country of target</v>
          </cell>
          <cell r="C1995" t="str">
            <v>Finland</v>
          </cell>
        </row>
        <row r="1996">
          <cell r="A1996" t="str">
            <v>Corporate</v>
          </cell>
          <cell r="B1996" t="str">
            <v>Country of target</v>
          </cell>
          <cell r="C1996" t="str">
            <v>Gambia</v>
          </cell>
        </row>
        <row r="1997">
          <cell r="A1997" t="str">
            <v>Corporate</v>
          </cell>
          <cell r="B1997" t="str">
            <v>Country of target</v>
          </cell>
          <cell r="C1997" t="str">
            <v>Georgia</v>
          </cell>
        </row>
        <row r="1998">
          <cell r="A1998" t="str">
            <v>Corporate</v>
          </cell>
          <cell r="B1998" t="str">
            <v>Country of target</v>
          </cell>
          <cell r="C1998" t="str">
            <v>Ghana</v>
          </cell>
        </row>
        <row r="1999">
          <cell r="A1999" t="str">
            <v>Corporate</v>
          </cell>
          <cell r="B1999" t="str">
            <v>Country of target</v>
          </cell>
          <cell r="C1999" t="str">
            <v>Greece</v>
          </cell>
        </row>
        <row r="2000">
          <cell r="A2000" t="str">
            <v>Corporate</v>
          </cell>
          <cell r="B2000" t="str">
            <v>Country of target</v>
          </cell>
          <cell r="C2000" t="str">
            <v>Guatemala</v>
          </cell>
        </row>
        <row r="2001">
          <cell r="A2001" t="str">
            <v>Corporate</v>
          </cell>
          <cell r="B2001" t="str">
            <v>Country of target</v>
          </cell>
          <cell r="C2001" t="str">
            <v xml:space="preserve">Guinea Bissau  </v>
          </cell>
        </row>
        <row r="2002">
          <cell r="A2002" t="str">
            <v>Corporate</v>
          </cell>
          <cell r="B2002" t="str">
            <v>Country of target</v>
          </cell>
          <cell r="C2002" t="str">
            <v>Honduras</v>
          </cell>
        </row>
        <row r="2003">
          <cell r="A2003" t="str">
            <v>Corporate</v>
          </cell>
          <cell r="B2003" t="str">
            <v>Country of target</v>
          </cell>
          <cell r="C2003" t="str">
            <v>El Salvador</v>
          </cell>
        </row>
        <row r="2004">
          <cell r="A2004" t="str">
            <v>Corporate</v>
          </cell>
          <cell r="B2004" t="str">
            <v>Country of target</v>
          </cell>
          <cell r="C2004" t="str">
            <v>England</v>
          </cell>
        </row>
        <row r="2005">
          <cell r="A2005" t="str">
            <v>Corporate</v>
          </cell>
          <cell r="B2005" t="str">
            <v>Country of target</v>
          </cell>
          <cell r="C2005" t="str">
            <v>Eritrea</v>
          </cell>
        </row>
        <row r="2006">
          <cell r="A2006" t="str">
            <v>Corporate</v>
          </cell>
          <cell r="B2006" t="str">
            <v>Country of target</v>
          </cell>
          <cell r="C2006" t="str">
            <v>Ethiopia</v>
          </cell>
        </row>
        <row r="2007">
          <cell r="A2007" t="str">
            <v>Corporate</v>
          </cell>
          <cell r="B2007" t="str">
            <v>Country of target</v>
          </cell>
          <cell r="C2007" t="str">
            <v>Faroes</v>
          </cell>
        </row>
        <row r="2008">
          <cell r="A2008" t="str">
            <v>Corporate</v>
          </cell>
          <cell r="B2008" t="str">
            <v>Country of target</v>
          </cell>
          <cell r="C2008" t="str">
            <v>Fiji</v>
          </cell>
        </row>
        <row r="2009">
          <cell r="A2009" t="str">
            <v>Corporate</v>
          </cell>
          <cell r="B2009" t="str">
            <v>Country of target</v>
          </cell>
          <cell r="C2009" t="str">
            <v>France</v>
          </cell>
        </row>
        <row r="2010">
          <cell r="A2010" t="str">
            <v>Corporate</v>
          </cell>
          <cell r="B2010" t="str">
            <v>Country of target</v>
          </cell>
          <cell r="C2010" t="str">
            <v>Gaza Strip</v>
          </cell>
        </row>
        <row r="2011">
          <cell r="A2011" t="str">
            <v>Corporate</v>
          </cell>
          <cell r="B2011" t="str">
            <v>Country of target</v>
          </cell>
          <cell r="C2011" t="str">
            <v>Germany</v>
          </cell>
        </row>
        <row r="2012">
          <cell r="A2012" t="str">
            <v>Corporate</v>
          </cell>
          <cell r="B2012" t="str">
            <v>Country of target</v>
          </cell>
          <cell r="C2012" t="str">
            <v>Gibraltar</v>
          </cell>
        </row>
        <row r="2013">
          <cell r="A2013" t="str">
            <v>Corporate</v>
          </cell>
          <cell r="B2013" t="str">
            <v>Country of target</v>
          </cell>
          <cell r="C2013" t="str">
            <v>Guam</v>
          </cell>
        </row>
        <row r="2014">
          <cell r="A2014" t="str">
            <v>Corporate</v>
          </cell>
          <cell r="B2014" t="str">
            <v>Country of target</v>
          </cell>
          <cell r="C2014" t="str">
            <v xml:space="preserve">Guernsey </v>
          </cell>
        </row>
        <row r="2015">
          <cell r="A2015" t="str">
            <v>Corporate</v>
          </cell>
          <cell r="B2015" t="str">
            <v>Country of target</v>
          </cell>
          <cell r="C2015" t="str">
            <v>Holland</v>
          </cell>
        </row>
        <row r="2016">
          <cell r="A2016" t="str">
            <v>Corporate</v>
          </cell>
          <cell r="B2016" t="str">
            <v>Country of target</v>
          </cell>
          <cell r="C2016" t="str">
            <v>Hong Kong</v>
          </cell>
        </row>
        <row r="2017">
          <cell r="A2017" t="str">
            <v>Corporate</v>
          </cell>
          <cell r="B2017" t="str">
            <v>Country of target</v>
          </cell>
          <cell r="C2017" t="str">
            <v>Hungary</v>
          </cell>
        </row>
        <row r="2018">
          <cell r="A2018" t="str">
            <v>Corporate</v>
          </cell>
          <cell r="B2018" t="str">
            <v>Country of target</v>
          </cell>
          <cell r="C2018" t="str">
            <v>Iceland</v>
          </cell>
        </row>
        <row r="2019">
          <cell r="A2019" t="str">
            <v>Corporate</v>
          </cell>
          <cell r="B2019" t="str">
            <v>Country of target</v>
          </cell>
          <cell r="C2019" t="str">
            <v>India</v>
          </cell>
        </row>
        <row r="2020">
          <cell r="A2020" t="str">
            <v>Corporate</v>
          </cell>
          <cell r="B2020" t="str">
            <v>Country of target</v>
          </cell>
          <cell r="C2020" t="str">
            <v>Indonesia</v>
          </cell>
        </row>
        <row r="2021">
          <cell r="A2021" t="str">
            <v>Corporate</v>
          </cell>
          <cell r="B2021" t="str">
            <v>Country of target</v>
          </cell>
          <cell r="C2021" t="str">
            <v>Iran</v>
          </cell>
        </row>
        <row r="2022">
          <cell r="A2022" t="str">
            <v>Corporate</v>
          </cell>
          <cell r="B2022" t="str">
            <v>Country of target</v>
          </cell>
          <cell r="C2022" t="str">
            <v>Angola</v>
          </cell>
        </row>
        <row r="2023">
          <cell r="A2023" t="str">
            <v>Corporate</v>
          </cell>
          <cell r="B2023" t="str">
            <v>Country of target</v>
          </cell>
          <cell r="C2023" t="str">
            <v>Belize</v>
          </cell>
        </row>
        <row r="2024">
          <cell r="A2024" t="str">
            <v>Corporate</v>
          </cell>
          <cell r="B2024" t="str">
            <v>Country of target</v>
          </cell>
          <cell r="C2024" t="str">
            <v>Bhutan</v>
          </cell>
        </row>
        <row r="2025">
          <cell r="A2025" t="str">
            <v>Corporate</v>
          </cell>
          <cell r="B2025" t="str">
            <v>Country of target</v>
          </cell>
          <cell r="C2025" t="str">
            <v>Bosnia &amp; Herzegovina</v>
          </cell>
        </row>
        <row r="2026">
          <cell r="A2026" t="str">
            <v>Corporate</v>
          </cell>
          <cell r="B2026" t="str">
            <v>Country of target</v>
          </cell>
          <cell r="C2026" t="str">
            <v>Bulgaria</v>
          </cell>
        </row>
        <row r="2027">
          <cell r="A2027" t="str">
            <v>Corporate</v>
          </cell>
          <cell r="B2027" t="str">
            <v>Country of target</v>
          </cell>
          <cell r="C2027" t="str">
            <v>Cambodia</v>
          </cell>
        </row>
        <row r="2028">
          <cell r="A2028" t="str">
            <v>Corporate</v>
          </cell>
          <cell r="B2028" t="str">
            <v>Country of target</v>
          </cell>
          <cell r="C2028" t="str">
            <v>Canada</v>
          </cell>
        </row>
        <row r="2029">
          <cell r="A2029" t="str">
            <v>Corporate</v>
          </cell>
          <cell r="B2029" t="str">
            <v>Country of target</v>
          </cell>
          <cell r="C2029" t="str">
            <v>Chile</v>
          </cell>
        </row>
        <row r="2030">
          <cell r="A2030" t="str">
            <v>Corporate</v>
          </cell>
          <cell r="B2030" t="str">
            <v>Country of target</v>
          </cell>
          <cell r="C2030" t="str">
            <v>Costa Rica</v>
          </cell>
        </row>
        <row r="2031">
          <cell r="A2031" t="str">
            <v>Corporate</v>
          </cell>
          <cell r="B2031" t="str">
            <v>Country of target</v>
          </cell>
          <cell r="C2031" t="str">
            <v>Croatia</v>
          </cell>
        </row>
        <row r="2032">
          <cell r="A2032" t="str">
            <v>Corporate</v>
          </cell>
          <cell r="B2032" t="str">
            <v>Country of target</v>
          </cell>
          <cell r="C2032" t="str">
            <v>Iraq</v>
          </cell>
        </row>
        <row r="2033">
          <cell r="A2033" t="str">
            <v>Corporate</v>
          </cell>
          <cell r="B2033" t="str">
            <v>Country of target</v>
          </cell>
          <cell r="C2033" t="str">
            <v>Ireland</v>
          </cell>
        </row>
        <row r="2034">
          <cell r="A2034" t="str">
            <v>Corporate</v>
          </cell>
          <cell r="B2034" t="str">
            <v>Country of target</v>
          </cell>
          <cell r="C2034" t="str">
            <v>Isle of Man</v>
          </cell>
        </row>
        <row r="2035">
          <cell r="A2035" t="str">
            <v>Corporate</v>
          </cell>
          <cell r="B2035" t="str">
            <v>Country of target</v>
          </cell>
          <cell r="C2035" t="str">
            <v>Israel</v>
          </cell>
        </row>
        <row r="2036">
          <cell r="A2036" t="str">
            <v>Corporate</v>
          </cell>
          <cell r="B2036" t="str">
            <v>Country of target</v>
          </cell>
          <cell r="C2036" t="str">
            <v>Italy</v>
          </cell>
        </row>
        <row r="2037">
          <cell r="A2037" t="str">
            <v>Corporate</v>
          </cell>
          <cell r="B2037" t="str">
            <v>Country of target</v>
          </cell>
          <cell r="C2037" t="str">
            <v>Ivory Coast</v>
          </cell>
        </row>
        <row r="2038">
          <cell r="A2038" t="str">
            <v>Corporate</v>
          </cell>
          <cell r="B2038" t="str">
            <v>Country of target</v>
          </cell>
          <cell r="C2038" t="str">
            <v>Jamaica</v>
          </cell>
        </row>
        <row r="2039">
          <cell r="A2039" t="str">
            <v>Corporate</v>
          </cell>
          <cell r="B2039" t="str">
            <v>Country of target</v>
          </cell>
          <cell r="C2039" t="str">
            <v>Japan</v>
          </cell>
        </row>
        <row r="2040">
          <cell r="A2040" t="str">
            <v>Corporate</v>
          </cell>
          <cell r="B2040" t="str">
            <v>Country of target</v>
          </cell>
          <cell r="C2040" t="str">
            <v xml:space="preserve">Jersey </v>
          </cell>
        </row>
        <row r="2041">
          <cell r="A2041" t="str">
            <v>Corporate</v>
          </cell>
          <cell r="B2041" t="str">
            <v>Country of target</v>
          </cell>
          <cell r="C2041" t="str">
            <v>Jordan</v>
          </cell>
        </row>
        <row r="2042">
          <cell r="A2042" t="str">
            <v>Corporate</v>
          </cell>
          <cell r="B2042" t="str">
            <v>Country of target</v>
          </cell>
          <cell r="C2042" t="str">
            <v>Kazakhstan</v>
          </cell>
        </row>
        <row r="2043">
          <cell r="A2043" t="str">
            <v>Corporate</v>
          </cell>
          <cell r="B2043" t="str">
            <v>Country of target</v>
          </cell>
          <cell r="C2043" t="str">
            <v>Kenya</v>
          </cell>
        </row>
        <row r="2044">
          <cell r="A2044" t="str">
            <v>Corporate</v>
          </cell>
          <cell r="B2044" t="str">
            <v>Country of target</v>
          </cell>
          <cell r="C2044" t="str">
            <v>Kosovo</v>
          </cell>
        </row>
        <row r="2045">
          <cell r="A2045" t="str">
            <v>Corporate</v>
          </cell>
          <cell r="B2045" t="str">
            <v>Country of target</v>
          </cell>
          <cell r="C2045" t="str">
            <v>Kuwait</v>
          </cell>
        </row>
        <row r="2046">
          <cell r="A2046" t="str">
            <v>Corporate</v>
          </cell>
          <cell r="B2046" t="str">
            <v>Country of target</v>
          </cell>
          <cell r="C2046" t="str">
            <v>Kyrgyzstan</v>
          </cell>
        </row>
        <row r="2047">
          <cell r="A2047" t="str">
            <v>Corporate</v>
          </cell>
          <cell r="B2047" t="str">
            <v>Country of target</v>
          </cell>
          <cell r="C2047" t="str">
            <v>Lao PDR</v>
          </cell>
        </row>
        <row r="2048">
          <cell r="A2048" t="str">
            <v>Corporate</v>
          </cell>
          <cell r="B2048" t="str">
            <v>Country of target</v>
          </cell>
          <cell r="C2048" t="str">
            <v>Latvia</v>
          </cell>
        </row>
        <row r="2049">
          <cell r="A2049" t="str">
            <v>Corporate</v>
          </cell>
          <cell r="B2049" t="str">
            <v>Country of target</v>
          </cell>
          <cell r="C2049" t="str">
            <v>Lebanon</v>
          </cell>
        </row>
        <row r="2050">
          <cell r="A2050" t="str">
            <v>Corporate</v>
          </cell>
          <cell r="B2050" t="str">
            <v>Country of target</v>
          </cell>
          <cell r="C2050" t="str">
            <v>Lesotho</v>
          </cell>
        </row>
        <row r="2051">
          <cell r="A2051" t="str">
            <v>Corporate</v>
          </cell>
          <cell r="B2051" t="str">
            <v>Country of target</v>
          </cell>
          <cell r="C2051" t="str">
            <v>Liberia</v>
          </cell>
        </row>
        <row r="2052">
          <cell r="A2052" t="str">
            <v>Corporate</v>
          </cell>
          <cell r="B2052" t="str">
            <v>Country of target</v>
          </cell>
          <cell r="C2052" t="str">
            <v>Libya</v>
          </cell>
        </row>
        <row r="2053">
          <cell r="A2053" t="str">
            <v>Corporate</v>
          </cell>
          <cell r="B2053" t="str">
            <v>Country of target</v>
          </cell>
          <cell r="C2053" t="str">
            <v>Liechtenstein</v>
          </cell>
        </row>
        <row r="2054">
          <cell r="A2054" t="str">
            <v>Corporate</v>
          </cell>
          <cell r="B2054" t="str">
            <v>Country of target</v>
          </cell>
          <cell r="C2054" t="str">
            <v>Lithuania</v>
          </cell>
        </row>
        <row r="2055">
          <cell r="A2055" t="str">
            <v>Corporate</v>
          </cell>
          <cell r="B2055" t="str">
            <v>Country of target</v>
          </cell>
          <cell r="C2055" t="str">
            <v>Luxembourg</v>
          </cell>
        </row>
        <row r="2056">
          <cell r="A2056" t="str">
            <v>Corporate</v>
          </cell>
          <cell r="B2056" t="str">
            <v>Country of target</v>
          </cell>
          <cell r="C2056" t="str">
            <v>Macedonia</v>
          </cell>
        </row>
        <row r="2057">
          <cell r="A2057" t="str">
            <v>Corporate</v>
          </cell>
          <cell r="B2057" t="str">
            <v>Country of target</v>
          </cell>
          <cell r="C2057" t="str">
            <v>Majorca</v>
          </cell>
        </row>
        <row r="2058">
          <cell r="A2058" t="str">
            <v>Corporate</v>
          </cell>
          <cell r="B2058" t="str">
            <v>Country of target</v>
          </cell>
          <cell r="C2058" t="str">
            <v>Malawi</v>
          </cell>
        </row>
        <row r="2059">
          <cell r="A2059" t="str">
            <v>Corporate</v>
          </cell>
          <cell r="B2059" t="str">
            <v>Country of target</v>
          </cell>
          <cell r="C2059" t="str">
            <v>Malaysia</v>
          </cell>
        </row>
        <row r="2060">
          <cell r="A2060" t="str">
            <v>Corporate</v>
          </cell>
          <cell r="B2060" t="str">
            <v>Country of target</v>
          </cell>
          <cell r="C2060" t="str">
            <v>Mali</v>
          </cell>
        </row>
        <row r="2061">
          <cell r="A2061" t="str">
            <v>Corporate</v>
          </cell>
          <cell r="B2061" t="str">
            <v>Country of target</v>
          </cell>
          <cell r="C2061" t="str">
            <v>Malta</v>
          </cell>
        </row>
        <row r="2062">
          <cell r="A2062" t="str">
            <v>Corporate</v>
          </cell>
          <cell r="B2062" t="str">
            <v>Country of target</v>
          </cell>
          <cell r="C2062" t="str">
            <v>Marshall Islands</v>
          </cell>
        </row>
        <row r="2063">
          <cell r="A2063" t="str">
            <v>Corporate</v>
          </cell>
          <cell r="B2063" t="str">
            <v>Country of target</v>
          </cell>
          <cell r="C2063" t="str">
            <v>Mauritania</v>
          </cell>
        </row>
        <row r="2064">
          <cell r="A2064" t="str">
            <v>Corporate</v>
          </cell>
          <cell r="B2064" t="str">
            <v>Country of target</v>
          </cell>
          <cell r="C2064" t="str">
            <v>Mauritius</v>
          </cell>
        </row>
        <row r="2065">
          <cell r="A2065" t="str">
            <v>Corporate</v>
          </cell>
          <cell r="B2065" t="str">
            <v>Country of target</v>
          </cell>
          <cell r="C2065" t="str">
            <v>Mexico</v>
          </cell>
        </row>
        <row r="2066">
          <cell r="A2066" t="str">
            <v>Corporate</v>
          </cell>
          <cell r="B2066" t="str">
            <v>Country of target</v>
          </cell>
          <cell r="C2066" t="str">
            <v>Moldova</v>
          </cell>
        </row>
        <row r="2067">
          <cell r="A2067" t="str">
            <v>Corporate</v>
          </cell>
          <cell r="B2067" t="str">
            <v>Country of target</v>
          </cell>
          <cell r="C2067" t="str">
            <v>Monaco</v>
          </cell>
        </row>
        <row r="2068">
          <cell r="A2068" t="str">
            <v>Corporate</v>
          </cell>
          <cell r="B2068" t="str">
            <v>Country of target</v>
          </cell>
          <cell r="C2068" t="str">
            <v>Morocco</v>
          </cell>
        </row>
        <row r="2069">
          <cell r="A2069" t="str">
            <v>Corporate</v>
          </cell>
          <cell r="B2069" t="str">
            <v>Country of target</v>
          </cell>
          <cell r="C2069" t="str">
            <v>Mozambique</v>
          </cell>
        </row>
        <row r="2070">
          <cell r="A2070" t="str">
            <v>Corporate</v>
          </cell>
          <cell r="B2070" t="str">
            <v>Country of target</v>
          </cell>
          <cell r="C2070" t="str">
            <v>Namibia</v>
          </cell>
        </row>
        <row r="2071">
          <cell r="A2071" t="str">
            <v>Corporate</v>
          </cell>
          <cell r="B2071" t="str">
            <v>Country of target</v>
          </cell>
          <cell r="C2071" t="str">
            <v>Nepal</v>
          </cell>
        </row>
        <row r="2072">
          <cell r="A2072" t="str">
            <v>Corporate</v>
          </cell>
          <cell r="B2072" t="str">
            <v>Country of target</v>
          </cell>
          <cell r="C2072" t="str">
            <v>Netherlands</v>
          </cell>
        </row>
        <row r="2073">
          <cell r="A2073" t="str">
            <v>Corporate</v>
          </cell>
          <cell r="B2073" t="str">
            <v>Country of target</v>
          </cell>
          <cell r="C2073" t="str">
            <v>New Zealand</v>
          </cell>
        </row>
        <row r="2074">
          <cell r="A2074" t="str">
            <v>Corporate</v>
          </cell>
          <cell r="B2074" t="str">
            <v>Country of target</v>
          </cell>
          <cell r="C2074" t="str">
            <v>Nigeria</v>
          </cell>
        </row>
        <row r="2075">
          <cell r="A2075" t="str">
            <v>Corporate</v>
          </cell>
          <cell r="B2075" t="str">
            <v>Country of target</v>
          </cell>
          <cell r="C2075" t="str">
            <v>North Korea</v>
          </cell>
        </row>
        <row r="2076">
          <cell r="A2076" t="str">
            <v>Corporate</v>
          </cell>
          <cell r="B2076" t="str">
            <v>Country of target</v>
          </cell>
          <cell r="C2076" t="str">
            <v>Northern Cyprus TRNC</v>
          </cell>
        </row>
        <row r="2077">
          <cell r="A2077" t="str">
            <v>Corporate</v>
          </cell>
          <cell r="B2077" t="str">
            <v>Country of target</v>
          </cell>
          <cell r="C2077" t="str">
            <v>Northern Ireland</v>
          </cell>
        </row>
        <row r="2078">
          <cell r="A2078" t="str">
            <v>Corporate</v>
          </cell>
          <cell r="B2078" t="str">
            <v>Country of target</v>
          </cell>
          <cell r="C2078" t="str">
            <v>Norway</v>
          </cell>
        </row>
        <row r="2079">
          <cell r="A2079" t="str">
            <v>Corporate</v>
          </cell>
          <cell r="B2079" t="str">
            <v>Country of target</v>
          </cell>
          <cell r="C2079" t="str">
            <v>Not Known</v>
          </cell>
        </row>
        <row r="2080">
          <cell r="A2080" t="str">
            <v>Corporate</v>
          </cell>
          <cell r="B2080" t="str">
            <v>Country of target</v>
          </cell>
          <cell r="C2080" t="str">
            <v>Oman</v>
          </cell>
        </row>
        <row r="2081">
          <cell r="A2081" t="str">
            <v>Corporate</v>
          </cell>
          <cell r="B2081" t="str">
            <v>Country of target</v>
          </cell>
          <cell r="C2081" t="str">
            <v>Pakistan</v>
          </cell>
        </row>
        <row r="2082">
          <cell r="A2082" t="str">
            <v>Corporate</v>
          </cell>
          <cell r="B2082" t="str">
            <v>Country of target</v>
          </cell>
          <cell r="C2082" t="str">
            <v>Panama</v>
          </cell>
        </row>
        <row r="2083">
          <cell r="A2083" t="str">
            <v>Corporate</v>
          </cell>
          <cell r="B2083" t="str">
            <v>Country of target</v>
          </cell>
          <cell r="C2083" t="str">
            <v>Papua New Guinea</v>
          </cell>
        </row>
        <row r="2084">
          <cell r="A2084" t="str">
            <v>Corporate</v>
          </cell>
          <cell r="B2084" t="str">
            <v>Country of target</v>
          </cell>
          <cell r="C2084" t="str">
            <v>Paraguay</v>
          </cell>
        </row>
        <row r="2085">
          <cell r="A2085" t="str">
            <v>Corporate</v>
          </cell>
          <cell r="B2085" t="str">
            <v>Country of target</v>
          </cell>
          <cell r="C2085" t="str">
            <v>Peoples Rep of Yemen</v>
          </cell>
        </row>
        <row r="2086">
          <cell r="A2086" t="str">
            <v>Corporate</v>
          </cell>
          <cell r="B2086" t="str">
            <v>Country of target</v>
          </cell>
          <cell r="C2086" t="str">
            <v>Peoples' Republic of China</v>
          </cell>
        </row>
        <row r="2087">
          <cell r="A2087" t="str">
            <v>Corporate</v>
          </cell>
          <cell r="B2087" t="str">
            <v>Country of target</v>
          </cell>
          <cell r="C2087" t="str">
            <v>Peru</v>
          </cell>
        </row>
        <row r="2088">
          <cell r="A2088" t="str">
            <v>Corporate</v>
          </cell>
          <cell r="B2088" t="str">
            <v>Country of target</v>
          </cell>
          <cell r="C2088" t="str">
            <v>Philippines</v>
          </cell>
        </row>
        <row r="2089">
          <cell r="A2089" t="str">
            <v>Corporate</v>
          </cell>
          <cell r="B2089" t="str">
            <v>Country of target</v>
          </cell>
          <cell r="C2089" t="str">
            <v>Poland</v>
          </cell>
        </row>
        <row r="2090">
          <cell r="A2090" t="str">
            <v>Corporate</v>
          </cell>
          <cell r="B2090" t="str">
            <v>Country of target</v>
          </cell>
          <cell r="C2090" t="str">
            <v>Portugal</v>
          </cell>
        </row>
        <row r="2091">
          <cell r="A2091" t="str">
            <v>Corporate</v>
          </cell>
          <cell r="B2091" t="str">
            <v>Country of target</v>
          </cell>
          <cell r="C2091" t="str">
            <v>Puerto Rico</v>
          </cell>
        </row>
        <row r="2092">
          <cell r="A2092" t="str">
            <v>Corporate</v>
          </cell>
          <cell r="B2092" t="str">
            <v>Country of target</v>
          </cell>
          <cell r="C2092" t="str">
            <v>Qatar</v>
          </cell>
        </row>
        <row r="2093">
          <cell r="A2093" t="str">
            <v>Corporate</v>
          </cell>
          <cell r="B2093" t="str">
            <v>Country of target</v>
          </cell>
          <cell r="C2093" t="str">
            <v>Romania</v>
          </cell>
        </row>
        <row r="2094">
          <cell r="A2094" t="str">
            <v>Corporate</v>
          </cell>
          <cell r="B2094" t="str">
            <v>Country of target</v>
          </cell>
          <cell r="C2094" t="str">
            <v>Russia</v>
          </cell>
        </row>
        <row r="2095">
          <cell r="A2095" t="str">
            <v>Corporate</v>
          </cell>
          <cell r="B2095" t="str">
            <v>Country of target</v>
          </cell>
          <cell r="C2095" t="str">
            <v>Saudi Arabia</v>
          </cell>
        </row>
        <row r="2096">
          <cell r="A2096" t="str">
            <v>Corporate</v>
          </cell>
          <cell r="B2096" t="str">
            <v>Country of target</v>
          </cell>
          <cell r="C2096" t="str">
            <v>Scotland</v>
          </cell>
        </row>
        <row r="2097">
          <cell r="A2097" t="str">
            <v>Corporate</v>
          </cell>
          <cell r="B2097" t="str">
            <v>Country of target</v>
          </cell>
          <cell r="C2097" t="str">
            <v>Senegal</v>
          </cell>
        </row>
        <row r="2098">
          <cell r="A2098" t="str">
            <v>Corporate</v>
          </cell>
          <cell r="B2098" t="str">
            <v>Country of target</v>
          </cell>
          <cell r="C2098" t="str">
            <v>Serbia</v>
          </cell>
        </row>
        <row r="2099">
          <cell r="A2099" t="str">
            <v>Corporate</v>
          </cell>
          <cell r="B2099" t="str">
            <v>Country of target</v>
          </cell>
          <cell r="C2099" t="str">
            <v>Singapore</v>
          </cell>
        </row>
        <row r="2100">
          <cell r="A2100" t="str">
            <v>Corporate</v>
          </cell>
          <cell r="B2100" t="str">
            <v>Country of target</v>
          </cell>
          <cell r="C2100" t="str">
            <v>Slovakia</v>
          </cell>
        </row>
        <row r="2101">
          <cell r="A2101" t="str">
            <v>Corporate</v>
          </cell>
          <cell r="B2101" t="str">
            <v>Country of target</v>
          </cell>
          <cell r="C2101" t="str">
            <v>Slovenia</v>
          </cell>
        </row>
        <row r="2102">
          <cell r="A2102" t="str">
            <v>Corporate</v>
          </cell>
          <cell r="B2102" t="str">
            <v>Country of target</v>
          </cell>
          <cell r="C2102" t="str">
            <v>South Africa</v>
          </cell>
        </row>
        <row r="2103">
          <cell r="A2103" t="str">
            <v>Corporate</v>
          </cell>
          <cell r="B2103" t="str">
            <v>Country of target</v>
          </cell>
          <cell r="C2103" t="str">
            <v>South Korea</v>
          </cell>
        </row>
        <row r="2104">
          <cell r="A2104" t="str">
            <v>Corporate</v>
          </cell>
          <cell r="B2104" t="str">
            <v>Country of target</v>
          </cell>
          <cell r="C2104" t="str">
            <v>Spain</v>
          </cell>
        </row>
        <row r="2105">
          <cell r="A2105" t="str">
            <v>Corporate</v>
          </cell>
          <cell r="B2105" t="str">
            <v>Country of target</v>
          </cell>
          <cell r="C2105" t="str">
            <v>Sri Lanka</v>
          </cell>
        </row>
        <row r="2106">
          <cell r="A2106" t="str">
            <v>Corporate</v>
          </cell>
          <cell r="B2106" t="str">
            <v>Country of target</v>
          </cell>
          <cell r="C2106" t="str">
            <v>Sudan</v>
          </cell>
        </row>
        <row r="2107">
          <cell r="A2107" t="str">
            <v>Corporate</v>
          </cell>
          <cell r="B2107" t="str">
            <v>Country of target</v>
          </cell>
          <cell r="C2107" t="str">
            <v>Swaziland</v>
          </cell>
        </row>
        <row r="2108">
          <cell r="A2108" t="str">
            <v>Corporate</v>
          </cell>
          <cell r="B2108" t="str">
            <v>Country of target</v>
          </cell>
          <cell r="C2108" t="str">
            <v>Sweden</v>
          </cell>
        </row>
        <row r="2109">
          <cell r="A2109" t="str">
            <v>Corporate</v>
          </cell>
          <cell r="B2109" t="str">
            <v>Country of target</v>
          </cell>
          <cell r="C2109" t="str">
            <v>Switzerland</v>
          </cell>
        </row>
        <row r="2110">
          <cell r="A2110" t="str">
            <v>Corporate</v>
          </cell>
          <cell r="B2110" t="str">
            <v>Country of target</v>
          </cell>
          <cell r="C2110" t="str">
            <v>Syria</v>
          </cell>
        </row>
        <row r="2111">
          <cell r="A2111" t="str">
            <v>Corporate</v>
          </cell>
          <cell r="B2111" t="str">
            <v>Country of target</v>
          </cell>
          <cell r="C2111" t="str">
            <v>Taiwan</v>
          </cell>
        </row>
        <row r="2112">
          <cell r="A2112" t="str">
            <v>Corporate</v>
          </cell>
          <cell r="B2112" t="str">
            <v>Country of target</v>
          </cell>
          <cell r="C2112" t="str">
            <v>Tajikistan</v>
          </cell>
        </row>
        <row r="2113">
          <cell r="A2113" t="str">
            <v>Corporate</v>
          </cell>
          <cell r="B2113" t="str">
            <v>Country of target</v>
          </cell>
          <cell r="C2113" t="str">
            <v>Tanzania</v>
          </cell>
        </row>
        <row r="2114">
          <cell r="A2114" t="str">
            <v>Corporate</v>
          </cell>
          <cell r="B2114" t="str">
            <v>Country of target</v>
          </cell>
          <cell r="C2114" t="str">
            <v>Thailand</v>
          </cell>
        </row>
        <row r="2115">
          <cell r="A2115" t="str">
            <v>Corporate</v>
          </cell>
          <cell r="B2115" t="str">
            <v>Country of target</v>
          </cell>
          <cell r="C2115" t="str">
            <v>Togo</v>
          </cell>
        </row>
        <row r="2116">
          <cell r="A2116" t="str">
            <v>Corporate</v>
          </cell>
          <cell r="B2116" t="str">
            <v>Country of target</v>
          </cell>
          <cell r="C2116" t="str">
            <v>Tonga</v>
          </cell>
        </row>
        <row r="2117">
          <cell r="A2117" t="str">
            <v>Corporate</v>
          </cell>
          <cell r="B2117" t="str">
            <v>Country of target</v>
          </cell>
          <cell r="C2117" t="str">
            <v>Tunisia</v>
          </cell>
        </row>
        <row r="2118">
          <cell r="A2118" t="str">
            <v>Corporate</v>
          </cell>
          <cell r="B2118" t="str">
            <v>Country of target</v>
          </cell>
          <cell r="C2118" t="str">
            <v>Turkey</v>
          </cell>
        </row>
        <row r="2119">
          <cell r="A2119" t="str">
            <v>Corporate</v>
          </cell>
          <cell r="B2119" t="str">
            <v>Country of target</v>
          </cell>
          <cell r="C2119" t="str">
            <v>Turkmenistan</v>
          </cell>
        </row>
        <row r="2120">
          <cell r="A2120" t="str">
            <v>Corporate</v>
          </cell>
          <cell r="B2120" t="str">
            <v>Country of target</v>
          </cell>
          <cell r="C2120" t="str">
            <v>Uganda</v>
          </cell>
        </row>
        <row r="2121">
          <cell r="A2121" t="str">
            <v>Corporate</v>
          </cell>
          <cell r="B2121" t="str">
            <v>Country of target</v>
          </cell>
          <cell r="C2121" t="str">
            <v>Ukraine</v>
          </cell>
        </row>
        <row r="2122">
          <cell r="A2122" t="str">
            <v>Corporate</v>
          </cell>
          <cell r="B2122" t="str">
            <v>Country of target</v>
          </cell>
          <cell r="C2122" t="str">
            <v>United Arab Emirates</v>
          </cell>
        </row>
        <row r="2123">
          <cell r="A2123" t="str">
            <v>Corporate</v>
          </cell>
          <cell r="B2123" t="str">
            <v>Country of target</v>
          </cell>
          <cell r="C2123" t="str">
            <v>United States</v>
          </cell>
        </row>
        <row r="2124">
          <cell r="A2124" t="str">
            <v>Corporate</v>
          </cell>
          <cell r="B2124" t="str">
            <v>Country of target</v>
          </cell>
          <cell r="C2124" t="str">
            <v>Uruguay</v>
          </cell>
        </row>
        <row r="2125">
          <cell r="A2125" t="str">
            <v>Corporate</v>
          </cell>
          <cell r="B2125" t="str">
            <v>Country of target</v>
          </cell>
          <cell r="C2125" t="str">
            <v>Uzbekistan</v>
          </cell>
        </row>
        <row r="2126">
          <cell r="A2126" t="str">
            <v>Corporate</v>
          </cell>
          <cell r="B2126" t="str">
            <v>Country of target</v>
          </cell>
          <cell r="C2126" t="str">
            <v>Venezuela</v>
          </cell>
        </row>
        <row r="2127">
          <cell r="A2127" t="str">
            <v>Corporate</v>
          </cell>
          <cell r="B2127" t="str">
            <v>Country of target</v>
          </cell>
          <cell r="C2127" t="str">
            <v>Vietnam</v>
          </cell>
        </row>
        <row r="2128">
          <cell r="A2128" t="str">
            <v>Corporate</v>
          </cell>
          <cell r="B2128" t="str">
            <v>Country of target</v>
          </cell>
          <cell r="C2128" t="str">
            <v>Wales</v>
          </cell>
        </row>
        <row r="2129">
          <cell r="A2129" t="str">
            <v>Corporate</v>
          </cell>
          <cell r="B2129" t="str">
            <v>Country of target</v>
          </cell>
          <cell r="C2129" t="str">
            <v>Yemen</v>
          </cell>
        </row>
        <row r="2130">
          <cell r="A2130" t="str">
            <v>Corporate</v>
          </cell>
          <cell r="B2130" t="str">
            <v>Country of target</v>
          </cell>
          <cell r="C2130" t="str">
            <v>Zaire</v>
          </cell>
        </row>
        <row r="2131">
          <cell r="A2131" t="str">
            <v>Corporate</v>
          </cell>
          <cell r="B2131" t="str">
            <v>Country of target</v>
          </cell>
          <cell r="C2131" t="str">
            <v>Zambia</v>
          </cell>
        </row>
        <row r="2132">
          <cell r="A2132" t="str">
            <v>Corporate</v>
          </cell>
          <cell r="B2132" t="str">
            <v>Country of target</v>
          </cell>
          <cell r="C2132" t="str">
            <v>Zimbabwe</v>
          </cell>
        </row>
        <row r="2133">
          <cell r="A2133" t="str">
            <v>Corporate</v>
          </cell>
          <cell r="B2133" t="str">
            <v>Value over US $5m</v>
          </cell>
          <cell r="C2133" t="str">
            <v>No</v>
          </cell>
        </row>
        <row r="2134">
          <cell r="A2134" t="str">
            <v>Corporate</v>
          </cell>
          <cell r="B2134" t="str">
            <v>Value over US $5m</v>
          </cell>
          <cell r="C2134" t="str">
            <v>Yes</v>
          </cell>
        </row>
        <row r="2135">
          <cell r="A2135" t="str">
            <v>Corporate</v>
          </cell>
          <cell r="B2135" t="str">
            <v>Value over US $5m</v>
          </cell>
          <cell r="C2135" t="str">
            <v>Confidential</v>
          </cell>
        </row>
        <row r="2136">
          <cell r="A2136" t="str">
            <v>Corporate</v>
          </cell>
          <cell r="B2136" t="str">
            <v>Value over £500,000</v>
          </cell>
          <cell r="C2136" t="str">
            <v>No</v>
          </cell>
        </row>
        <row r="2137">
          <cell r="A2137" t="str">
            <v>Corporate</v>
          </cell>
          <cell r="B2137" t="str">
            <v>Value over £500,000</v>
          </cell>
          <cell r="C2137" t="str">
            <v>Yes</v>
          </cell>
        </row>
        <row r="2138">
          <cell r="A2138" t="str">
            <v>Corporate</v>
          </cell>
          <cell r="B2138" t="str">
            <v>Value over £500,000</v>
          </cell>
          <cell r="C2138" t="str">
            <v>Confidential</v>
          </cell>
        </row>
        <row r="2139">
          <cell r="A2139" t="str">
            <v>Corporate</v>
          </cell>
          <cell r="B2139" t="str">
            <v>Value over Euro 5m</v>
          </cell>
          <cell r="C2139" t="str">
            <v>No</v>
          </cell>
        </row>
        <row r="2140">
          <cell r="A2140" t="str">
            <v>Corporate</v>
          </cell>
          <cell r="B2140" t="str">
            <v>Value over Euro 5m</v>
          </cell>
          <cell r="C2140" t="str">
            <v>Yes</v>
          </cell>
        </row>
        <row r="2141">
          <cell r="A2141" t="str">
            <v>Corporate</v>
          </cell>
          <cell r="B2141" t="str">
            <v>Value over Euro 5m</v>
          </cell>
          <cell r="C2141" t="str">
            <v>Confidential</v>
          </cell>
        </row>
        <row r="2142">
          <cell r="A2142" t="str">
            <v>Corporate</v>
          </cell>
          <cell r="B2142" t="str">
            <v>Value range in euros</v>
          </cell>
          <cell r="C2142" t="str">
            <v>250m-499.9m</v>
          </cell>
        </row>
        <row r="2143">
          <cell r="A2143" t="str">
            <v>Corporate</v>
          </cell>
          <cell r="B2143" t="str">
            <v>Value range in euros</v>
          </cell>
          <cell r="C2143" t="str">
            <v>50-249.9m</v>
          </cell>
        </row>
        <row r="2144">
          <cell r="A2144" t="str">
            <v>Corporate</v>
          </cell>
          <cell r="B2144" t="str">
            <v>Value range in euros</v>
          </cell>
          <cell r="C2144" t="str">
            <v>&lt;5m</v>
          </cell>
        </row>
        <row r="2145">
          <cell r="A2145" t="str">
            <v>Corporate</v>
          </cell>
          <cell r="B2145" t="str">
            <v>Value range in euros</v>
          </cell>
          <cell r="C2145" t="str">
            <v>5-49.9m</v>
          </cell>
        </row>
        <row r="2146">
          <cell r="A2146" t="str">
            <v>Corporate</v>
          </cell>
          <cell r="B2146" t="str">
            <v>Value range in euros</v>
          </cell>
          <cell r="C2146" t="str">
            <v>&gt;500m</v>
          </cell>
        </row>
        <row r="2147">
          <cell r="A2147" t="str">
            <v>Corporate</v>
          </cell>
          <cell r="B2147" t="str">
            <v>Is the deal relevant for M&amp;A study</v>
          </cell>
          <cell r="C2147" t="str">
            <v>No</v>
          </cell>
        </row>
        <row r="2148">
          <cell r="A2148" t="str">
            <v>Corporate</v>
          </cell>
          <cell r="B2148" t="str">
            <v>Is the deal relevant for M&amp;A study</v>
          </cell>
          <cell r="C2148" t="str">
            <v>Yes</v>
          </cell>
        </row>
        <row r="2149">
          <cell r="A2149" t="str">
            <v>Corporate</v>
          </cell>
          <cell r="B2149" t="str">
            <v xml:space="preserve">Does the deal involve PE clients </v>
          </cell>
          <cell r="C2149" t="str">
            <v>No</v>
          </cell>
        </row>
        <row r="2150">
          <cell r="A2150" t="str">
            <v>Corporate</v>
          </cell>
          <cell r="B2150" t="str">
            <v xml:space="preserve">Does the deal involve PE clients </v>
          </cell>
          <cell r="C2150" t="str">
            <v>Yes</v>
          </cell>
        </row>
        <row r="2151">
          <cell r="A2151" t="str">
            <v>Corporate</v>
          </cell>
          <cell r="B2151" t="str">
            <v xml:space="preserve">Quarter deal announced/signed </v>
          </cell>
          <cell r="C2151" t="str">
            <v>Q1</v>
          </cell>
        </row>
        <row r="2152">
          <cell r="A2152" t="str">
            <v>Corporate</v>
          </cell>
          <cell r="B2152" t="str">
            <v xml:space="preserve">Quarter deal announced/signed </v>
          </cell>
          <cell r="C2152" t="str">
            <v>Q2</v>
          </cell>
        </row>
        <row r="2153">
          <cell r="A2153" t="str">
            <v>Corporate</v>
          </cell>
          <cell r="B2153" t="str">
            <v xml:space="preserve">Quarter deal announced/signed </v>
          </cell>
          <cell r="C2153" t="str">
            <v>Q3</v>
          </cell>
        </row>
        <row r="2154">
          <cell r="A2154" t="str">
            <v>Corporate</v>
          </cell>
          <cell r="B2154" t="str">
            <v xml:space="preserve">Quarter deal announced/signed </v>
          </cell>
          <cell r="C2154" t="str">
            <v>Q4</v>
          </cell>
        </row>
        <row r="2155">
          <cell r="A2155" t="str">
            <v>Corporate</v>
          </cell>
          <cell r="B2155" t="str">
            <v xml:space="preserve">Quarter deal completed </v>
          </cell>
          <cell r="C2155" t="str">
            <v>Q1</v>
          </cell>
        </row>
        <row r="2156">
          <cell r="A2156" t="str">
            <v>Corporate</v>
          </cell>
          <cell r="B2156" t="str">
            <v xml:space="preserve">Quarter deal completed </v>
          </cell>
          <cell r="C2156" t="str">
            <v>Q2</v>
          </cell>
        </row>
        <row r="2157">
          <cell r="A2157" t="str">
            <v>Corporate</v>
          </cell>
          <cell r="B2157" t="str">
            <v xml:space="preserve">Quarter deal completed </v>
          </cell>
          <cell r="C2157" t="str">
            <v>Q3</v>
          </cell>
        </row>
        <row r="2158">
          <cell r="A2158" t="str">
            <v>Corporate</v>
          </cell>
          <cell r="B2158" t="str">
            <v xml:space="preserve">Quarter deal completed </v>
          </cell>
          <cell r="C2158" t="str">
            <v>Q4</v>
          </cell>
        </row>
        <row r="2159">
          <cell r="A2159" t="str">
            <v>Corporate</v>
          </cell>
          <cell r="B2159" t="str">
            <v xml:space="preserve">Year deal announced/signed </v>
          </cell>
          <cell r="C2159">
            <v>1998</v>
          </cell>
        </row>
        <row r="2160">
          <cell r="A2160" t="str">
            <v>Corporate</v>
          </cell>
          <cell r="B2160" t="str">
            <v xml:space="preserve">Year deal announced/signed </v>
          </cell>
          <cell r="C2160">
            <v>1999</v>
          </cell>
        </row>
        <row r="2161">
          <cell r="A2161" t="str">
            <v>Corporate</v>
          </cell>
          <cell r="B2161" t="str">
            <v xml:space="preserve">Year deal announced/signed </v>
          </cell>
          <cell r="C2161">
            <v>2000</v>
          </cell>
        </row>
        <row r="2162">
          <cell r="A2162" t="str">
            <v>Corporate</v>
          </cell>
          <cell r="B2162" t="str">
            <v xml:space="preserve">Year deal announced/signed </v>
          </cell>
          <cell r="C2162">
            <v>2001</v>
          </cell>
        </row>
        <row r="2163">
          <cell r="A2163" t="str">
            <v>Corporate</v>
          </cell>
          <cell r="B2163" t="str">
            <v xml:space="preserve">Year deal announced/signed </v>
          </cell>
          <cell r="C2163">
            <v>2002</v>
          </cell>
        </row>
        <row r="2164">
          <cell r="A2164" t="str">
            <v>Corporate</v>
          </cell>
          <cell r="B2164" t="str">
            <v xml:space="preserve">Year deal announced/signed </v>
          </cell>
          <cell r="C2164">
            <v>2003</v>
          </cell>
        </row>
        <row r="2165">
          <cell r="A2165" t="str">
            <v>Corporate</v>
          </cell>
          <cell r="B2165" t="str">
            <v xml:space="preserve">Year deal announced/signed </v>
          </cell>
          <cell r="C2165">
            <v>2004</v>
          </cell>
        </row>
        <row r="2166">
          <cell r="A2166" t="str">
            <v>Corporate</v>
          </cell>
          <cell r="B2166" t="str">
            <v xml:space="preserve">Year deal announced/signed </v>
          </cell>
          <cell r="C2166">
            <v>2005</v>
          </cell>
        </row>
        <row r="2167">
          <cell r="A2167" t="str">
            <v>Corporate</v>
          </cell>
          <cell r="B2167" t="str">
            <v xml:space="preserve">Year deal announced/signed </v>
          </cell>
          <cell r="C2167">
            <v>2006</v>
          </cell>
        </row>
        <row r="2168">
          <cell r="A2168" t="str">
            <v>Corporate</v>
          </cell>
          <cell r="B2168" t="str">
            <v xml:space="preserve">Year deal announced/signed </v>
          </cell>
          <cell r="C2168">
            <v>2007</v>
          </cell>
        </row>
        <row r="2169">
          <cell r="A2169" t="str">
            <v>Corporate</v>
          </cell>
          <cell r="B2169" t="str">
            <v xml:space="preserve">Year deal announced/signed </v>
          </cell>
          <cell r="C2169">
            <v>2008</v>
          </cell>
        </row>
        <row r="2170">
          <cell r="A2170" t="str">
            <v>Corporate</v>
          </cell>
          <cell r="B2170" t="str">
            <v xml:space="preserve">Year deal announced/signed </v>
          </cell>
          <cell r="C2170">
            <v>2009</v>
          </cell>
        </row>
        <row r="2171">
          <cell r="A2171" t="str">
            <v>Corporate</v>
          </cell>
          <cell r="B2171" t="str">
            <v xml:space="preserve">Year deal announced/signed </v>
          </cell>
          <cell r="C2171">
            <v>2010</v>
          </cell>
        </row>
        <row r="2172">
          <cell r="A2172" t="str">
            <v>Corporate</v>
          </cell>
          <cell r="B2172" t="str">
            <v xml:space="preserve">Year deal announced/signed </v>
          </cell>
          <cell r="C2172">
            <v>2011</v>
          </cell>
        </row>
        <row r="2173">
          <cell r="A2173" t="str">
            <v>Corporate</v>
          </cell>
          <cell r="B2173" t="str">
            <v xml:space="preserve">Year deal announced/signed </v>
          </cell>
          <cell r="C2173">
            <v>2012</v>
          </cell>
        </row>
        <row r="2174">
          <cell r="A2174" t="str">
            <v>Corporate</v>
          </cell>
          <cell r="B2174" t="str">
            <v xml:space="preserve">Year deal announced/signed </v>
          </cell>
          <cell r="C2174">
            <v>2013</v>
          </cell>
        </row>
        <row r="2175">
          <cell r="A2175" t="str">
            <v>Corporate</v>
          </cell>
          <cell r="B2175" t="str">
            <v xml:space="preserve">Year deal announced/signed </v>
          </cell>
          <cell r="C2175">
            <v>2014</v>
          </cell>
        </row>
        <row r="2176">
          <cell r="A2176" t="str">
            <v>Corporate</v>
          </cell>
          <cell r="B2176" t="str">
            <v xml:space="preserve">Year deal announced/signed </v>
          </cell>
          <cell r="C2176">
            <v>2015</v>
          </cell>
        </row>
        <row r="2177">
          <cell r="A2177" t="str">
            <v>Corporate</v>
          </cell>
          <cell r="B2177" t="str">
            <v xml:space="preserve">Year deal announced/signed </v>
          </cell>
          <cell r="C2177">
            <v>2016</v>
          </cell>
        </row>
        <row r="2178">
          <cell r="A2178" t="str">
            <v>Corporate</v>
          </cell>
          <cell r="B2178" t="str">
            <v xml:space="preserve">Year deal announced/signed </v>
          </cell>
          <cell r="C2178">
            <v>2017</v>
          </cell>
        </row>
        <row r="2179">
          <cell r="A2179" t="str">
            <v>Corporate</v>
          </cell>
          <cell r="B2179" t="str">
            <v xml:space="preserve">Year deal announced/signed </v>
          </cell>
          <cell r="C2179">
            <v>2018</v>
          </cell>
        </row>
        <row r="2180">
          <cell r="A2180" t="str">
            <v>Corporate</v>
          </cell>
          <cell r="B2180" t="str">
            <v xml:space="preserve">Year deal announced/signed </v>
          </cell>
          <cell r="C2180">
            <v>2019</v>
          </cell>
        </row>
        <row r="2181">
          <cell r="A2181" t="str">
            <v>Corporate</v>
          </cell>
          <cell r="B2181" t="str">
            <v xml:space="preserve">Year deal announced/signed </v>
          </cell>
          <cell r="C2181">
            <v>2020</v>
          </cell>
        </row>
        <row r="2182">
          <cell r="A2182" t="str">
            <v>Corporate</v>
          </cell>
          <cell r="B2182" t="str">
            <v xml:space="preserve">Year deal completed </v>
          </cell>
          <cell r="C2182">
            <v>1998</v>
          </cell>
        </row>
        <row r="2183">
          <cell r="A2183" t="str">
            <v>Corporate</v>
          </cell>
          <cell r="B2183" t="str">
            <v xml:space="preserve">Year deal completed </v>
          </cell>
          <cell r="C2183">
            <v>1999</v>
          </cell>
        </row>
        <row r="2184">
          <cell r="A2184" t="str">
            <v>Corporate</v>
          </cell>
          <cell r="B2184" t="str">
            <v xml:space="preserve">Year deal completed </v>
          </cell>
          <cell r="C2184">
            <v>2000</v>
          </cell>
        </row>
        <row r="2185">
          <cell r="A2185" t="str">
            <v>Corporate</v>
          </cell>
          <cell r="B2185" t="str">
            <v xml:space="preserve">Year deal completed </v>
          </cell>
          <cell r="C2185">
            <v>2001</v>
          </cell>
        </row>
        <row r="2186">
          <cell r="A2186" t="str">
            <v>Corporate</v>
          </cell>
          <cell r="B2186" t="str">
            <v xml:space="preserve">Year deal completed </v>
          </cell>
          <cell r="C2186">
            <v>2002</v>
          </cell>
        </row>
        <row r="2187">
          <cell r="A2187" t="str">
            <v>Corporate</v>
          </cell>
          <cell r="B2187" t="str">
            <v xml:space="preserve">Year deal completed </v>
          </cell>
          <cell r="C2187">
            <v>2003</v>
          </cell>
        </row>
        <row r="2188">
          <cell r="A2188" t="str">
            <v>Corporate</v>
          </cell>
          <cell r="B2188" t="str">
            <v xml:space="preserve">Year deal completed </v>
          </cell>
          <cell r="C2188">
            <v>2004</v>
          </cell>
        </row>
        <row r="2189">
          <cell r="A2189" t="str">
            <v>Corporate</v>
          </cell>
          <cell r="B2189" t="str">
            <v xml:space="preserve">Year deal completed </v>
          </cell>
          <cell r="C2189">
            <v>2005</v>
          </cell>
        </row>
        <row r="2190">
          <cell r="A2190" t="str">
            <v>Corporate</v>
          </cell>
          <cell r="B2190" t="str">
            <v xml:space="preserve">Year deal completed </v>
          </cell>
          <cell r="C2190">
            <v>2006</v>
          </cell>
        </row>
        <row r="2191">
          <cell r="A2191" t="str">
            <v>Corporate</v>
          </cell>
          <cell r="B2191" t="str">
            <v xml:space="preserve">Year deal completed </v>
          </cell>
          <cell r="C2191">
            <v>2007</v>
          </cell>
        </row>
        <row r="2192">
          <cell r="A2192" t="str">
            <v>Corporate</v>
          </cell>
          <cell r="B2192" t="str">
            <v xml:space="preserve">Year deal completed </v>
          </cell>
          <cell r="C2192">
            <v>2008</v>
          </cell>
        </row>
        <row r="2193">
          <cell r="A2193" t="str">
            <v>Corporate</v>
          </cell>
          <cell r="B2193" t="str">
            <v xml:space="preserve">Year deal completed </v>
          </cell>
          <cell r="C2193">
            <v>2009</v>
          </cell>
        </row>
        <row r="2194">
          <cell r="A2194" t="str">
            <v>Corporate</v>
          </cell>
          <cell r="B2194" t="str">
            <v xml:space="preserve">Year deal completed </v>
          </cell>
          <cell r="C2194">
            <v>2010</v>
          </cell>
        </row>
        <row r="2195">
          <cell r="A2195" t="str">
            <v>Corporate</v>
          </cell>
          <cell r="B2195" t="str">
            <v xml:space="preserve">Year deal completed </v>
          </cell>
          <cell r="C2195">
            <v>2011</v>
          </cell>
        </row>
        <row r="2196">
          <cell r="A2196" t="str">
            <v>Corporate</v>
          </cell>
          <cell r="B2196" t="str">
            <v xml:space="preserve">Year deal completed </v>
          </cell>
          <cell r="C2196">
            <v>2012</v>
          </cell>
        </row>
        <row r="2197">
          <cell r="A2197" t="str">
            <v>Corporate</v>
          </cell>
          <cell r="B2197" t="str">
            <v xml:space="preserve">Year deal completed </v>
          </cell>
          <cell r="C2197">
            <v>2013</v>
          </cell>
        </row>
        <row r="2198">
          <cell r="A2198" t="str">
            <v>Corporate</v>
          </cell>
          <cell r="B2198" t="str">
            <v xml:space="preserve">Year deal completed </v>
          </cell>
          <cell r="C2198">
            <v>2014</v>
          </cell>
        </row>
        <row r="2199">
          <cell r="A2199" t="str">
            <v>Corporate</v>
          </cell>
          <cell r="B2199" t="str">
            <v xml:space="preserve">Year deal completed </v>
          </cell>
          <cell r="C2199">
            <v>2015</v>
          </cell>
        </row>
        <row r="2200">
          <cell r="A2200" t="str">
            <v>Corporate</v>
          </cell>
          <cell r="B2200" t="str">
            <v xml:space="preserve">Year deal completed </v>
          </cell>
          <cell r="C2200">
            <v>2016</v>
          </cell>
        </row>
        <row r="2201">
          <cell r="A2201" t="str">
            <v>Corporate</v>
          </cell>
          <cell r="B2201" t="str">
            <v xml:space="preserve">Year deal completed </v>
          </cell>
          <cell r="C2201">
            <v>2017</v>
          </cell>
        </row>
        <row r="2202">
          <cell r="A2202" t="str">
            <v>Corporate</v>
          </cell>
          <cell r="B2202" t="str">
            <v xml:space="preserve">Year deal completed </v>
          </cell>
          <cell r="C2202">
            <v>2018</v>
          </cell>
        </row>
        <row r="2203">
          <cell r="A2203" t="str">
            <v>Corporate</v>
          </cell>
          <cell r="B2203" t="str">
            <v xml:space="preserve">Year deal completed </v>
          </cell>
          <cell r="C2203">
            <v>2019</v>
          </cell>
        </row>
        <row r="2204">
          <cell r="A2204" t="str">
            <v>Corporate</v>
          </cell>
          <cell r="B2204" t="str">
            <v xml:space="preserve">Year deal completed </v>
          </cell>
          <cell r="C2204">
            <v>2020</v>
          </cell>
        </row>
        <row r="2205">
          <cell r="A2205" t="str">
            <v>Corporate Tax</v>
          </cell>
          <cell r="B2205" t="str">
            <v>Work type</v>
          </cell>
          <cell r="C2205" t="str">
            <v>Corporate Tax: Disputes and investigations</v>
          </cell>
        </row>
        <row r="2206">
          <cell r="A2206" t="str">
            <v>Corporate Tax</v>
          </cell>
          <cell r="B2206" t="str">
            <v>Work type</v>
          </cell>
          <cell r="C2206" t="str">
            <v>Corporate Tax: Finance</v>
          </cell>
        </row>
        <row r="2207">
          <cell r="A2207" t="str">
            <v>Corporate Tax</v>
          </cell>
          <cell r="B2207" t="str">
            <v>Work type</v>
          </cell>
          <cell r="C2207" t="str">
            <v>Corporate Tax: Funds</v>
          </cell>
        </row>
        <row r="2208">
          <cell r="A2208" t="str">
            <v>Corporate Tax</v>
          </cell>
          <cell r="B2208" t="str">
            <v>Work type</v>
          </cell>
          <cell r="C2208" t="str">
            <v>Corporate Tax: Joint ventures</v>
          </cell>
        </row>
        <row r="2209">
          <cell r="A2209" t="str">
            <v>Corporate Tax</v>
          </cell>
          <cell r="B2209" t="str">
            <v>Work type</v>
          </cell>
          <cell r="C2209" t="str">
            <v>Corporate Tax: Private equity</v>
          </cell>
        </row>
        <row r="2210">
          <cell r="A2210" t="str">
            <v>Corporate Tax</v>
          </cell>
          <cell r="B2210" t="str">
            <v>Work type</v>
          </cell>
          <cell r="C2210" t="str">
            <v>Corporate Tax: Projects PFI/PPP</v>
          </cell>
        </row>
        <row r="2211">
          <cell r="A2211" t="str">
            <v>Corporate Tax</v>
          </cell>
          <cell r="B2211" t="str">
            <v>Work type</v>
          </cell>
          <cell r="C2211" t="str">
            <v>Corporate Tax: Real estate transactions</v>
          </cell>
        </row>
        <row r="2212">
          <cell r="A2212" t="str">
            <v>Corporate Tax</v>
          </cell>
          <cell r="B2212" t="str">
            <v>Work type</v>
          </cell>
          <cell r="C2212" t="str">
            <v>Corporate Tax: Share schemes (Tax)</v>
          </cell>
        </row>
        <row r="2213">
          <cell r="A2213" t="str">
            <v>Corporate Tax</v>
          </cell>
          <cell r="B2213" t="str">
            <v>Work type</v>
          </cell>
          <cell r="C2213" t="str">
            <v>Corporate Tax: Structured finance (Tax)</v>
          </cell>
        </row>
        <row r="2214">
          <cell r="A2214" t="str">
            <v>Corporate Tax</v>
          </cell>
          <cell r="B2214" t="str">
            <v>Work type</v>
          </cell>
          <cell r="C2214" t="str">
            <v>Corporate tax: Transfer pricing</v>
          </cell>
        </row>
        <row r="2215">
          <cell r="A2215" t="str">
            <v>Corporate Tax</v>
          </cell>
          <cell r="B2215" t="str">
            <v>Work type</v>
          </cell>
          <cell r="C2215" t="str">
            <v>Corporate Tax: VAT (Tax)</v>
          </cell>
        </row>
        <row r="2216">
          <cell r="A2216" t="str">
            <v>EPC Construction</v>
          </cell>
          <cell r="B2216" t="str">
            <v>Work type</v>
          </cell>
          <cell r="C2216" t="str">
            <v>Adjudication</v>
          </cell>
        </row>
        <row r="2217">
          <cell r="A2217" t="str">
            <v>EPC Construction</v>
          </cell>
          <cell r="B2217" t="str">
            <v>Work type</v>
          </cell>
          <cell r="C2217" t="str">
            <v>ADR (other)</v>
          </cell>
        </row>
        <row r="2218">
          <cell r="A2218" t="str">
            <v>EPC Construction</v>
          </cell>
          <cell r="B2218" t="str">
            <v>Work type</v>
          </cell>
          <cell r="C2218" t="str">
            <v>Arbitration</v>
          </cell>
        </row>
        <row r="2219">
          <cell r="A2219" t="str">
            <v>EPC Construction</v>
          </cell>
          <cell r="B2219" t="str">
            <v>Work type</v>
          </cell>
          <cell r="C2219" t="str">
            <v>Claims handling</v>
          </cell>
        </row>
        <row r="2220">
          <cell r="A2220" t="str">
            <v>EPC Construction</v>
          </cell>
          <cell r="B2220" t="str">
            <v>Work type</v>
          </cell>
          <cell r="C2220" t="str">
            <v>Conciliation</v>
          </cell>
        </row>
        <row r="2221">
          <cell r="A2221" t="str">
            <v>EPC Construction</v>
          </cell>
          <cell r="B2221" t="str">
            <v>Work type</v>
          </cell>
          <cell r="C2221" t="str">
            <v>Due diligence and reporting</v>
          </cell>
        </row>
        <row r="2222">
          <cell r="A2222" t="str">
            <v>EPC Construction</v>
          </cell>
          <cell r="B2222" t="str">
            <v>Work type</v>
          </cell>
          <cell r="C2222" t="str">
            <v>Expert determination</v>
          </cell>
        </row>
        <row r="2223">
          <cell r="A2223" t="str">
            <v>EPC Construction</v>
          </cell>
          <cell r="B2223" t="str">
            <v>Work type</v>
          </cell>
          <cell r="C2223" t="str">
            <v>Litigation</v>
          </cell>
        </row>
        <row r="2224">
          <cell r="A2224" t="str">
            <v>EPC Construction</v>
          </cell>
          <cell r="B2224" t="str">
            <v>Work type</v>
          </cell>
          <cell r="C2224" t="str">
            <v xml:space="preserve">Mediation </v>
          </cell>
        </row>
        <row r="2225">
          <cell r="A2225" t="str">
            <v>EPC Construction</v>
          </cell>
          <cell r="B2225" t="str">
            <v>Work type</v>
          </cell>
          <cell r="C2225" t="str">
            <v>Negotiation and drafting</v>
          </cell>
        </row>
        <row r="2226">
          <cell r="A2226" t="str">
            <v>EPC Construction</v>
          </cell>
          <cell r="B2226" t="str">
            <v>Work type</v>
          </cell>
          <cell r="C2226" t="str">
            <v>Other (please specify)</v>
          </cell>
        </row>
        <row r="2227">
          <cell r="A2227" t="str">
            <v>EPC Construction</v>
          </cell>
          <cell r="B2227" t="str">
            <v>Work type</v>
          </cell>
          <cell r="C2227" t="str">
            <v>Procurement advice</v>
          </cell>
        </row>
        <row r="2228">
          <cell r="A2228" t="str">
            <v>EPC Construction</v>
          </cell>
          <cell r="B2228" t="str">
            <v>Contract type</v>
          </cell>
          <cell r="C2228" t="str">
            <v>ACA PPC 2000</v>
          </cell>
        </row>
        <row r="2229">
          <cell r="A2229" t="str">
            <v>EPC Construction</v>
          </cell>
          <cell r="B2229" t="str">
            <v>Contract type</v>
          </cell>
          <cell r="C2229" t="str">
            <v>ACE A1</v>
          </cell>
        </row>
        <row r="2230">
          <cell r="A2230" t="str">
            <v>EPC Construction</v>
          </cell>
          <cell r="B2230" t="str">
            <v>Contract type</v>
          </cell>
          <cell r="C2230" t="str">
            <v>ACE A2</v>
          </cell>
        </row>
        <row r="2231">
          <cell r="A2231" t="str">
            <v>EPC Construction</v>
          </cell>
          <cell r="B2231" t="str">
            <v>Contract type</v>
          </cell>
          <cell r="C2231" t="str">
            <v>ACE B1</v>
          </cell>
        </row>
        <row r="2232">
          <cell r="A2232" t="str">
            <v>EPC Construction</v>
          </cell>
          <cell r="B2232" t="str">
            <v>Contract type</v>
          </cell>
          <cell r="C2232" t="str">
            <v>ACE B2</v>
          </cell>
        </row>
        <row r="2233">
          <cell r="A2233" t="str">
            <v>EPC Construction</v>
          </cell>
          <cell r="B2233" t="str">
            <v>Contract type</v>
          </cell>
          <cell r="C2233" t="str">
            <v>FIDIC Red Book</v>
          </cell>
        </row>
        <row r="2234">
          <cell r="A2234" t="str">
            <v>EPC Construction</v>
          </cell>
          <cell r="B2234" t="str">
            <v>Contract type</v>
          </cell>
          <cell r="C2234" t="str">
            <v>FIDIC Yellow Book</v>
          </cell>
        </row>
        <row r="2235">
          <cell r="A2235" t="str">
            <v>EPC Construction</v>
          </cell>
          <cell r="B2235" t="str">
            <v>Contract type</v>
          </cell>
          <cell r="C2235" t="str">
            <v>GC Works 1 - DB</v>
          </cell>
        </row>
        <row r="2236">
          <cell r="A2236" t="str">
            <v>EPC Construction</v>
          </cell>
          <cell r="B2236" t="str">
            <v>Contract type</v>
          </cell>
          <cell r="C2236" t="str">
            <v>I Mech E MF/1 - 4th Edition</v>
          </cell>
        </row>
        <row r="2237">
          <cell r="A2237" t="str">
            <v>EPC Construction</v>
          </cell>
          <cell r="B2237" t="str">
            <v>Contract type</v>
          </cell>
          <cell r="C2237" t="str">
            <v>ICC Design &amp; Construct 2011</v>
          </cell>
        </row>
        <row r="2238">
          <cell r="A2238" t="str">
            <v>EPC Construction</v>
          </cell>
          <cell r="B2238" t="str">
            <v>Contract type</v>
          </cell>
          <cell r="C2238" t="str">
            <v>ICC Target Cost 2011</v>
          </cell>
        </row>
        <row r="2239">
          <cell r="A2239" t="str">
            <v>EPC Construction</v>
          </cell>
          <cell r="B2239" t="str">
            <v>Contract type</v>
          </cell>
          <cell r="C2239" t="str">
            <v>ICE 6th Ed</v>
          </cell>
        </row>
        <row r="2240">
          <cell r="A2240" t="str">
            <v>EPC Construction</v>
          </cell>
          <cell r="B2240" t="str">
            <v>Contract type</v>
          </cell>
          <cell r="C2240" t="str">
            <v>ICE 7th Ed</v>
          </cell>
        </row>
        <row r="2241">
          <cell r="A2241" t="str">
            <v>EPC Construction</v>
          </cell>
          <cell r="B2241" t="str">
            <v>Contract type</v>
          </cell>
          <cell r="C2241" t="str">
            <v>ICE D&amp;C 1st Ed</v>
          </cell>
        </row>
        <row r="2242">
          <cell r="A2242" t="str">
            <v>EPC Construction</v>
          </cell>
          <cell r="B2242" t="str">
            <v>Contract type</v>
          </cell>
          <cell r="C2242" t="str">
            <v>ICE D&amp;C 2nd Ed</v>
          </cell>
        </row>
        <row r="2243">
          <cell r="A2243" t="str">
            <v>EPC Construction</v>
          </cell>
          <cell r="B2243" t="str">
            <v>Contract type</v>
          </cell>
          <cell r="C2243" t="str">
            <v>JCT 05 – DB</v>
          </cell>
        </row>
        <row r="2244">
          <cell r="A2244" t="str">
            <v>EPC Construction</v>
          </cell>
          <cell r="B2244" t="str">
            <v>Contract type</v>
          </cell>
          <cell r="C2244" t="str">
            <v>JCT 05 – SBC</v>
          </cell>
        </row>
        <row r="2245">
          <cell r="A2245" t="str">
            <v>EPC Construction</v>
          </cell>
          <cell r="B2245" t="str">
            <v>Contract type</v>
          </cell>
          <cell r="C2245" t="str">
            <v>JCT 2011 - DB</v>
          </cell>
        </row>
        <row r="2246">
          <cell r="A2246" t="str">
            <v>EPC Construction</v>
          </cell>
          <cell r="B2246" t="str">
            <v>Contract type</v>
          </cell>
          <cell r="C2246" t="str">
            <v>JCT 2011 - SBC</v>
          </cell>
        </row>
        <row r="2247">
          <cell r="A2247" t="str">
            <v>EPC Construction</v>
          </cell>
          <cell r="B2247" t="str">
            <v>Contract type</v>
          </cell>
          <cell r="C2247" t="str">
            <v>JCT 98 – Traditional</v>
          </cell>
        </row>
        <row r="2248">
          <cell r="A2248" t="str">
            <v>EPC Construction</v>
          </cell>
          <cell r="B2248" t="str">
            <v>Contract type</v>
          </cell>
          <cell r="C2248" t="str">
            <v>JCT 98 – WCD</v>
          </cell>
        </row>
        <row r="2249">
          <cell r="A2249" t="str">
            <v>EPC Construction</v>
          </cell>
          <cell r="B2249" t="str">
            <v>Contract type</v>
          </cell>
          <cell r="C2249" t="str">
            <v>NEC 2</v>
          </cell>
        </row>
        <row r="2250">
          <cell r="A2250" t="str">
            <v>EPC Construction</v>
          </cell>
          <cell r="B2250" t="str">
            <v>Contract type</v>
          </cell>
          <cell r="C2250" t="str">
            <v>NEC 3</v>
          </cell>
        </row>
        <row r="2251">
          <cell r="A2251" t="str">
            <v>EPC Construction</v>
          </cell>
          <cell r="B2251" t="str">
            <v>Contract type</v>
          </cell>
          <cell r="C2251" t="str">
            <v>NHS Blue Book</v>
          </cell>
        </row>
        <row r="2252">
          <cell r="A2252" t="str">
            <v>EPC Construction</v>
          </cell>
          <cell r="B2252" t="str">
            <v>Contract type</v>
          </cell>
          <cell r="C2252" t="str">
            <v>Other (please specify)</v>
          </cell>
        </row>
        <row r="2253">
          <cell r="A2253" t="str">
            <v>EPC Construction</v>
          </cell>
          <cell r="B2253" t="str">
            <v>Contract type</v>
          </cell>
          <cell r="C2253" t="str">
            <v>RIBA SFA 99</v>
          </cell>
        </row>
        <row r="2254">
          <cell r="A2254" t="str">
            <v>EPC Construction</v>
          </cell>
          <cell r="B2254" t="str">
            <v>Client type</v>
          </cell>
          <cell r="C2254" t="str">
            <v>Architect</v>
          </cell>
        </row>
        <row r="2255">
          <cell r="A2255" t="str">
            <v>EPC Construction</v>
          </cell>
          <cell r="B2255" t="str">
            <v>Client type</v>
          </cell>
          <cell r="C2255" t="str">
            <v>Consultant</v>
          </cell>
        </row>
        <row r="2256">
          <cell r="A2256" t="str">
            <v>EPC Construction</v>
          </cell>
          <cell r="B2256" t="str">
            <v>Client type</v>
          </cell>
          <cell r="C2256" t="str">
            <v>Contract administrator</v>
          </cell>
        </row>
        <row r="2257">
          <cell r="A2257" t="str">
            <v>EPC Construction</v>
          </cell>
          <cell r="B2257" t="str">
            <v>Client type</v>
          </cell>
          <cell r="C2257" t="str">
            <v>Contractor</v>
          </cell>
        </row>
        <row r="2258">
          <cell r="A2258" t="str">
            <v>EPC Construction</v>
          </cell>
          <cell r="B2258" t="str">
            <v>Client type</v>
          </cell>
          <cell r="C2258" t="str">
            <v>Developer</v>
          </cell>
        </row>
        <row r="2259">
          <cell r="A2259" t="str">
            <v>EPC Construction</v>
          </cell>
          <cell r="B2259" t="str">
            <v>Client type</v>
          </cell>
          <cell r="C2259" t="str">
            <v>Engineer</v>
          </cell>
        </row>
        <row r="2260">
          <cell r="A2260" t="str">
            <v>EPC Construction</v>
          </cell>
          <cell r="B2260" t="str">
            <v>Client type</v>
          </cell>
          <cell r="C2260" t="str">
            <v>Funder</v>
          </cell>
        </row>
        <row r="2261">
          <cell r="A2261" t="str">
            <v>EPC Construction</v>
          </cell>
          <cell r="B2261" t="str">
            <v>Client type</v>
          </cell>
          <cell r="C2261" t="str">
            <v>Other (please specify)</v>
          </cell>
        </row>
        <row r="2262">
          <cell r="A2262" t="str">
            <v>EPC Construction</v>
          </cell>
          <cell r="B2262" t="str">
            <v>Client type</v>
          </cell>
          <cell r="C2262" t="str">
            <v>Quantity surveyor</v>
          </cell>
        </row>
        <row r="2263">
          <cell r="A2263" t="str">
            <v>EPC Construction</v>
          </cell>
          <cell r="B2263" t="str">
            <v>Client type</v>
          </cell>
          <cell r="C2263" t="str">
            <v>Specialist subcontractor</v>
          </cell>
        </row>
        <row r="2264">
          <cell r="A2264" t="str">
            <v>EPC Construction</v>
          </cell>
          <cell r="B2264" t="str">
            <v>Client type</v>
          </cell>
          <cell r="C2264" t="str">
            <v>Subcontractor</v>
          </cell>
        </row>
        <row r="2265">
          <cell r="A2265" t="str">
            <v>EPC Construction</v>
          </cell>
          <cell r="B2265" t="str">
            <v>Client type</v>
          </cell>
          <cell r="C2265" t="str">
            <v>Supplier</v>
          </cell>
        </row>
        <row r="2266">
          <cell r="A2266" t="str">
            <v>EPC Construction</v>
          </cell>
          <cell r="B2266" t="str">
            <v>Client type</v>
          </cell>
          <cell r="C2266" t="str">
            <v>Tenant</v>
          </cell>
        </row>
        <row r="2267">
          <cell r="A2267" t="str">
            <v>EPC Construction</v>
          </cell>
          <cell r="B2267" t="str">
            <v>Subject matter</v>
          </cell>
          <cell r="C2267" t="str">
            <v>Airport</v>
          </cell>
        </row>
        <row r="2268">
          <cell r="A2268" t="str">
            <v>EPC Construction</v>
          </cell>
          <cell r="B2268" t="str">
            <v>Subject matter</v>
          </cell>
          <cell r="C2268" t="str">
            <v>Arts, museums and theatres</v>
          </cell>
        </row>
        <row r="2269">
          <cell r="A2269" t="str">
            <v>EPC Construction</v>
          </cell>
          <cell r="B2269" t="str">
            <v>Subject matter</v>
          </cell>
          <cell r="C2269" t="str">
            <v>Banks</v>
          </cell>
        </row>
        <row r="2270">
          <cell r="A2270" t="str">
            <v>EPC Construction</v>
          </cell>
          <cell r="B2270" t="str">
            <v>Subject matter</v>
          </cell>
          <cell r="C2270" t="str">
            <v>Chemical plant</v>
          </cell>
        </row>
        <row r="2271">
          <cell r="A2271" t="str">
            <v>EPC Construction</v>
          </cell>
          <cell r="B2271" t="str">
            <v>Subject matter</v>
          </cell>
          <cell r="C2271" t="str">
            <v>Commercial</v>
          </cell>
        </row>
        <row r="2272">
          <cell r="A2272" t="str">
            <v>EPC Construction</v>
          </cell>
          <cell r="B2272" t="str">
            <v>Subject matter</v>
          </cell>
          <cell r="C2272" t="str">
            <v>Consumer products (Retail/Manufacturing)</v>
          </cell>
        </row>
        <row r="2273">
          <cell r="A2273" t="str">
            <v>EPC Construction</v>
          </cell>
          <cell r="B2273" t="str">
            <v>Subject matter</v>
          </cell>
          <cell r="C2273" t="str">
            <v>Hospital/Life sciences/Pharmaceuticals</v>
          </cell>
        </row>
        <row r="2274">
          <cell r="A2274" t="str">
            <v>EPC Construction</v>
          </cell>
          <cell r="B2274" t="str">
            <v>Subject matter</v>
          </cell>
          <cell r="C2274" t="str">
            <v>Hotel</v>
          </cell>
        </row>
        <row r="2275">
          <cell r="A2275" t="str">
            <v>EPC Construction</v>
          </cell>
          <cell r="B2275" t="str">
            <v>Subject matter</v>
          </cell>
          <cell r="C2275" t="str">
            <v>Institutional investors</v>
          </cell>
        </row>
        <row r="2276">
          <cell r="A2276" t="str">
            <v>EPC Construction</v>
          </cell>
          <cell r="B2276" t="str">
            <v>Subject matter</v>
          </cell>
          <cell r="C2276" t="str">
            <v xml:space="preserve">International power </v>
          </cell>
        </row>
        <row r="2277">
          <cell r="A2277" t="str">
            <v>EPC Construction</v>
          </cell>
          <cell r="B2277" t="str">
            <v>Subject matter</v>
          </cell>
          <cell r="C2277" t="str">
            <v>Mixed use</v>
          </cell>
        </row>
        <row r="2278">
          <cell r="A2278" t="str">
            <v>EPC Construction</v>
          </cell>
          <cell r="B2278" t="str">
            <v>Subject matter</v>
          </cell>
          <cell r="C2278" t="str">
            <v>Offices</v>
          </cell>
        </row>
        <row r="2279">
          <cell r="A2279" t="str">
            <v>EPC Construction</v>
          </cell>
          <cell r="B2279" t="str">
            <v>Subject matter</v>
          </cell>
          <cell r="C2279" t="str">
            <v>Other (please specify)</v>
          </cell>
        </row>
        <row r="2280">
          <cell r="A2280" t="str">
            <v>EPC Construction</v>
          </cell>
          <cell r="B2280" t="str">
            <v>Subject matter</v>
          </cell>
          <cell r="C2280" t="str">
            <v>Prison</v>
          </cell>
        </row>
        <row r="2281">
          <cell r="A2281" t="str">
            <v>EPC Construction</v>
          </cell>
          <cell r="B2281" t="str">
            <v>Subject matter</v>
          </cell>
          <cell r="C2281" t="str">
            <v>Rail/Underground</v>
          </cell>
        </row>
        <row r="2282">
          <cell r="A2282" t="str">
            <v>EPC Construction</v>
          </cell>
          <cell r="B2282" t="str">
            <v>Subject matter</v>
          </cell>
          <cell r="C2282" t="str">
            <v>Regeneration</v>
          </cell>
        </row>
        <row r="2283">
          <cell r="A2283" t="str">
            <v>EPC Construction</v>
          </cell>
          <cell r="B2283" t="str">
            <v>Subject matter</v>
          </cell>
          <cell r="C2283" t="str">
            <v>Residential</v>
          </cell>
        </row>
        <row r="2284">
          <cell r="A2284" t="str">
            <v>EPC Construction</v>
          </cell>
          <cell r="B2284" t="str">
            <v>Subject matter</v>
          </cell>
          <cell r="C2284" t="str">
            <v>Retail</v>
          </cell>
        </row>
        <row r="2285">
          <cell r="A2285" t="str">
            <v>EPC Construction</v>
          </cell>
          <cell r="B2285" t="str">
            <v>Subject matter</v>
          </cell>
          <cell r="C2285" t="str">
            <v>Road</v>
          </cell>
        </row>
        <row r="2286">
          <cell r="A2286" t="str">
            <v>EPC Construction</v>
          </cell>
          <cell r="B2286" t="str">
            <v>Subject matter</v>
          </cell>
          <cell r="C2286" t="str">
            <v>School</v>
          </cell>
        </row>
        <row r="2287">
          <cell r="A2287" t="str">
            <v>EPC Construction</v>
          </cell>
          <cell r="B2287" t="str">
            <v>Subject matter</v>
          </cell>
          <cell r="C2287" t="str">
            <v>Sporting facility</v>
          </cell>
        </row>
        <row r="2288">
          <cell r="A2288" t="str">
            <v>EPC Construction</v>
          </cell>
          <cell r="B2288" t="str">
            <v>Subject matter</v>
          </cell>
          <cell r="C2288" t="str">
            <v>Sustainability/Cleantech</v>
          </cell>
        </row>
        <row r="2289">
          <cell r="A2289" t="str">
            <v>EPC Construction</v>
          </cell>
          <cell r="B2289" t="str">
            <v>Subject matter</v>
          </cell>
          <cell r="C2289" t="str">
            <v>University</v>
          </cell>
        </row>
        <row r="2290">
          <cell r="A2290" t="str">
            <v>EPC Construction</v>
          </cell>
          <cell r="B2290" t="str">
            <v>Subject matter</v>
          </cell>
          <cell r="C2290" t="str">
            <v>Waste</v>
          </cell>
        </row>
        <row r="2291">
          <cell r="A2291" t="str">
            <v>EPC Construction</v>
          </cell>
          <cell r="B2291" t="str">
            <v>Client scope</v>
          </cell>
          <cell r="C2291" t="str">
            <v>International</v>
          </cell>
        </row>
        <row r="2292">
          <cell r="A2292" t="str">
            <v>EPC Construction</v>
          </cell>
          <cell r="B2292" t="str">
            <v>Client scope</v>
          </cell>
          <cell r="C2292" t="str">
            <v>Domestic</v>
          </cell>
        </row>
        <row r="2293">
          <cell r="A2293" t="str">
            <v>EPC Energy</v>
          </cell>
          <cell r="B2293" t="str">
            <v>Work type</v>
          </cell>
          <cell r="C2293" t="str">
            <v>Dispute</v>
          </cell>
        </row>
        <row r="2294">
          <cell r="A2294" t="str">
            <v>EPC Energy</v>
          </cell>
          <cell r="B2294" t="str">
            <v>Work type</v>
          </cell>
          <cell r="C2294" t="str">
            <v>Health &amp; safety</v>
          </cell>
        </row>
        <row r="2295">
          <cell r="A2295" t="str">
            <v>EPC Energy</v>
          </cell>
          <cell r="B2295" t="str">
            <v>Work type</v>
          </cell>
          <cell r="C2295" t="str">
            <v>Insurance</v>
          </cell>
        </row>
        <row r="2296">
          <cell r="A2296" t="str">
            <v>EPC Energy</v>
          </cell>
          <cell r="B2296" t="str">
            <v>Work type</v>
          </cell>
          <cell r="C2296" t="str">
            <v>M&amp;A</v>
          </cell>
        </row>
        <row r="2297">
          <cell r="A2297" t="str">
            <v>EPC Energy</v>
          </cell>
          <cell r="B2297" t="str">
            <v>Work type</v>
          </cell>
          <cell r="C2297" t="str">
            <v>PPP</v>
          </cell>
        </row>
        <row r="2298">
          <cell r="A2298" t="str">
            <v>EPC Energy</v>
          </cell>
          <cell r="B2298" t="str">
            <v>Work type</v>
          </cell>
          <cell r="C2298" t="str">
            <v>Privatisation</v>
          </cell>
        </row>
        <row r="2299">
          <cell r="A2299" t="str">
            <v>EPC Energy</v>
          </cell>
          <cell r="B2299" t="str">
            <v>Work type</v>
          </cell>
          <cell r="C2299" t="str">
            <v>Project development</v>
          </cell>
        </row>
        <row r="2300">
          <cell r="A2300" t="str">
            <v>EPC Energy</v>
          </cell>
          <cell r="B2300" t="str">
            <v>Work type</v>
          </cell>
          <cell r="C2300" t="str">
            <v>Project finance</v>
          </cell>
        </row>
        <row r="2301">
          <cell r="A2301" t="str">
            <v>EPC Energy</v>
          </cell>
          <cell r="B2301" t="str">
            <v>Work type</v>
          </cell>
          <cell r="C2301" t="str">
            <v>Refining and storage</v>
          </cell>
        </row>
        <row r="2302">
          <cell r="A2302" t="str">
            <v>EPC Energy</v>
          </cell>
          <cell r="B2302" t="str">
            <v>Work type</v>
          </cell>
          <cell r="C2302" t="str">
            <v>Restructuring</v>
          </cell>
        </row>
        <row r="2303">
          <cell r="A2303" t="str">
            <v>EPC Energy</v>
          </cell>
          <cell r="B2303" t="str">
            <v>Work type</v>
          </cell>
          <cell r="C2303" t="str">
            <v>Transportation</v>
          </cell>
        </row>
        <row r="2304">
          <cell r="A2304" t="str">
            <v>EPC Energy</v>
          </cell>
          <cell r="B2304" t="str">
            <v>Contract type</v>
          </cell>
          <cell r="C2304" t="str">
            <v>Allocation/attribution/substition/lifting/balancing</v>
          </cell>
        </row>
        <row r="2305">
          <cell r="A2305" t="str">
            <v>EPC Energy</v>
          </cell>
          <cell r="B2305" t="str">
            <v>Contract type</v>
          </cell>
          <cell r="C2305" t="str">
            <v>Bidding/ consortium agreements</v>
          </cell>
        </row>
        <row r="2306">
          <cell r="A2306" t="str">
            <v>EPC Energy</v>
          </cell>
          <cell r="B2306" t="str">
            <v>Contract type</v>
          </cell>
          <cell r="C2306" t="str">
            <v>Competition law</v>
          </cell>
        </row>
        <row r="2307">
          <cell r="A2307" t="str">
            <v>EPC Energy</v>
          </cell>
          <cell r="B2307" t="str">
            <v>Contract type</v>
          </cell>
          <cell r="C2307" t="str">
            <v>Construction and tying in agreement</v>
          </cell>
        </row>
        <row r="2308">
          <cell r="A2308" t="str">
            <v>EPC Energy</v>
          </cell>
          <cell r="B2308" t="str">
            <v>Contract type</v>
          </cell>
          <cell r="C2308" t="str">
            <v>Crossing/proximity agreements</v>
          </cell>
        </row>
        <row r="2309">
          <cell r="A2309" t="str">
            <v>EPC Energy</v>
          </cell>
          <cell r="B2309" t="str">
            <v>Contract type</v>
          </cell>
          <cell r="C2309" t="str">
            <v>Decommissioning security agreement</v>
          </cell>
        </row>
        <row r="2310">
          <cell r="A2310" t="str">
            <v>EPC Energy</v>
          </cell>
          <cell r="B2310" t="str">
            <v>Contract type</v>
          </cell>
          <cell r="C2310" t="str">
            <v>Direct agreements</v>
          </cell>
        </row>
        <row r="2311">
          <cell r="A2311" t="str">
            <v>EPC Energy</v>
          </cell>
          <cell r="B2311" t="str">
            <v>Contract type</v>
          </cell>
          <cell r="C2311" t="str">
            <v>Energy leases</v>
          </cell>
        </row>
        <row r="2312">
          <cell r="A2312" t="str">
            <v>EPC Energy</v>
          </cell>
          <cell r="B2312" t="str">
            <v>Contract type</v>
          </cell>
          <cell r="C2312" t="str">
            <v>EPC contracts/drilling contracts</v>
          </cell>
        </row>
        <row r="2313">
          <cell r="A2313" t="str">
            <v>EPC Energy</v>
          </cell>
          <cell r="B2313" t="str">
            <v>Contract type</v>
          </cell>
          <cell r="C2313" t="str">
            <v>Facilities sharing agreement - rig, vessel, helicopter</v>
          </cell>
        </row>
        <row r="2314">
          <cell r="A2314" t="str">
            <v>EPC Energy</v>
          </cell>
          <cell r="B2314" t="str">
            <v>Contract type</v>
          </cell>
          <cell r="C2314" t="str">
            <v>Farm-out/ farm-in agreements</v>
          </cell>
        </row>
        <row r="2315">
          <cell r="A2315" t="str">
            <v>EPC Energy</v>
          </cell>
          <cell r="B2315" t="str">
            <v>Contract type</v>
          </cell>
          <cell r="C2315" t="str">
            <v>FEED or other study agreement</v>
          </cell>
        </row>
        <row r="2316">
          <cell r="A2316" t="str">
            <v>EPC Energy</v>
          </cell>
          <cell r="B2316" t="str">
            <v>Contract type</v>
          </cell>
          <cell r="C2316" t="str">
            <v>FPSOs</v>
          </cell>
        </row>
        <row r="2317">
          <cell r="A2317" t="str">
            <v>EPC Energy</v>
          </cell>
          <cell r="B2317" t="str">
            <v>Contract type</v>
          </cell>
          <cell r="C2317" t="str">
            <v>Goods and services agreements/supply chain issues</v>
          </cell>
        </row>
        <row r="2318">
          <cell r="A2318" t="str">
            <v>EPC Energy</v>
          </cell>
          <cell r="B2318" t="str">
            <v>Contract type</v>
          </cell>
          <cell r="C2318" t="str">
            <v>Joint ventures/JOA/UUOA</v>
          </cell>
        </row>
        <row r="2319">
          <cell r="A2319" t="str">
            <v>EPC Energy</v>
          </cell>
          <cell r="B2319" t="str">
            <v>Contract type</v>
          </cell>
          <cell r="C2319" t="str">
            <v>Legal opinions</v>
          </cell>
        </row>
        <row r="2320">
          <cell r="A2320" t="str">
            <v>EPC Energy</v>
          </cell>
          <cell r="B2320" t="str">
            <v>Contract type</v>
          </cell>
          <cell r="C2320" t="str">
            <v>Licences/ concessions</v>
          </cell>
        </row>
        <row r="2321">
          <cell r="A2321" t="str">
            <v>EPC Energy</v>
          </cell>
          <cell r="B2321" t="str">
            <v>Contract type</v>
          </cell>
          <cell r="C2321" t="str">
            <v>Licences/PSA/PSC/TSC</v>
          </cell>
        </row>
        <row r="2322">
          <cell r="A2322" t="str">
            <v>EPC Energy</v>
          </cell>
          <cell r="B2322" t="str">
            <v>Contract type</v>
          </cell>
          <cell r="C2322" t="str">
            <v>O&amp;M contracts</v>
          </cell>
        </row>
        <row r="2323">
          <cell r="A2323" t="str">
            <v>EPC Energy</v>
          </cell>
          <cell r="B2323" t="str">
            <v>Contract type</v>
          </cell>
          <cell r="C2323" t="str">
            <v>Outsourcing</v>
          </cell>
        </row>
        <row r="2324">
          <cell r="A2324" t="str">
            <v>EPC Energy</v>
          </cell>
          <cell r="B2324" t="str">
            <v>Contract type</v>
          </cell>
          <cell r="C2324" t="str">
            <v>Power purchase agreements</v>
          </cell>
        </row>
        <row r="2325">
          <cell r="A2325" t="str">
            <v>EPC Energy</v>
          </cell>
          <cell r="B2325" t="str">
            <v>Contract type</v>
          </cell>
          <cell r="C2325" t="str">
            <v>Retail competition</v>
          </cell>
        </row>
        <row r="2326">
          <cell r="A2326" t="str">
            <v>EPC Energy</v>
          </cell>
          <cell r="B2326" t="str">
            <v>Contract type</v>
          </cell>
          <cell r="C2326" t="str">
            <v>Sale and purchase agreement</v>
          </cell>
        </row>
        <row r="2327">
          <cell r="A2327" t="str">
            <v>EPC Energy</v>
          </cell>
          <cell r="B2327" t="str">
            <v>Contract type</v>
          </cell>
          <cell r="C2327" t="str">
            <v>Seismic/well data licence/share/sale</v>
          </cell>
        </row>
        <row r="2328">
          <cell r="A2328" t="str">
            <v>EPC Energy</v>
          </cell>
          <cell r="B2328" t="str">
            <v>Contract type</v>
          </cell>
          <cell r="C2328" t="str">
            <v>Shareholders agreements</v>
          </cell>
        </row>
        <row r="2329">
          <cell r="A2329" t="str">
            <v>EPC Energy</v>
          </cell>
          <cell r="B2329" t="str">
            <v>Contract type</v>
          </cell>
          <cell r="C2329" t="str">
            <v>TA/POSA/ OSA/TPOSA</v>
          </cell>
        </row>
        <row r="2330">
          <cell r="A2330" t="str">
            <v>EPC Energy</v>
          </cell>
          <cell r="B2330" t="str">
            <v>Contract type</v>
          </cell>
          <cell r="C2330" t="str">
            <v>Technical services agreement</v>
          </cell>
        </row>
        <row r="2331">
          <cell r="A2331" t="str">
            <v>EPC Energy</v>
          </cell>
          <cell r="B2331" t="str">
            <v>Contract type</v>
          </cell>
          <cell r="C2331" t="str">
            <v>Total facilities contract</v>
          </cell>
        </row>
        <row r="2332">
          <cell r="A2332" t="str">
            <v>EPC Energy</v>
          </cell>
          <cell r="B2332" t="str">
            <v>Contract type</v>
          </cell>
          <cell r="C2332" t="str">
            <v>Wholesale competition</v>
          </cell>
        </row>
        <row r="2333">
          <cell r="A2333" t="str">
            <v>EPC Projects</v>
          </cell>
          <cell r="B2333" t="str">
            <v>Client type</v>
          </cell>
          <cell r="C2333" t="str">
            <v>Funder</v>
          </cell>
        </row>
        <row r="2334">
          <cell r="A2334" t="str">
            <v>EPC Projects</v>
          </cell>
          <cell r="B2334" t="str">
            <v>Client type</v>
          </cell>
          <cell r="C2334" t="str">
            <v>Other</v>
          </cell>
        </row>
        <row r="2335">
          <cell r="A2335" t="str">
            <v>EPC Projects</v>
          </cell>
          <cell r="B2335" t="str">
            <v>Client type</v>
          </cell>
          <cell r="C2335" t="str">
            <v xml:space="preserve">Public sector/Authority </v>
          </cell>
        </row>
        <row r="2336">
          <cell r="A2336" t="str">
            <v>EPC Projects</v>
          </cell>
          <cell r="B2336" t="str">
            <v>Client type</v>
          </cell>
          <cell r="C2336" t="str">
            <v>Sponsor/Project company</v>
          </cell>
        </row>
        <row r="2337">
          <cell r="A2337" t="str">
            <v>EPC Projects</v>
          </cell>
          <cell r="B2337" t="str">
            <v>Client type</v>
          </cell>
          <cell r="C2337" t="str">
            <v>Contractor/Sub-contractor</v>
          </cell>
        </row>
        <row r="2338">
          <cell r="A2338" t="str">
            <v>EPC Projects</v>
          </cell>
          <cell r="B2338" t="str">
            <v>Client type</v>
          </cell>
          <cell r="C2338" t="str">
            <v>Third-party equity provider</v>
          </cell>
        </row>
        <row r="2339">
          <cell r="A2339" t="str">
            <v>Real Estate</v>
          </cell>
          <cell r="B2339" t="str">
            <v>Client type</v>
          </cell>
          <cell r="C2339" t="str">
            <v>Data centres</v>
          </cell>
        </row>
        <row r="2340">
          <cell r="A2340" t="str">
            <v>Real Estate</v>
          </cell>
          <cell r="B2340" t="str">
            <v>Client type</v>
          </cell>
          <cell r="C2340" t="str">
            <v>Development</v>
          </cell>
        </row>
        <row r="2341">
          <cell r="A2341" t="str">
            <v>Real Estate</v>
          </cell>
          <cell r="B2341" t="str">
            <v>Client type</v>
          </cell>
          <cell r="C2341" t="str">
            <v>Education</v>
          </cell>
        </row>
        <row r="2342">
          <cell r="A2342" t="str">
            <v>Real Estate</v>
          </cell>
          <cell r="B2342" t="str">
            <v>Client type</v>
          </cell>
          <cell r="C2342" t="str">
            <v>Healthcare</v>
          </cell>
        </row>
        <row r="2343">
          <cell r="A2343" t="str">
            <v>Real Estate</v>
          </cell>
          <cell r="B2343" t="str">
            <v>Client type</v>
          </cell>
          <cell r="C2343" t="str">
            <v>House builders</v>
          </cell>
        </row>
        <row r="2344">
          <cell r="A2344" t="str">
            <v>Real Estate</v>
          </cell>
          <cell r="B2344" t="str">
            <v>Client type</v>
          </cell>
          <cell r="C2344" t="str">
            <v>Infrastructure</v>
          </cell>
        </row>
        <row r="2345">
          <cell r="A2345" t="str">
            <v>Real Estate</v>
          </cell>
          <cell r="B2345" t="str">
            <v>Client type</v>
          </cell>
          <cell r="C2345" t="str">
            <v>Insurer</v>
          </cell>
        </row>
        <row r="2346">
          <cell r="A2346" t="str">
            <v>Real Estate</v>
          </cell>
          <cell r="B2346" t="str">
            <v>Client type</v>
          </cell>
          <cell r="C2346" t="str">
            <v>Leisure : Cinemas</v>
          </cell>
        </row>
        <row r="2347">
          <cell r="A2347" t="str">
            <v>Real Estate</v>
          </cell>
          <cell r="B2347" t="str">
            <v>Client type</v>
          </cell>
          <cell r="C2347" t="str">
            <v>Leisure: Museums</v>
          </cell>
        </row>
        <row r="2348">
          <cell r="A2348" t="str">
            <v>Real Estate</v>
          </cell>
          <cell r="B2348" t="str">
            <v>Client type</v>
          </cell>
          <cell r="C2348" t="str">
            <v>Leisure: Others</v>
          </cell>
        </row>
        <row r="2349">
          <cell r="A2349" t="str">
            <v>Real Estate</v>
          </cell>
          <cell r="B2349" t="str">
            <v>Client type</v>
          </cell>
          <cell r="C2349" t="str">
            <v>Leisure: Pubs</v>
          </cell>
        </row>
        <row r="2350">
          <cell r="A2350" t="str">
            <v>Real Estate</v>
          </cell>
          <cell r="B2350" t="str">
            <v>Client type</v>
          </cell>
          <cell r="C2350" t="str">
            <v>Occupiers</v>
          </cell>
        </row>
        <row r="2351">
          <cell r="A2351" t="str">
            <v>Real Estate</v>
          </cell>
          <cell r="B2351" t="str">
            <v>Client type</v>
          </cell>
          <cell r="C2351" t="str">
            <v>Offices</v>
          </cell>
        </row>
        <row r="2352">
          <cell r="A2352" t="str">
            <v>Real Estate</v>
          </cell>
          <cell r="B2352" t="str">
            <v>Client type</v>
          </cell>
          <cell r="C2352" t="str">
            <v>Overseas investors</v>
          </cell>
        </row>
        <row r="2353">
          <cell r="A2353" t="str">
            <v>Real Estate</v>
          </cell>
          <cell r="B2353" t="str">
            <v>Client type</v>
          </cell>
          <cell r="C2353" t="str">
            <v>Professional services</v>
          </cell>
        </row>
        <row r="2354">
          <cell r="A2354" t="str">
            <v>Real Estate</v>
          </cell>
          <cell r="B2354" t="str">
            <v>Client type</v>
          </cell>
          <cell r="C2354" t="str">
            <v>Public sector</v>
          </cell>
        </row>
        <row r="2355">
          <cell r="A2355" t="str">
            <v>Real Estate</v>
          </cell>
          <cell r="B2355" t="str">
            <v>Client type</v>
          </cell>
          <cell r="C2355" t="str">
            <v>Residential investment</v>
          </cell>
        </row>
        <row r="2356">
          <cell r="A2356" t="str">
            <v>Real Estate</v>
          </cell>
          <cell r="B2356" t="str">
            <v>Client type</v>
          </cell>
          <cell r="C2356" t="str">
            <v>Retail</v>
          </cell>
        </row>
        <row r="2357">
          <cell r="A2357" t="str">
            <v>Real Estate</v>
          </cell>
          <cell r="B2357" t="str">
            <v>Client type</v>
          </cell>
          <cell r="C2357" t="str">
            <v>Retail warehousing</v>
          </cell>
        </row>
        <row r="2358">
          <cell r="A2358" t="str">
            <v>Real Estate</v>
          </cell>
          <cell r="B2358" t="str">
            <v>Client type</v>
          </cell>
          <cell r="C2358" t="str">
            <v>Sale and leaseback</v>
          </cell>
        </row>
        <row r="2359">
          <cell r="A2359" t="str">
            <v>Real Estate</v>
          </cell>
          <cell r="B2359" t="str">
            <v>Client type</v>
          </cell>
          <cell r="C2359" t="str">
            <v>Shopping centres</v>
          </cell>
        </row>
        <row r="2360">
          <cell r="A2360" t="str">
            <v>Real Estate</v>
          </cell>
          <cell r="B2360" t="str">
            <v>Client type</v>
          </cell>
          <cell r="C2360" t="str">
            <v>Sovereign wealth funds</v>
          </cell>
        </row>
        <row r="2361">
          <cell r="A2361" t="str">
            <v>Real Estate</v>
          </cell>
          <cell r="B2361" t="str">
            <v>Client type</v>
          </cell>
          <cell r="C2361" t="str">
            <v>Student accommodation</v>
          </cell>
        </row>
        <row r="2362">
          <cell r="A2362" t="str">
            <v>Real Estate</v>
          </cell>
          <cell r="B2362" t="str">
            <v>Client type</v>
          </cell>
          <cell r="C2362" t="str">
            <v>UK institutional investors/property companies</v>
          </cell>
        </row>
        <row r="2363">
          <cell r="A2363" t="str">
            <v>Real Estate</v>
          </cell>
          <cell r="B2363" t="str">
            <v>Client type</v>
          </cell>
          <cell r="C2363" t="str">
            <v>Warehouse/logistics</v>
          </cell>
        </row>
        <row r="2364">
          <cell r="A2364" t="str">
            <v>Real Estate</v>
          </cell>
          <cell r="B2364" t="str">
            <v>Work type</v>
          </cell>
          <cell r="C2364" t="str">
            <v>Development</v>
          </cell>
        </row>
        <row r="2365">
          <cell r="A2365" t="str">
            <v>Real Estate</v>
          </cell>
          <cell r="B2365" t="str">
            <v>Work type</v>
          </cell>
          <cell r="C2365" t="str">
            <v>Forward funding/Forward purchase</v>
          </cell>
        </row>
        <row r="2366">
          <cell r="A2366" t="str">
            <v>Real Estate</v>
          </cell>
          <cell r="B2366" t="str">
            <v>Work type</v>
          </cell>
          <cell r="C2366" t="str">
            <v>Investment sale and purchase</v>
          </cell>
        </row>
        <row r="2367">
          <cell r="A2367" t="str">
            <v>Real Estate</v>
          </cell>
          <cell r="B2367" t="str">
            <v>Work type</v>
          </cell>
          <cell r="C2367" t="str">
            <v>Joint ventures</v>
          </cell>
        </row>
        <row r="2368">
          <cell r="A2368" t="str">
            <v>Real Estate</v>
          </cell>
          <cell r="B2368" t="str">
            <v>Work type</v>
          </cell>
          <cell r="C2368" t="str">
            <v>Owner/Occupier sale and purchase</v>
          </cell>
        </row>
        <row r="2369">
          <cell r="A2369" t="str">
            <v>Real Estate</v>
          </cell>
          <cell r="B2369" t="str">
            <v>Work type</v>
          </cell>
          <cell r="C2369" t="str">
            <v>Property letting and management – Landlord</v>
          </cell>
        </row>
        <row r="2370">
          <cell r="A2370" t="str">
            <v>Real Estate</v>
          </cell>
          <cell r="B2370" t="str">
            <v>Work type</v>
          </cell>
          <cell r="C2370" t="str">
            <v>Property letting and management – Tenant</v>
          </cell>
        </row>
        <row r="2371">
          <cell r="A2371" t="str">
            <v>Real Estate</v>
          </cell>
          <cell r="B2371" t="str">
            <v>Work type</v>
          </cell>
          <cell r="C2371" t="str">
            <v>Real estate - Planning: Appeals</v>
          </cell>
        </row>
        <row r="2372">
          <cell r="A2372" t="str">
            <v>Real Estate</v>
          </cell>
          <cell r="B2372" t="str">
            <v>Work type</v>
          </cell>
          <cell r="C2372" t="str">
            <v>Real Estate - Planning: Applications including EIA</v>
          </cell>
        </row>
        <row r="2373">
          <cell r="A2373" t="str">
            <v>Real Estate</v>
          </cell>
          <cell r="B2373" t="str">
            <v>Work type</v>
          </cell>
          <cell r="C2373" t="str">
            <v>Real estate - Planning: Marine consents</v>
          </cell>
        </row>
        <row r="2374">
          <cell r="A2374" t="str">
            <v>Real Estate</v>
          </cell>
          <cell r="B2374" t="str">
            <v>Work type</v>
          </cell>
          <cell r="C2374" t="str">
            <v>Real estate - Planning: Other infrastructure consents</v>
          </cell>
        </row>
        <row r="2375">
          <cell r="A2375" t="str">
            <v>Real Estate</v>
          </cell>
          <cell r="B2375" t="str">
            <v>Work type</v>
          </cell>
          <cell r="C2375" t="str">
            <v>Real estate - Planning: Planning, highways and other agreements</v>
          </cell>
        </row>
        <row r="2376">
          <cell r="A2376" t="str">
            <v>Real Estate</v>
          </cell>
          <cell r="B2376" t="str">
            <v>Work type</v>
          </cell>
          <cell r="C2376" t="str">
            <v>Real estate disputes</v>
          </cell>
        </row>
        <row r="2377">
          <cell r="A2377" t="str">
            <v>Real Estate</v>
          </cell>
          <cell r="B2377" t="str">
            <v>Work type</v>
          </cell>
          <cell r="C2377" t="str">
            <v>Real estate finance</v>
          </cell>
        </row>
        <row r="2378">
          <cell r="A2378" t="str">
            <v>Real Estate</v>
          </cell>
          <cell r="B2378" t="str">
            <v>Work type</v>
          </cell>
          <cell r="C2378" t="str">
            <v>Real estate insolvency</v>
          </cell>
        </row>
        <row r="2379">
          <cell r="A2379" t="str">
            <v>Human Capital</v>
          </cell>
          <cell r="B2379" t="str">
            <v>Work type</v>
          </cell>
          <cell r="C2379" t="str">
            <v>HC_Employment</v>
          </cell>
        </row>
        <row r="2380">
          <cell r="A2380" t="str">
            <v>Human Capital</v>
          </cell>
          <cell r="B2380" t="str">
            <v>Work type</v>
          </cell>
          <cell r="C2380" t="str">
            <v>HC_Pension: Other</v>
          </cell>
        </row>
        <row r="2381">
          <cell r="A2381" t="str">
            <v>Human Capital</v>
          </cell>
          <cell r="B2381" t="str">
            <v>Work type</v>
          </cell>
          <cell r="C2381" t="str">
            <v xml:space="preserve">HC_Pensions: Corporate </v>
          </cell>
        </row>
        <row r="2382">
          <cell r="A2382" t="str">
            <v>Human Capital</v>
          </cell>
          <cell r="B2382" t="str">
            <v>Work type</v>
          </cell>
          <cell r="C2382" t="str">
            <v xml:space="preserve">HC_Pensions: Trustee </v>
          </cell>
        </row>
        <row r="2383">
          <cell r="A2383" t="str">
            <v>Human Capital</v>
          </cell>
          <cell r="B2383" t="str">
            <v>Sub-work types</v>
          </cell>
          <cell r="C2383" t="str">
            <v>HC_Employment: Corporate support</v>
          </cell>
        </row>
        <row r="2384">
          <cell r="A2384" t="str">
            <v>Human Capital</v>
          </cell>
          <cell r="B2384" t="str">
            <v>Sub-work types</v>
          </cell>
          <cell r="C2384" t="str">
            <v>HC_Employment: Day-to-day</v>
          </cell>
        </row>
        <row r="2385">
          <cell r="A2385" t="str">
            <v>Human Capital</v>
          </cell>
          <cell r="B2385" t="str">
            <v>Sub-work types</v>
          </cell>
          <cell r="C2385" t="str">
            <v>HC_Employment: Employee mobility</v>
          </cell>
        </row>
        <row r="2386">
          <cell r="A2386" t="str">
            <v>Human Capital</v>
          </cell>
          <cell r="B2386" t="str">
            <v>Sub-work types</v>
          </cell>
          <cell r="C2386" t="str">
            <v>HC_Employment: Employee representations and consultations </v>
          </cell>
        </row>
        <row r="2387">
          <cell r="A2387" t="str">
            <v>Human Capital</v>
          </cell>
          <cell r="B2387" t="str">
            <v>Sub-work types</v>
          </cell>
          <cell r="C2387" t="str">
            <v>HC_Employment: Employment and compensation structures</v>
          </cell>
        </row>
        <row r="2388">
          <cell r="A2388" t="str">
            <v>Human Capital</v>
          </cell>
          <cell r="B2388" t="str">
            <v>Sub-work types</v>
          </cell>
          <cell r="C2388" t="str">
            <v>HC_Employment: Executive recruitment and termination</v>
          </cell>
        </row>
        <row r="2389">
          <cell r="A2389" t="str">
            <v>Human Capital</v>
          </cell>
          <cell r="B2389" t="str">
            <v>Sub-work types</v>
          </cell>
          <cell r="C2389" t="str">
            <v>HC_Employment: Health and safety</v>
          </cell>
        </row>
        <row r="2390">
          <cell r="A2390" t="str">
            <v>Human Capital</v>
          </cell>
          <cell r="B2390" t="str">
            <v>Sub-work types</v>
          </cell>
          <cell r="C2390" t="str">
            <v>HC_Employment: HR documentation</v>
          </cell>
        </row>
        <row r="2391">
          <cell r="A2391" t="str">
            <v>Human Capital</v>
          </cell>
          <cell r="B2391" t="str">
            <v>Sub-work types</v>
          </cell>
          <cell r="C2391" t="str">
            <v>HC_Employment: Other</v>
          </cell>
        </row>
        <row r="2392">
          <cell r="A2392" t="str">
            <v>Human Capital</v>
          </cell>
          <cell r="B2392" t="str">
            <v>Sub-work types</v>
          </cell>
          <cell r="C2392" t="str">
            <v>HC_Employment: Reorganisation and redundancy</v>
          </cell>
        </row>
        <row r="2393">
          <cell r="A2393" t="str">
            <v>Human Capital</v>
          </cell>
          <cell r="B2393" t="str">
            <v>Pension scheme</v>
          </cell>
          <cell r="C2393" t="str">
            <v>&lt;£250m</v>
          </cell>
        </row>
        <row r="2394">
          <cell r="A2394" t="str">
            <v>Human Capital</v>
          </cell>
          <cell r="B2394" t="str">
            <v>Pension scheme</v>
          </cell>
          <cell r="C2394" t="str">
            <v>&gt;£250m&lt;£500m</v>
          </cell>
        </row>
        <row r="2395">
          <cell r="A2395" t="str">
            <v>Human Capital</v>
          </cell>
          <cell r="B2395" t="str">
            <v>Pension scheme</v>
          </cell>
          <cell r="C2395" t="str">
            <v>&gt;£500m&lt;£1bn</v>
          </cell>
        </row>
        <row r="2396">
          <cell r="A2396" t="str">
            <v>Human Capital</v>
          </cell>
          <cell r="B2396" t="str">
            <v>Pension scheme</v>
          </cell>
          <cell r="C2396" t="str">
            <v>&gt;£1bn</v>
          </cell>
        </row>
        <row r="2397">
          <cell r="A2397" t="str">
            <v>Core</v>
          </cell>
          <cell r="B2397" t="str">
            <v>Lead Matter Partner</v>
          </cell>
          <cell r="C2397" t="str">
            <v>Agar , Nick</v>
          </cell>
        </row>
        <row r="2398">
          <cell r="A2398" t="str">
            <v>Core</v>
          </cell>
          <cell r="B2398" t="str">
            <v>Lead Matter Partner</v>
          </cell>
          <cell r="C2398" t="str">
            <v>Aldersey - Williams , Judith</v>
          </cell>
        </row>
        <row r="2399">
          <cell r="A2399" t="str">
            <v>Core</v>
          </cell>
          <cell r="B2399" t="str">
            <v>Lead Matter Partner</v>
          </cell>
          <cell r="C2399" t="str">
            <v>Aldred , Duncan</v>
          </cell>
        </row>
        <row r="2400">
          <cell r="A2400" t="str">
            <v>Core</v>
          </cell>
          <cell r="B2400" t="str">
            <v>Lead Matter Partner</v>
          </cell>
          <cell r="C2400" t="str">
            <v>Ana radnev</v>
          </cell>
        </row>
        <row r="2401">
          <cell r="A2401" t="str">
            <v>Core</v>
          </cell>
          <cell r="B2401" t="str">
            <v>Lead Matter Partner</v>
          </cell>
          <cell r="C2401" t="str">
            <v>Anderson , Colin</v>
          </cell>
        </row>
        <row r="2402">
          <cell r="A2402" t="str">
            <v>Core</v>
          </cell>
          <cell r="B2402" t="str">
            <v>Lead Matter Partner</v>
          </cell>
          <cell r="C2402" t="str">
            <v>Andrade , Judith</v>
          </cell>
        </row>
        <row r="2403">
          <cell r="A2403" t="str">
            <v>Core</v>
          </cell>
          <cell r="B2403" t="str">
            <v>Lead Matter Partner</v>
          </cell>
          <cell r="C2403" t="str">
            <v>Antonenko , Alyona</v>
          </cell>
        </row>
        <row r="2404">
          <cell r="A2404" t="str">
            <v>Core</v>
          </cell>
          <cell r="B2404" t="str">
            <v>Lead Matter Partner</v>
          </cell>
          <cell r="C2404" t="str">
            <v>Armstrong , John</v>
          </cell>
        </row>
        <row r="2405">
          <cell r="A2405" t="str">
            <v>Core</v>
          </cell>
          <cell r="B2405" t="str">
            <v>Lead Matter Partner</v>
          </cell>
          <cell r="C2405" t="str">
            <v>Atkinson , Mark</v>
          </cell>
        </row>
        <row r="2406">
          <cell r="A2406" t="str">
            <v>Core</v>
          </cell>
          <cell r="B2406" t="str">
            <v>Lead Matter Partner</v>
          </cell>
          <cell r="C2406" t="str">
            <v>Bacek , Richard</v>
          </cell>
        </row>
        <row r="2407">
          <cell r="A2407" t="str">
            <v>Core</v>
          </cell>
          <cell r="B2407" t="str">
            <v>Lead Matter Partner</v>
          </cell>
          <cell r="C2407" t="str">
            <v>Badger , Mark</v>
          </cell>
        </row>
        <row r="2408">
          <cell r="A2408" t="str">
            <v>Core</v>
          </cell>
          <cell r="B2408" t="str">
            <v>Lead Matter Partner</v>
          </cell>
          <cell r="C2408" t="str">
            <v>Badham , Sally</v>
          </cell>
        </row>
        <row r="2409">
          <cell r="A2409" t="str">
            <v>Core</v>
          </cell>
          <cell r="B2409" t="str">
            <v>Lead Matter Partner</v>
          </cell>
          <cell r="C2409" t="str">
            <v>Baker , Michael</v>
          </cell>
        </row>
        <row r="2410">
          <cell r="A2410" t="str">
            <v>Core</v>
          </cell>
          <cell r="B2410" t="str">
            <v>Lead Matter Partner</v>
          </cell>
          <cell r="C2410" t="str">
            <v>Band , Martine</v>
          </cell>
        </row>
        <row r="2411">
          <cell r="A2411" t="str">
            <v>Core</v>
          </cell>
          <cell r="B2411" t="str">
            <v>Lead Matter Partner</v>
          </cell>
          <cell r="C2411" t="str">
            <v>Bangachev , Atanas</v>
          </cell>
        </row>
        <row r="2412">
          <cell r="A2412" t="str">
            <v>Core</v>
          </cell>
          <cell r="B2412" t="str">
            <v>Lead Matter Partner</v>
          </cell>
          <cell r="C2412" t="str">
            <v>Barnes , Jeremy</v>
          </cell>
        </row>
        <row r="2413">
          <cell r="A2413" t="str">
            <v>Core</v>
          </cell>
          <cell r="B2413" t="str">
            <v>Lead Matter Partner</v>
          </cell>
          <cell r="C2413" t="str">
            <v>Bartholomew , Mark</v>
          </cell>
        </row>
        <row r="2414">
          <cell r="A2414" t="str">
            <v>Core</v>
          </cell>
          <cell r="B2414" t="str">
            <v>Lead Matter Partner</v>
          </cell>
          <cell r="C2414" t="str">
            <v>Barty , Susan</v>
          </cell>
        </row>
        <row r="2415">
          <cell r="A2415" t="str">
            <v>Core</v>
          </cell>
          <cell r="B2415" t="str">
            <v>Lead Matter Partner</v>
          </cell>
          <cell r="C2415" t="str">
            <v>Batty , Iain</v>
          </cell>
        </row>
        <row r="2416">
          <cell r="A2416" t="str">
            <v>Core</v>
          </cell>
          <cell r="B2416" t="str">
            <v>Lead Matter Partner</v>
          </cell>
          <cell r="C2416" t="str">
            <v>Bautista , Mariano</v>
          </cell>
        </row>
        <row r="2417">
          <cell r="A2417" t="str">
            <v>Core</v>
          </cell>
          <cell r="B2417" t="str">
            <v>Lead Matter Partner</v>
          </cell>
          <cell r="C2417" t="str">
            <v>Beckett , Nick</v>
          </cell>
        </row>
        <row r="2418">
          <cell r="A2418" t="str">
            <v>Core</v>
          </cell>
          <cell r="B2418" t="str">
            <v>Lead Matter Partner</v>
          </cell>
          <cell r="C2418" t="str">
            <v>Beckitt , Jonathan</v>
          </cell>
        </row>
        <row r="2419">
          <cell r="A2419" t="str">
            <v>Core</v>
          </cell>
          <cell r="B2419" t="str">
            <v>Lead Matter Partner</v>
          </cell>
          <cell r="C2419" t="str">
            <v>Bednarek , Andrzej</v>
          </cell>
        </row>
        <row r="2420">
          <cell r="A2420" t="str">
            <v>Core</v>
          </cell>
          <cell r="B2420" t="str">
            <v>Lead Matter Partner</v>
          </cell>
          <cell r="C2420" t="str">
            <v>Bendell , Ian</v>
          </cell>
        </row>
        <row r="2421">
          <cell r="A2421" t="str">
            <v>Core</v>
          </cell>
          <cell r="B2421" t="str">
            <v>Lead Matter Partner</v>
          </cell>
          <cell r="C2421" t="str">
            <v>Benzecry , Edward</v>
          </cell>
        </row>
        <row r="2422">
          <cell r="A2422" t="str">
            <v>Core</v>
          </cell>
          <cell r="B2422" t="str">
            <v>Lead Matter Partner</v>
          </cell>
          <cell r="C2422" t="str">
            <v>Biggs , Paul</v>
          </cell>
        </row>
        <row r="2423">
          <cell r="A2423" t="str">
            <v>Core</v>
          </cell>
          <cell r="B2423" t="str">
            <v>Lead Matter Partner</v>
          </cell>
          <cell r="C2423" t="str">
            <v>Bilak , Daniel</v>
          </cell>
        </row>
        <row r="2424">
          <cell r="A2424" t="str">
            <v>Core</v>
          </cell>
          <cell r="B2424" t="str">
            <v>Lead Matter Partner</v>
          </cell>
          <cell r="C2424" t="str">
            <v>Billington , Guy</v>
          </cell>
        </row>
        <row r="2425">
          <cell r="A2425" t="str">
            <v>Core</v>
          </cell>
          <cell r="B2425" t="str">
            <v>Lead Matter Partner</v>
          </cell>
          <cell r="C2425" t="str">
            <v>Birgisson , Gunnar</v>
          </cell>
        </row>
        <row r="2426">
          <cell r="A2426" t="str">
            <v>Core</v>
          </cell>
          <cell r="B2426" t="str">
            <v>Lead Matter Partner</v>
          </cell>
          <cell r="C2426" t="str">
            <v>Bisset , Norman</v>
          </cell>
        </row>
        <row r="2427">
          <cell r="A2427" t="str">
            <v>Core</v>
          </cell>
          <cell r="B2427" t="str">
            <v>Lead Matter Partner</v>
          </cell>
          <cell r="C2427" t="str">
            <v>Blach , Andrzej</v>
          </cell>
        </row>
        <row r="2428">
          <cell r="A2428" t="str">
            <v>Core</v>
          </cell>
          <cell r="B2428" t="str">
            <v>Lead Matter Partner</v>
          </cell>
          <cell r="C2428" t="str">
            <v>Blatchford , Christian</v>
          </cell>
        </row>
        <row r="2429">
          <cell r="A2429" t="str">
            <v>Core</v>
          </cell>
          <cell r="B2429" t="str">
            <v>Lead Matter Partner</v>
          </cell>
          <cell r="C2429" t="str">
            <v>Blum , Oliver</v>
          </cell>
        </row>
        <row r="2430">
          <cell r="A2430" t="str">
            <v>Core</v>
          </cell>
          <cell r="B2430" t="str">
            <v>Lead Matter Partner</v>
          </cell>
          <cell r="C2430" t="str">
            <v>Booth , Susan</v>
          </cell>
        </row>
        <row r="2431">
          <cell r="A2431" t="str">
            <v>Core</v>
          </cell>
          <cell r="B2431" t="str">
            <v>Lead Matter Partner</v>
          </cell>
          <cell r="C2431" t="str">
            <v>Boudna , Vera</v>
          </cell>
        </row>
        <row r="2432">
          <cell r="A2432" t="str">
            <v>Core</v>
          </cell>
          <cell r="B2432" t="str">
            <v>Lead Matter Partner</v>
          </cell>
          <cell r="C2432" t="str">
            <v>Boulba , Maxim</v>
          </cell>
        </row>
        <row r="2433">
          <cell r="A2433" t="str">
            <v>Core</v>
          </cell>
          <cell r="B2433" t="str">
            <v>Lead Matter Partner</v>
          </cell>
          <cell r="C2433" t="str">
            <v>Braham , Daniel</v>
          </cell>
        </row>
        <row r="2434">
          <cell r="A2434" t="str">
            <v>Core</v>
          </cell>
          <cell r="B2434" t="str">
            <v>Lead Matter Partner</v>
          </cell>
          <cell r="C2434" t="str">
            <v>Bresnick , David</v>
          </cell>
        </row>
        <row r="2435">
          <cell r="A2435" t="str">
            <v>Core</v>
          </cell>
          <cell r="B2435" t="str">
            <v>Lead Matter Partner</v>
          </cell>
          <cell r="C2435" t="str">
            <v>Brinzan , Chrsitina</v>
          </cell>
        </row>
        <row r="2436">
          <cell r="A2436" t="str">
            <v>Core</v>
          </cell>
          <cell r="B2436" t="str">
            <v>Lead Matter Partner</v>
          </cell>
          <cell r="C2436" t="str">
            <v>Brinzan , Cristina</v>
          </cell>
        </row>
        <row r="2437">
          <cell r="A2437" t="str">
            <v>Core</v>
          </cell>
          <cell r="B2437" t="str">
            <v>Lead Matter Partner</v>
          </cell>
          <cell r="C2437" t="str">
            <v>Brown , Martin</v>
          </cell>
        </row>
        <row r="2438">
          <cell r="A2438" t="str">
            <v>Core</v>
          </cell>
          <cell r="B2438" t="str">
            <v>Lead Matter Partner</v>
          </cell>
          <cell r="C2438" t="str">
            <v>Brown , Nick</v>
          </cell>
        </row>
        <row r="2439">
          <cell r="A2439" t="str">
            <v>Core</v>
          </cell>
          <cell r="B2439" t="str">
            <v>Lead Matter Partner</v>
          </cell>
          <cell r="C2439" t="str">
            <v>Bruch , Michael</v>
          </cell>
        </row>
        <row r="2440">
          <cell r="A2440" t="str">
            <v>Core</v>
          </cell>
          <cell r="B2440" t="str">
            <v>Lead Matter Partner</v>
          </cell>
          <cell r="C2440" t="str">
            <v>Bryant , Joe</v>
          </cell>
        </row>
        <row r="2441">
          <cell r="A2441" t="str">
            <v>Core</v>
          </cell>
          <cell r="B2441" t="str">
            <v>Lead Matter Partner</v>
          </cell>
          <cell r="C2441" t="str">
            <v>Bull , Richard</v>
          </cell>
        </row>
        <row r="2442">
          <cell r="A2442" t="str">
            <v>Core</v>
          </cell>
          <cell r="B2442" t="str">
            <v>Lead Matter Partner</v>
          </cell>
          <cell r="C2442" t="str">
            <v>Burgess , Jan</v>
          </cell>
        </row>
        <row r="2443">
          <cell r="A2443" t="str">
            <v>Core</v>
          </cell>
          <cell r="B2443" t="str">
            <v>Lead Matter Partner</v>
          </cell>
          <cell r="C2443" t="str">
            <v>Burnett emma</v>
          </cell>
        </row>
        <row r="2444">
          <cell r="A2444" t="str">
            <v>Core</v>
          </cell>
          <cell r="B2444" t="str">
            <v>Lead Matter Partner</v>
          </cell>
          <cell r="C2444" t="str">
            <v>Burton , John</v>
          </cell>
        </row>
        <row r="2445">
          <cell r="A2445" t="str">
            <v>Core</v>
          </cell>
          <cell r="B2445" t="str">
            <v>Lead Matter Partner</v>
          </cell>
          <cell r="C2445" t="str">
            <v>Butcher , Trevor</v>
          </cell>
        </row>
        <row r="2446">
          <cell r="A2446" t="str">
            <v>Core</v>
          </cell>
          <cell r="B2446" t="str">
            <v>Lead Matter Partner</v>
          </cell>
          <cell r="C2446" t="str">
            <v>Butts ,  David</v>
          </cell>
        </row>
        <row r="2447">
          <cell r="A2447" t="str">
            <v>Core</v>
          </cell>
          <cell r="B2447" t="str">
            <v>Lead Matter Partner</v>
          </cell>
          <cell r="C2447" t="str">
            <v>Butts , David</v>
          </cell>
        </row>
        <row r="2448">
          <cell r="A2448" t="str">
            <v>Core</v>
          </cell>
          <cell r="B2448" t="str">
            <v>Lead Matter Partner</v>
          </cell>
          <cell r="C2448" t="str">
            <v>Cadman , John</v>
          </cell>
        </row>
        <row r="2449">
          <cell r="A2449" t="str">
            <v>Core</v>
          </cell>
          <cell r="B2449" t="str">
            <v>Lead Matter Partner</v>
          </cell>
          <cell r="C2449" t="str">
            <v>Cameron , Derek</v>
          </cell>
        </row>
        <row r="2450">
          <cell r="A2450" t="str">
            <v>Core</v>
          </cell>
          <cell r="B2450" t="str">
            <v>Lead Matter Partner</v>
          </cell>
          <cell r="C2450" t="str">
            <v>Candia , Simon</v>
          </cell>
        </row>
        <row r="2451">
          <cell r="A2451" t="str">
            <v>Core</v>
          </cell>
          <cell r="B2451" t="str">
            <v>Lead Matter Partner</v>
          </cell>
          <cell r="C2451" t="str">
            <v>Caridia , Simon</v>
          </cell>
        </row>
        <row r="2452">
          <cell r="A2452" t="str">
            <v>Core</v>
          </cell>
          <cell r="B2452" t="str">
            <v>Lead Matter Partner</v>
          </cell>
          <cell r="C2452" t="str">
            <v>Carr , Bill</v>
          </cell>
        </row>
        <row r="2453">
          <cell r="A2453" t="str">
            <v>Core</v>
          </cell>
          <cell r="B2453" t="str">
            <v>Lead Matter Partner</v>
          </cell>
          <cell r="C2453" t="str">
            <v>Casasole , Marco</v>
          </cell>
        </row>
        <row r="2454">
          <cell r="A2454" t="str">
            <v>Core</v>
          </cell>
          <cell r="B2454" t="str">
            <v>Lead Matter Partner</v>
          </cell>
          <cell r="C2454" t="str">
            <v>Cavasola , Pietro</v>
          </cell>
        </row>
        <row r="2455">
          <cell r="A2455" t="str">
            <v>Core</v>
          </cell>
          <cell r="B2455" t="str">
            <v>Lead Matter Partner</v>
          </cell>
          <cell r="C2455" t="str">
            <v>Cavers  michael</v>
          </cell>
        </row>
        <row r="2456">
          <cell r="A2456" t="str">
            <v>Core</v>
          </cell>
          <cell r="B2456" t="str">
            <v>Lead Matter Partner</v>
          </cell>
          <cell r="C2456" t="str">
            <v>Chamberlain , Adam</v>
          </cell>
        </row>
        <row r="2457">
          <cell r="A2457" t="str">
            <v>Core</v>
          </cell>
          <cell r="B2457" t="str">
            <v>Lead Matter Partner</v>
          </cell>
          <cell r="C2457" t="str">
            <v>Champion , David</v>
          </cell>
        </row>
        <row r="2458">
          <cell r="A2458" t="str">
            <v>Core</v>
          </cell>
          <cell r="B2458" t="str">
            <v>Lead Matter Partner</v>
          </cell>
          <cell r="C2458" t="str">
            <v>Chandler , Simon</v>
          </cell>
        </row>
        <row r="2459">
          <cell r="A2459" t="str">
            <v>Core</v>
          </cell>
          <cell r="B2459" t="str">
            <v>Lead Matter Partner</v>
          </cell>
          <cell r="C2459" t="str">
            <v>Chapman , James</v>
          </cell>
        </row>
        <row r="2460">
          <cell r="A2460" t="str">
            <v>Core</v>
          </cell>
          <cell r="B2460" t="str">
            <v>Lead Matter Partner</v>
          </cell>
          <cell r="C2460" t="str">
            <v>Chappell , Daniel</v>
          </cell>
        </row>
        <row r="2461">
          <cell r="A2461" t="str">
            <v>Core</v>
          </cell>
          <cell r="B2461" t="str">
            <v>Lead Matter Partner</v>
          </cell>
          <cell r="C2461" t="str">
            <v>Charriau , Jean - Yves</v>
          </cell>
        </row>
        <row r="2462">
          <cell r="A2462" t="str">
            <v>Core</v>
          </cell>
          <cell r="B2462" t="str">
            <v>Lead Matter Partner</v>
          </cell>
          <cell r="C2462" t="str">
            <v>Chaung , Mei Hui</v>
          </cell>
        </row>
        <row r="2463">
          <cell r="A2463" t="str">
            <v>Core</v>
          </cell>
          <cell r="B2463" t="str">
            <v>Lead Matter Partner</v>
          </cell>
          <cell r="C2463" t="str">
            <v>Choat , Rupert</v>
          </cell>
        </row>
        <row r="2464">
          <cell r="A2464" t="str">
            <v>Core</v>
          </cell>
          <cell r="B2464" t="str">
            <v>Lead Matter Partner</v>
          </cell>
          <cell r="C2464" t="str">
            <v>Chrusciak, Malgorzata</v>
          </cell>
        </row>
        <row r="2465">
          <cell r="A2465" t="str">
            <v>Core</v>
          </cell>
          <cell r="B2465" t="str">
            <v>Lead Matter Partner</v>
          </cell>
          <cell r="C2465" t="str">
            <v>Clarke , Chris</v>
          </cell>
        </row>
        <row r="2466">
          <cell r="A2466" t="str">
            <v>Core</v>
          </cell>
          <cell r="B2466" t="str">
            <v>Lead Matter Partner</v>
          </cell>
          <cell r="C2466" t="str">
            <v>Clarke karen</v>
          </cell>
        </row>
        <row r="2467">
          <cell r="A2467" t="str">
            <v>Core</v>
          </cell>
          <cell r="B2467" t="str">
            <v>Lead Matter Partner</v>
          </cell>
          <cell r="C2467" t="str">
            <v>CMS Partner</v>
          </cell>
        </row>
        <row r="2468">
          <cell r="A2468" t="str">
            <v>Core</v>
          </cell>
          <cell r="B2468" t="str">
            <v>Lead Matter Partner</v>
          </cell>
          <cell r="C2468" t="str">
            <v>Coddington , Nicholas</v>
          </cell>
        </row>
        <row r="2469">
          <cell r="A2469" t="str">
            <v>Core</v>
          </cell>
          <cell r="B2469" t="str">
            <v>Lead Matter Partner</v>
          </cell>
          <cell r="C2469" t="str">
            <v>Colliver , Douglas</v>
          </cell>
        </row>
        <row r="2470">
          <cell r="A2470" t="str">
            <v>Core</v>
          </cell>
          <cell r="B2470" t="str">
            <v>Lead Matter Partner</v>
          </cell>
          <cell r="C2470" t="str">
            <v>Cominos ted</v>
          </cell>
        </row>
        <row r="2471">
          <cell r="A2471" t="str">
            <v>Core</v>
          </cell>
          <cell r="B2471" t="str">
            <v>Lead Matter Partner</v>
          </cell>
          <cell r="C2471" t="str">
            <v>Conlon graham</v>
          </cell>
        </row>
        <row r="2472">
          <cell r="A2472" t="str">
            <v>Core</v>
          </cell>
          <cell r="B2472" t="str">
            <v>Lead Matter Partner</v>
          </cell>
          <cell r="C2472" t="str">
            <v>Coyne peter</v>
          </cell>
        </row>
        <row r="2473">
          <cell r="A2473" t="str">
            <v>Core</v>
          </cell>
          <cell r="B2473" t="str">
            <v>Lead Matter Partner</v>
          </cell>
          <cell r="C2473" t="str">
            <v>Cozens , Stephen</v>
          </cell>
        </row>
        <row r="2474">
          <cell r="A2474" t="str">
            <v>Core</v>
          </cell>
          <cell r="B2474" t="str">
            <v>Lead Matter Partner</v>
          </cell>
          <cell r="C2474" t="str">
            <v>Cranfield , David</v>
          </cell>
        </row>
        <row r="2475">
          <cell r="A2475" t="str">
            <v>Core</v>
          </cell>
          <cell r="B2475" t="str">
            <v>Lead Matter Partner</v>
          </cell>
          <cell r="C2475" t="str">
            <v>Croker , Richard</v>
          </cell>
        </row>
        <row r="2476">
          <cell r="A2476" t="str">
            <v>Core</v>
          </cell>
          <cell r="B2476" t="str">
            <v>Lead Matter Partner</v>
          </cell>
          <cell r="C2476" t="str">
            <v>Crosby juan</v>
          </cell>
        </row>
        <row r="2477">
          <cell r="A2477" t="str">
            <v>Core</v>
          </cell>
          <cell r="B2477" t="str">
            <v>Lead Matter Partner</v>
          </cell>
          <cell r="C2477" t="str">
            <v>Culver , Matt</v>
          </cell>
        </row>
        <row r="2478">
          <cell r="A2478" t="str">
            <v>Core</v>
          </cell>
          <cell r="B2478" t="str">
            <v>Lead Matter Partner</v>
          </cell>
          <cell r="C2478" t="str">
            <v>Cummins , Caroline</v>
          </cell>
        </row>
        <row r="2479">
          <cell r="A2479" t="str">
            <v>Core</v>
          </cell>
          <cell r="B2479" t="str">
            <v>Lead Matter Partner</v>
          </cell>
          <cell r="C2479" t="str">
            <v>Cupitt , Maxine</v>
          </cell>
        </row>
        <row r="2480">
          <cell r="A2480" t="str">
            <v>Core</v>
          </cell>
          <cell r="B2480" t="str">
            <v>Lead Matter Partner</v>
          </cell>
          <cell r="C2480" t="str">
            <v>Curd , Richard</v>
          </cell>
        </row>
        <row r="2481">
          <cell r="A2481" t="str">
            <v>Core</v>
          </cell>
          <cell r="B2481" t="str">
            <v>Lead Matter Partner</v>
          </cell>
          <cell r="C2481" t="str">
            <v>Currier , Charles</v>
          </cell>
        </row>
        <row r="2482">
          <cell r="A2482" t="str">
            <v>Core</v>
          </cell>
          <cell r="B2482" t="str">
            <v>Lead Matter Partner</v>
          </cell>
          <cell r="C2482" t="str">
            <v>Czike , Gabor</v>
          </cell>
        </row>
        <row r="2483">
          <cell r="A2483" t="str">
            <v>Core</v>
          </cell>
          <cell r="B2483" t="str">
            <v>Lead Matter Partner</v>
          </cell>
          <cell r="C2483" t="str">
            <v>Dabov , Lyubomir</v>
          </cell>
        </row>
        <row r="2484">
          <cell r="A2484" t="str">
            <v>Core</v>
          </cell>
          <cell r="B2484" t="str">
            <v>Lead Matter Partner</v>
          </cell>
          <cell r="C2484" t="str">
            <v>Dames , Jonathan</v>
          </cell>
        </row>
        <row r="2485">
          <cell r="A2485" t="str">
            <v>Core</v>
          </cell>
          <cell r="B2485" t="str">
            <v>Lead Matter Partner</v>
          </cell>
          <cell r="C2485" t="str">
            <v>Dames samantha</v>
          </cell>
        </row>
        <row r="2486">
          <cell r="A2486" t="str">
            <v>Core</v>
          </cell>
          <cell r="B2486" t="str">
            <v>Lead Matter Partner</v>
          </cell>
          <cell r="C2486" t="str">
            <v>Damiral ashley</v>
          </cell>
        </row>
        <row r="2487">
          <cell r="A2487" t="str">
            <v>Core</v>
          </cell>
          <cell r="B2487" t="str">
            <v>Lead Matter Partner</v>
          </cell>
          <cell r="C2487" t="str">
            <v>Davies , Isabel</v>
          </cell>
        </row>
        <row r="2488">
          <cell r="A2488" t="str">
            <v>Core</v>
          </cell>
          <cell r="B2488" t="str">
            <v>Lead Matter Partner</v>
          </cell>
          <cell r="C2488" t="str">
            <v>Davies , Jason</v>
          </cell>
        </row>
        <row r="2489">
          <cell r="A2489" t="str">
            <v>Core</v>
          </cell>
          <cell r="B2489" t="str">
            <v>Lead Matter Partner</v>
          </cell>
          <cell r="C2489" t="str">
            <v>Davies , Timothy</v>
          </cell>
        </row>
        <row r="2490">
          <cell r="A2490" t="str">
            <v>Core</v>
          </cell>
          <cell r="B2490" t="str">
            <v>Lead Matter Partner</v>
          </cell>
          <cell r="C2490" t="str">
            <v>Dawson , Lorna</v>
          </cell>
        </row>
        <row r="2491">
          <cell r="A2491" t="str">
            <v>Core</v>
          </cell>
          <cell r="B2491" t="str">
            <v>Lead Matter Partner</v>
          </cell>
          <cell r="C2491" t="str">
            <v>Day , David</v>
          </cell>
        </row>
        <row r="2492">
          <cell r="A2492" t="str">
            <v>Core</v>
          </cell>
          <cell r="B2492" t="str">
            <v>Lead Matter Partner</v>
          </cell>
          <cell r="C2492" t="str">
            <v>Dayes , Simon</v>
          </cell>
        </row>
        <row r="2493">
          <cell r="A2493" t="str">
            <v>Core</v>
          </cell>
          <cell r="B2493" t="str">
            <v>Lead Matter Partner</v>
          </cell>
          <cell r="C2493" t="str">
            <v>Deeg - Dabrowska , Agnieszka</v>
          </cell>
        </row>
        <row r="2494">
          <cell r="A2494" t="str">
            <v>Core</v>
          </cell>
          <cell r="B2494" t="str">
            <v>Lead Matter Partner</v>
          </cell>
          <cell r="C2494" t="str">
            <v>Deeg, Agnieszka</v>
          </cell>
        </row>
        <row r="2495">
          <cell r="A2495" t="str">
            <v>Core</v>
          </cell>
          <cell r="B2495" t="str">
            <v>Lead Matter Partner</v>
          </cell>
          <cell r="C2495" t="str">
            <v>DeLaney , Caroline</v>
          </cell>
        </row>
        <row r="2496">
          <cell r="A2496" t="str">
            <v>Core</v>
          </cell>
          <cell r="B2496" t="str">
            <v>Lead Matter Partner</v>
          </cell>
          <cell r="C2496" t="str">
            <v>Denslow alexander</v>
          </cell>
        </row>
        <row r="2497">
          <cell r="A2497" t="str">
            <v>Core</v>
          </cell>
          <cell r="B2497" t="str">
            <v>Lead Matter Partner</v>
          </cell>
          <cell r="C2497" t="str">
            <v>Deol , Harvinder</v>
          </cell>
        </row>
        <row r="2498">
          <cell r="A2498" t="str">
            <v>Core</v>
          </cell>
          <cell r="B2498" t="str">
            <v>Lead Matter Partner</v>
          </cell>
          <cell r="C2498" t="str">
            <v>Derry - Evans , Robert</v>
          </cell>
        </row>
        <row r="2499">
          <cell r="A2499" t="str">
            <v>Core</v>
          </cell>
          <cell r="B2499" t="str">
            <v>Lead Matter Partner</v>
          </cell>
          <cell r="C2499" t="str">
            <v>Dewhurst , Steven</v>
          </cell>
        </row>
        <row r="2500">
          <cell r="A2500" t="str">
            <v>Core</v>
          </cell>
          <cell r="B2500" t="str">
            <v>Lead Matter Partner</v>
          </cell>
          <cell r="C2500" t="str">
            <v>Dibble , Will</v>
          </cell>
        </row>
        <row r="2501">
          <cell r="A2501" t="str">
            <v>Core</v>
          </cell>
          <cell r="B2501" t="str">
            <v>Lead Matter Partner</v>
          </cell>
          <cell r="C2501" t="str">
            <v>Dierck , Ralf</v>
          </cell>
        </row>
        <row r="2502">
          <cell r="A2502" t="str">
            <v>Core</v>
          </cell>
          <cell r="B2502" t="str">
            <v>Lead Matter Partner</v>
          </cell>
          <cell r="C2502" t="str">
            <v>Diez , Santiago</v>
          </cell>
        </row>
        <row r="2503">
          <cell r="A2503" t="str">
            <v>Core</v>
          </cell>
          <cell r="B2503" t="str">
            <v>Lead Matter Partner</v>
          </cell>
          <cell r="C2503" t="str">
            <v>Donegan , Patrick</v>
          </cell>
        </row>
        <row r="2504">
          <cell r="A2504" t="str">
            <v>Core</v>
          </cell>
          <cell r="B2504" t="str">
            <v>Lead Matter Partner</v>
          </cell>
          <cell r="C2504" t="str">
            <v>Doughty , Alex</v>
          </cell>
        </row>
        <row r="2505">
          <cell r="A2505" t="str">
            <v>Core</v>
          </cell>
          <cell r="B2505" t="str">
            <v>Lead Matter Partner</v>
          </cell>
          <cell r="C2505" t="str">
            <v>Draper , Michael</v>
          </cell>
        </row>
        <row r="2506">
          <cell r="A2506" t="str">
            <v>Core</v>
          </cell>
          <cell r="B2506" t="str">
            <v>Lead Matter Partner</v>
          </cell>
          <cell r="C2506" t="str">
            <v>Drummond - Brassington danielle</v>
          </cell>
        </row>
        <row r="2507">
          <cell r="A2507" t="str">
            <v>Core</v>
          </cell>
          <cell r="B2507" t="str">
            <v>Lead Matter Partner</v>
          </cell>
          <cell r="C2507" t="str">
            <v>Dufficy , Frank</v>
          </cell>
        </row>
        <row r="2508">
          <cell r="A2508" t="str">
            <v>Core</v>
          </cell>
          <cell r="B2508" t="str">
            <v>Lead Matter Partner</v>
          </cell>
          <cell r="C2508" t="str">
            <v>Duffield , Phil</v>
          </cell>
        </row>
        <row r="2509">
          <cell r="A2509" t="str">
            <v>Core</v>
          </cell>
          <cell r="B2509" t="str">
            <v>Lead Matter Partner</v>
          </cell>
          <cell r="C2509" t="str">
            <v>Duffield , Philip</v>
          </cell>
        </row>
        <row r="2510">
          <cell r="A2510" t="str">
            <v>Core</v>
          </cell>
          <cell r="B2510" t="str">
            <v>Lead Matter Partner</v>
          </cell>
          <cell r="C2510" t="str">
            <v>Dulewicz  kasia</v>
          </cell>
        </row>
        <row r="2511">
          <cell r="A2511" t="str">
            <v>Core</v>
          </cell>
          <cell r="B2511" t="str">
            <v>Lead Matter Partner</v>
          </cell>
          <cell r="C2511" t="str">
            <v>Dulewicz , Katarzyna</v>
          </cell>
        </row>
        <row r="2512">
          <cell r="A2512" t="str">
            <v>Core</v>
          </cell>
          <cell r="B2512" t="str">
            <v>Lead Matter Partner</v>
          </cell>
          <cell r="C2512" t="str">
            <v>Dupre , Harry</v>
          </cell>
        </row>
        <row r="2513">
          <cell r="A2513" t="str">
            <v>Core</v>
          </cell>
          <cell r="B2513" t="str">
            <v>Lead Matter Partner</v>
          </cell>
          <cell r="C2513" t="str">
            <v>Duquesne , Bruno</v>
          </cell>
        </row>
        <row r="2514">
          <cell r="A2514" t="str">
            <v>Core</v>
          </cell>
          <cell r="B2514" t="str">
            <v>Lead Matter Partner</v>
          </cell>
          <cell r="C2514" t="str">
            <v>Durski , Marek</v>
          </cell>
        </row>
        <row r="2515">
          <cell r="A2515" t="str">
            <v>Core</v>
          </cell>
          <cell r="B2515" t="str">
            <v>Lead Matter Partner</v>
          </cell>
          <cell r="C2515" t="str">
            <v>Duszy - Ska  monika</v>
          </cell>
        </row>
        <row r="2516">
          <cell r="A2516" t="str">
            <v>Core</v>
          </cell>
          <cell r="B2516" t="str">
            <v>Lead Matter Partner</v>
          </cell>
          <cell r="C2516" t="str">
            <v>Dziegielewska , Agnieszka</v>
          </cell>
        </row>
        <row r="2517">
          <cell r="A2517" t="str">
            <v>Core</v>
          </cell>
          <cell r="B2517" t="str">
            <v>Lead Matter Partner</v>
          </cell>
          <cell r="C2517" t="str">
            <v>Dziurzynska - Leipert , Lidia</v>
          </cell>
        </row>
        <row r="2518">
          <cell r="A2518" t="str">
            <v>Core</v>
          </cell>
          <cell r="B2518" t="str">
            <v>Lead Matter Partner</v>
          </cell>
          <cell r="C2518" t="str">
            <v>Edmondson , Paul</v>
          </cell>
        </row>
        <row r="2519">
          <cell r="A2519" t="str">
            <v>Core</v>
          </cell>
          <cell r="B2519" t="str">
            <v>Lead Matter Partner</v>
          </cell>
          <cell r="C2519" t="str">
            <v>Eller , Nancy</v>
          </cell>
        </row>
        <row r="2520">
          <cell r="A2520" t="str">
            <v>Core</v>
          </cell>
          <cell r="B2520" t="str">
            <v>Lead Matter Partner</v>
          </cell>
          <cell r="C2520" t="str">
            <v>Ellis , Claire</v>
          </cell>
        </row>
        <row r="2521">
          <cell r="A2521" t="str">
            <v>Core</v>
          </cell>
          <cell r="B2521" t="str">
            <v>Lead Matter Partner</v>
          </cell>
          <cell r="C2521" t="str">
            <v>Engel , Irene</v>
          </cell>
        </row>
        <row r="2522">
          <cell r="A2522" t="str">
            <v>Core</v>
          </cell>
          <cell r="B2522" t="str">
            <v>Lead Matter Partner</v>
          </cell>
          <cell r="C2522" t="str">
            <v>Fairhurst aaron</v>
          </cell>
        </row>
        <row r="2523">
          <cell r="A2523" t="str">
            <v>Core</v>
          </cell>
          <cell r="B2523" t="str">
            <v>Lead Matter Partner</v>
          </cell>
          <cell r="C2523" t="str">
            <v>Ferry , Arthur</v>
          </cell>
        </row>
        <row r="2524">
          <cell r="A2524" t="str">
            <v>Core</v>
          </cell>
          <cell r="B2524" t="str">
            <v>Lead Matter Partner</v>
          </cell>
          <cell r="C2524" t="str">
            <v>Fincham , Anthony</v>
          </cell>
        </row>
        <row r="2525">
          <cell r="A2525" t="str">
            <v>Core</v>
          </cell>
          <cell r="B2525" t="str">
            <v>Lead Matter Partner</v>
          </cell>
          <cell r="C2525" t="str">
            <v>Fitzpatrick , John</v>
          </cell>
        </row>
        <row r="2526">
          <cell r="A2526" t="str">
            <v>Core</v>
          </cell>
          <cell r="B2526" t="str">
            <v>Lead Matter Partner</v>
          </cell>
          <cell r="C2526" t="str">
            <v>Florea alexandra</v>
          </cell>
        </row>
        <row r="2527">
          <cell r="A2527" t="str">
            <v>Core</v>
          </cell>
          <cell r="B2527" t="str">
            <v>Lead Matter Partner</v>
          </cell>
          <cell r="C2527" t="str">
            <v>Flynn , Stephanie</v>
          </cell>
        </row>
        <row r="2528">
          <cell r="A2528" t="str">
            <v>Core</v>
          </cell>
          <cell r="B2528" t="str">
            <v>Lead Matter Partner</v>
          </cell>
          <cell r="C2528" t="str">
            <v>Forster , Stephen</v>
          </cell>
        </row>
        <row r="2529">
          <cell r="A2529" t="str">
            <v>Core</v>
          </cell>
          <cell r="B2529" t="str">
            <v>Lead Matter Partner</v>
          </cell>
          <cell r="C2529" t="str">
            <v>Foss , Edward</v>
          </cell>
        </row>
        <row r="2530">
          <cell r="A2530" t="str">
            <v>Core</v>
          </cell>
          <cell r="B2530" t="str">
            <v>Lead Matter Partner</v>
          </cell>
          <cell r="C2530" t="str">
            <v>Fowlie , Frank</v>
          </cell>
        </row>
        <row r="2531">
          <cell r="A2531" t="str">
            <v>Core</v>
          </cell>
          <cell r="B2531" t="str">
            <v>Lead Matter Partner</v>
          </cell>
          <cell r="C2531" t="str">
            <v>Fox , Martin</v>
          </cell>
        </row>
        <row r="2532">
          <cell r="A2532" t="str">
            <v>Core</v>
          </cell>
          <cell r="B2532" t="str">
            <v>Lead Matter Partner</v>
          </cell>
          <cell r="C2532" t="str">
            <v>Frost  emma</v>
          </cell>
        </row>
        <row r="2533">
          <cell r="A2533" t="str">
            <v>Core</v>
          </cell>
          <cell r="B2533" t="str">
            <v>Lead Matter Partner</v>
          </cell>
          <cell r="C2533" t="str">
            <v>Gambhir , Vivek</v>
          </cell>
        </row>
        <row r="2534">
          <cell r="A2534" t="str">
            <v>Core</v>
          </cell>
          <cell r="B2534" t="str">
            <v>Lead Matter Partner</v>
          </cell>
          <cell r="C2534" t="str">
            <v>Garrett simon</v>
          </cell>
        </row>
        <row r="2535">
          <cell r="A2535" t="str">
            <v>Core</v>
          </cell>
          <cell r="B2535" t="str">
            <v>Lead Matter Partner</v>
          </cell>
          <cell r="C2535" t="str">
            <v>Gin , Colin</v>
          </cell>
        </row>
        <row r="2536">
          <cell r="A2536" t="str">
            <v>Core</v>
          </cell>
          <cell r="B2536" t="str">
            <v>Lead Matter Partner</v>
          </cell>
          <cell r="C2536" t="str">
            <v>Gondos , Gabor</v>
          </cell>
        </row>
        <row r="2537">
          <cell r="A2537" t="str">
            <v>Core</v>
          </cell>
          <cell r="B2537" t="str">
            <v>Lead Matter Partner</v>
          </cell>
          <cell r="C2537" t="str">
            <v>Grant , Mark</v>
          </cell>
        </row>
        <row r="2538">
          <cell r="A2538" t="str">
            <v>Core</v>
          </cell>
          <cell r="B2538" t="str">
            <v>Lead Matter Partner</v>
          </cell>
          <cell r="C2538" t="str">
            <v>Gray , Rob</v>
          </cell>
        </row>
        <row r="2539">
          <cell r="A2539" t="str">
            <v>Core</v>
          </cell>
          <cell r="B2539" t="str">
            <v>Lead Matter Partner</v>
          </cell>
          <cell r="C2539" t="str">
            <v>Gray rob</v>
          </cell>
        </row>
        <row r="2540">
          <cell r="A2540" t="str">
            <v>Core</v>
          </cell>
          <cell r="B2540" t="str">
            <v>Lead Matter Partner</v>
          </cell>
          <cell r="C2540" t="str">
            <v>Green , Alex</v>
          </cell>
        </row>
        <row r="2541">
          <cell r="A2541" t="str">
            <v>Core</v>
          </cell>
          <cell r="B2541" t="str">
            <v>Lead Matter Partner</v>
          </cell>
          <cell r="C2541" t="str">
            <v>Green , Gary</v>
          </cell>
        </row>
        <row r="2542">
          <cell r="A2542" t="str">
            <v>Core</v>
          </cell>
          <cell r="B2542" t="str">
            <v>Lead Matter Partner</v>
          </cell>
          <cell r="C2542" t="str">
            <v>Gregory , Keith</v>
          </cell>
        </row>
        <row r="2543">
          <cell r="A2543" t="str">
            <v>Core</v>
          </cell>
          <cell r="B2543" t="str">
            <v>Lead Matter Partner</v>
          </cell>
          <cell r="C2543" t="str">
            <v>Greszta , Darius</v>
          </cell>
        </row>
        <row r="2544">
          <cell r="A2544" t="str">
            <v>Core</v>
          </cell>
          <cell r="B2544" t="str">
            <v>Lead Matter Partner</v>
          </cell>
          <cell r="C2544" t="str">
            <v>Greszta , Dariusz</v>
          </cell>
        </row>
        <row r="2545">
          <cell r="A2545" t="str">
            <v>Core</v>
          </cell>
          <cell r="B2545" t="str">
            <v>Lead Matter Partner</v>
          </cell>
          <cell r="C2545" t="str">
            <v>Griggs , Roy</v>
          </cell>
        </row>
        <row r="2546">
          <cell r="A2546" t="str">
            <v>Core</v>
          </cell>
          <cell r="B2546" t="str">
            <v>Lead Matter Partner</v>
          </cell>
          <cell r="C2546" t="str">
            <v>Grimwood , James</v>
          </cell>
        </row>
        <row r="2547">
          <cell r="A2547" t="str">
            <v>Core</v>
          </cell>
          <cell r="B2547" t="str">
            <v>Lead Matter Partner</v>
          </cell>
          <cell r="C2547" t="str">
            <v>Griston , David</v>
          </cell>
        </row>
        <row r="2548">
          <cell r="A2548" t="str">
            <v>Core</v>
          </cell>
          <cell r="B2548" t="str">
            <v>Lead Matter Partner</v>
          </cell>
          <cell r="C2548" t="str">
            <v>Gritsenko , Ivan</v>
          </cell>
        </row>
        <row r="2549">
          <cell r="A2549" t="str">
            <v>Core</v>
          </cell>
          <cell r="B2549" t="str">
            <v>Lead Matter Partner</v>
          </cell>
          <cell r="C2549" t="str">
            <v>Grubb , Jared</v>
          </cell>
        </row>
        <row r="2550">
          <cell r="A2550" t="str">
            <v>Core</v>
          </cell>
          <cell r="B2550" t="str">
            <v>Lead Matter Partner</v>
          </cell>
          <cell r="C2550" t="str">
            <v>Guit , Richard</v>
          </cell>
        </row>
        <row r="2551">
          <cell r="A2551" t="str">
            <v>Core</v>
          </cell>
          <cell r="B2551" t="str">
            <v>Lead Matter Partner</v>
          </cell>
          <cell r="C2551" t="str">
            <v>Guyot , Cedric</v>
          </cell>
        </row>
        <row r="2552">
          <cell r="A2552" t="str">
            <v>Core</v>
          </cell>
          <cell r="B2552" t="str">
            <v>Lead Matter Partner</v>
          </cell>
          <cell r="C2552" t="str">
            <v>Hadley , Nick</v>
          </cell>
        </row>
        <row r="2553">
          <cell r="A2553" t="str">
            <v>Core</v>
          </cell>
          <cell r="B2553" t="str">
            <v>Lead Matter Partner</v>
          </cell>
          <cell r="C2553" t="str">
            <v>Hajduk , Rafal</v>
          </cell>
        </row>
        <row r="2554">
          <cell r="A2554" t="str">
            <v>Core</v>
          </cell>
          <cell r="B2554" t="str">
            <v>Lead Matter Partner</v>
          </cell>
          <cell r="C2554" t="str">
            <v>Hall , John</v>
          </cell>
        </row>
        <row r="2555">
          <cell r="A2555" t="str">
            <v>Core</v>
          </cell>
          <cell r="B2555" t="str">
            <v>Lead Matter Partner</v>
          </cell>
          <cell r="C2555" t="str">
            <v>Hallam , Stephen</v>
          </cell>
        </row>
        <row r="2556">
          <cell r="A2556" t="str">
            <v>Core</v>
          </cell>
          <cell r="B2556" t="str">
            <v>Lead Matter Partner</v>
          </cell>
          <cell r="C2556" t="str">
            <v>Halper , Andrew</v>
          </cell>
        </row>
        <row r="2557">
          <cell r="A2557" t="str">
            <v>Core</v>
          </cell>
          <cell r="B2557" t="str">
            <v>Lead Matter Partner</v>
          </cell>
          <cell r="C2557" t="str">
            <v>Ham , Keith</v>
          </cell>
        </row>
        <row r="2558">
          <cell r="A2558" t="str">
            <v>Core</v>
          </cell>
          <cell r="B2558" t="str">
            <v>Lead Matter Partner</v>
          </cell>
          <cell r="C2558" t="str">
            <v>Hammond , John</v>
          </cell>
        </row>
        <row r="2559">
          <cell r="A2559" t="str">
            <v>Core</v>
          </cell>
          <cell r="B2559" t="str">
            <v>Lead Matter Partner</v>
          </cell>
          <cell r="C2559" t="str">
            <v>Hankey , Sue</v>
          </cell>
        </row>
        <row r="2560">
          <cell r="A2560" t="str">
            <v>Core</v>
          </cell>
          <cell r="B2560" t="str">
            <v>Lead Matter Partner</v>
          </cell>
          <cell r="C2560" t="str">
            <v>Hankey , Susan</v>
          </cell>
        </row>
        <row r="2561">
          <cell r="A2561" t="str">
            <v>Core</v>
          </cell>
          <cell r="B2561" t="str">
            <v>Lead Matter Partner</v>
          </cell>
          <cell r="C2561" t="str">
            <v>Hanson , Marc</v>
          </cell>
        </row>
        <row r="2562">
          <cell r="A2562" t="str">
            <v>Core</v>
          </cell>
          <cell r="B2562" t="str">
            <v>Lead Matter Partner</v>
          </cell>
          <cell r="C2562" t="str">
            <v>Hanson , Sarah</v>
          </cell>
        </row>
        <row r="2563">
          <cell r="A2563" t="str">
            <v>Core</v>
          </cell>
          <cell r="B2563" t="str">
            <v>Lead Matter Partner</v>
          </cell>
          <cell r="C2563" t="str">
            <v>Harding , Jason</v>
          </cell>
        </row>
        <row r="2564">
          <cell r="A2564" t="str">
            <v>Core</v>
          </cell>
          <cell r="B2564" t="str">
            <v>Lead Matter Partner</v>
          </cell>
          <cell r="C2564" t="str">
            <v>Hardy , Tim</v>
          </cell>
        </row>
        <row r="2565">
          <cell r="A2565" t="str">
            <v>Core</v>
          </cell>
          <cell r="B2565" t="str">
            <v>Lead Matter Partner</v>
          </cell>
          <cell r="C2565" t="str">
            <v>Harvey , Chris</v>
          </cell>
        </row>
        <row r="2566">
          <cell r="A2566" t="str">
            <v>Core</v>
          </cell>
          <cell r="B2566" t="str">
            <v>Lead Matter Partner</v>
          </cell>
          <cell r="C2566" t="str">
            <v>Hass , Munir</v>
          </cell>
        </row>
        <row r="2567">
          <cell r="A2567" t="str">
            <v>Core</v>
          </cell>
          <cell r="B2567" t="str">
            <v>Lead Matter Partner</v>
          </cell>
          <cell r="C2567" t="str">
            <v>Hassan , Munir</v>
          </cell>
        </row>
        <row r="2568">
          <cell r="A2568" t="str">
            <v>Core</v>
          </cell>
          <cell r="B2568" t="str">
            <v>Lead Matter Partner</v>
          </cell>
          <cell r="C2568" t="str">
            <v>Hay gordon</v>
          </cell>
        </row>
        <row r="2569">
          <cell r="A2569" t="str">
            <v>Core</v>
          </cell>
          <cell r="B2569" t="str">
            <v>Lead Matter Partner</v>
          </cell>
          <cell r="C2569" t="str">
            <v>Hayhurst , Robert</v>
          </cell>
        </row>
        <row r="2570">
          <cell r="A2570" t="str">
            <v>Core</v>
          </cell>
          <cell r="B2570" t="str">
            <v>Lead Matter Partner</v>
          </cell>
          <cell r="C2570" t="str">
            <v>Hearnden , Barney</v>
          </cell>
        </row>
        <row r="2571">
          <cell r="A2571" t="str">
            <v>Core</v>
          </cell>
          <cell r="B2571" t="str">
            <v>Lead Matter Partner</v>
          </cell>
          <cell r="C2571" t="str">
            <v>Heidemann , Thomas</v>
          </cell>
        </row>
        <row r="2572">
          <cell r="A2572" t="str">
            <v>Core</v>
          </cell>
          <cell r="B2572" t="str">
            <v>Lead Matter Partner</v>
          </cell>
          <cell r="C2572" t="str">
            <v>Heighton , Mark</v>
          </cell>
        </row>
        <row r="2573">
          <cell r="A2573" t="str">
            <v>Core</v>
          </cell>
          <cell r="B2573" t="str">
            <v>Lead Matter Partner</v>
          </cell>
          <cell r="C2573" t="str">
            <v>Hejmej lukasz</v>
          </cell>
        </row>
        <row r="2574">
          <cell r="A2574" t="str">
            <v>Core</v>
          </cell>
          <cell r="B2574" t="str">
            <v>Lead Matter Partner</v>
          </cell>
          <cell r="C2574" t="str">
            <v>Helbronner , Valerie</v>
          </cell>
        </row>
        <row r="2575">
          <cell r="A2575" t="str">
            <v>Core</v>
          </cell>
          <cell r="B2575" t="str">
            <v>Lead Matter Partner</v>
          </cell>
          <cell r="C2575" t="str">
            <v>Herbert , Ian</v>
          </cell>
        </row>
        <row r="2576">
          <cell r="A2576" t="str">
            <v>Core</v>
          </cell>
          <cell r="B2576" t="str">
            <v>Lead Matter Partner</v>
          </cell>
          <cell r="C2576" t="str">
            <v>Hewes , Peter</v>
          </cell>
        </row>
        <row r="2577">
          <cell r="A2577" t="str">
            <v>Core</v>
          </cell>
          <cell r="B2577" t="str">
            <v>Lead Matter Partner</v>
          </cell>
          <cell r="C2577" t="str">
            <v>Hewett , Stephen</v>
          </cell>
        </row>
        <row r="2578">
          <cell r="A2578" t="str">
            <v>Core</v>
          </cell>
          <cell r="B2578" t="str">
            <v>Lead Matter Partner</v>
          </cell>
          <cell r="C2578" t="str">
            <v>Hick ,  Kirsty</v>
          </cell>
        </row>
        <row r="2579">
          <cell r="A2579" t="str">
            <v>Core</v>
          </cell>
          <cell r="B2579" t="str">
            <v>Lead Matter Partner</v>
          </cell>
          <cell r="C2579" t="str">
            <v>Hickmott , Robert</v>
          </cell>
        </row>
        <row r="2580">
          <cell r="A2580" t="str">
            <v>Core</v>
          </cell>
          <cell r="B2580" t="str">
            <v>Lead Matter Partner</v>
          </cell>
          <cell r="C2580" t="str">
            <v>Hill , Peter</v>
          </cell>
        </row>
        <row r="2581">
          <cell r="A2581" t="str">
            <v>Core</v>
          </cell>
          <cell r="B2581" t="str">
            <v>Lead Matter Partner</v>
          </cell>
          <cell r="C2581" t="str">
            <v>Hingston , Lorna</v>
          </cell>
        </row>
        <row r="2582">
          <cell r="A2582" t="str">
            <v>Core</v>
          </cell>
          <cell r="B2582" t="str">
            <v>Lead Matter Partner</v>
          </cell>
          <cell r="C2582" t="str">
            <v>Hobkinson , Anthony</v>
          </cell>
        </row>
        <row r="2583">
          <cell r="A2583" t="str">
            <v>Core</v>
          </cell>
          <cell r="B2583" t="str">
            <v>Lead Matter Partner</v>
          </cell>
          <cell r="C2583" t="str">
            <v>Hobson caroline</v>
          </cell>
        </row>
        <row r="2584">
          <cell r="A2584" t="str">
            <v>Core</v>
          </cell>
          <cell r="B2584" t="str">
            <v>Lead Matter Partner</v>
          </cell>
          <cell r="C2584" t="str">
            <v>Holland Ben</v>
          </cell>
        </row>
        <row r="2585">
          <cell r="A2585" t="str">
            <v>Core</v>
          </cell>
          <cell r="B2585" t="str">
            <v>Lead Matter Partner</v>
          </cell>
          <cell r="C2585" t="str">
            <v>Houston , Ben</v>
          </cell>
        </row>
        <row r="2586">
          <cell r="A2586" t="str">
            <v>Core</v>
          </cell>
          <cell r="B2586" t="str">
            <v>Lead Matter Partner</v>
          </cell>
          <cell r="C2586" t="str">
            <v>Huet , Christophe</v>
          </cell>
        </row>
        <row r="2587">
          <cell r="A2587" t="str">
            <v>Core</v>
          </cell>
          <cell r="B2587" t="str">
            <v>Lead Matter Partner</v>
          </cell>
          <cell r="C2587" t="str">
            <v>Hughes , Gawain</v>
          </cell>
        </row>
        <row r="2588">
          <cell r="A2588" t="str">
            <v>Core</v>
          </cell>
          <cell r="B2588" t="str">
            <v>Lead Matter Partner</v>
          </cell>
          <cell r="C2588" t="str">
            <v>Hyde , Sarah</v>
          </cell>
        </row>
        <row r="2589">
          <cell r="A2589" t="str">
            <v>Core</v>
          </cell>
          <cell r="B2589" t="str">
            <v>Lead Matter Partner</v>
          </cell>
          <cell r="C2589" t="str">
            <v>Ingham , Timothy</v>
          </cell>
        </row>
        <row r="2590">
          <cell r="A2590" t="str">
            <v>Core</v>
          </cell>
          <cell r="B2590" t="str">
            <v>Lead Matter Partner</v>
          </cell>
          <cell r="C2590" t="str">
            <v>Ingram , Donovan</v>
          </cell>
        </row>
        <row r="2591">
          <cell r="A2591" t="str">
            <v>Core</v>
          </cell>
          <cell r="B2591" t="str">
            <v>Lead Matter Partner</v>
          </cell>
          <cell r="C2591" t="str">
            <v>Ingram , Lorna</v>
          </cell>
        </row>
        <row r="2592">
          <cell r="A2592" t="str">
            <v>Core</v>
          </cell>
          <cell r="B2592" t="str">
            <v>Lead Matter Partner</v>
          </cell>
          <cell r="C2592" t="str">
            <v>Innes , Alastair</v>
          </cell>
        </row>
        <row r="2593">
          <cell r="A2593" t="str">
            <v>Core</v>
          </cell>
          <cell r="B2593" t="str">
            <v>Lead Matter Partner</v>
          </cell>
          <cell r="C2593" t="str">
            <v>Inness , victoria</v>
          </cell>
        </row>
        <row r="2594">
          <cell r="A2594" t="str">
            <v>Core</v>
          </cell>
          <cell r="B2594" t="str">
            <v>Lead Matter Partner</v>
          </cell>
          <cell r="C2594" t="str">
            <v>Isnard , Jacques</v>
          </cell>
        </row>
        <row r="2595">
          <cell r="A2595" t="str">
            <v>Core</v>
          </cell>
          <cell r="B2595" t="str">
            <v>Lead Matter Partner</v>
          </cell>
          <cell r="C2595" t="str">
            <v>Ivison , Andrew</v>
          </cell>
        </row>
        <row r="2596">
          <cell r="A2596" t="str">
            <v>Core</v>
          </cell>
          <cell r="B2596" t="str">
            <v>Lead Matter Partner</v>
          </cell>
          <cell r="C2596" t="str">
            <v>Jackson , Tim</v>
          </cell>
        </row>
        <row r="2597">
          <cell r="A2597" t="str">
            <v>Core</v>
          </cell>
          <cell r="B2597" t="str">
            <v>Lead Matter Partner</v>
          </cell>
          <cell r="C2597" t="str">
            <v>James , Neil</v>
          </cell>
        </row>
        <row r="2598">
          <cell r="A2598" t="str">
            <v>Core</v>
          </cell>
          <cell r="B2598" t="str">
            <v>Lead Matter Partner</v>
          </cell>
          <cell r="C2598" t="str">
            <v>Jankowski , Bartlomiej</v>
          </cell>
        </row>
        <row r="2599">
          <cell r="A2599" t="str">
            <v>Core</v>
          </cell>
          <cell r="B2599" t="str">
            <v>Lead Matter Partner</v>
          </cell>
          <cell r="C2599" t="str">
            <v>Jeffreys , Simon</v>
          </cell>
        </row>
        <row r="2600">
          <cell r="A2600" t="str">
            <v>Core</v>
          </cell>
          <cell r="B2600" t="str">
            <v>Lead Matter Partner</v>
          </cell>
          <cell r="C2600" t="str">
            <v>Johnson , Helen</v>
          </cell>
        </row>
        <row r="2601">
          <cell r="A2601" t="str">
            <v>Core</v>
          </cell>
          <cell r="B2601" t="str">
            <v>Lead Matter Partner</v>
          </cell>
          <cell r="C2601" t="str">
            <v>Johnston , Simon</v>
          </cell>
        </row>
        <row r="2602">
          <cell r="A2602" t="str">
            <v>Core</v>
          </cell>
          <cell r="B2602" t="str">
            <v>Lead Matter Partner</v>
          </cell>
          <cell r="C2602" t="str">
            <v>Jones , Mike</v>
          </cell>
        </row>
        <row r="2603">
          <cell r="A2603" t="str">
            <v>Core</v>
          </cell>
          <cell r="B2603" t="str">
            <v>Lead Matter Partner</v>
          </cell>
          <cell r="C2603" t="str">
            <v>Jones , Sarah</v>
          </cell>
        </row>
        <row r="2604">
          <cell r="A2604" t="str">
            <v>Core</v>
          </cell>
          <cell r="B2604" t="str">
            <v>Lead Matter Partner</v>
          </cell>
          <cell r="C2604" t="str">
            <v>Jones - Haslam , Andrew</v>
          </cell>
        </row>
        <row r="2605">
          <cell r="A2605" t="str">
            <v>Core</v>
          </cell>
          <cell r="B2605" t="str">
            <v>Lead Matter Partner</v>
          </cell>
          <cell r="C2605" t="str">
            <v xml:space="preserve">Jose gonzalez , Jaun  </v>
          </cell>
        </row>
        <row r="2606">
          <cell r="A2606" t="str">
            <v>Core</v>
          </cell>
          <cell r="B2606" t="str">
            <v>Lead Matter Partner</v>
          </cell>
          <cell r="C2606" t="str">
            <v>Kalman , Eszter</v>
          </cell>
        </row>
        <row r="2607">
          <cell r="A2607" t="str">
            <v>Core</v>
          </cell>
          <cell r="B2607" t="str">
            <v>Lead Matter Partner</v>
          </cell>
          <cell r="C2607" t="str">
            <v>Karadzhov , Yasen</v>
          </cell>
        </row>
        <row r="2608">
          <cell r="A2608" t="str">
            <v>Core</v>
          </cell>
          <cell r="B2608" t="str">
            <v>Lead Matter Partner</v>
          </cell>
          <cell r="C2608" t="str">
            <v>Karia , Pranai</v>
          </cell>
        </row>
        <row r="2609">
          <cell r="A2609" t="str">
            <v>Core</v>
          </cell>
          <cell r="B2609" t="str">
            <v>Lead Matter Partner</v>
          </cell>
          <cell r="C2609" t="str">
            <v>Karolyi , Zsuzsanna</v>
          </cell>
        </row>
        <row r="2610">
          <cell r="A2610" t="str">
            <v>Core</v>
          </cell>
          <cell r="B2610" t="str">
            <v>Lead Matter Partner</v>
          </cell>
          <cell r="C2610" t="str">
            <v>Kawai , Takura</v>
          </cell>
        </row>
        <row r="2611">
          <cell r="A2611" t="str">
            <v>Core</v>
          </cell>
          <cell r="B2611" t="str">
            <v>Lead Matter Partner</v>
          </cell>
          <cell r="C2611" t="str">
            <v>Kazda , Antonin</v>
          </cell>
        </row>
        <row r="2612">
          <cell r="A2612" t="str">
            <v>Core</v>
          </cell>
          <cell r="B2612" t="str">
            <v>Lead Matter Partner</v>
          </cell>
          <cell r="C2612" t="str">
            <v>Keltner , Ivo</v>
          </cell>
        </row>
        <row r="2613">
          <cell r="A2613" t="str">
            <v>Core</v>
          </cell>
          <cell r="B2613" t="str">
            <v>Lead Matter Partner</v>
          </cell>
          <cell r="C2613" t="str">
            <v>Kesterton , Lara</v>
          </cell>
        </row>
        <row r="2614">
          <cell r="A2614" t="str">
            <v>Core</v>
          </cell>
          <cell r="B2614" t="str">
            <v>Lead Matter Partner</v>
          </cell>
          <cell r="C2614" t="str">
            <v>Khan , Rafique</v>
          </cell>
        </row>
        <row r="2615">
          <cell r="A2615" t="str">
            <v>Core</v>
          </cell>
          <cell r="B2615" t="str">
            <v>Lead Matter Partner</v>
          </cell>
          <cell r="C2615" t="str">
            <v>King , Sarah</v>
          </cell>
        </row>
        <row r="2616">
          <cell r="A2616" t="str">
            <v>Core</v>
          </cell>
          <cell r="B2616" t="str">
            <v>Lead Matter Partner</v>
          </cell>
          <cell r="C2616" t="str">
            <v>Kira , Gabor</v>
          </cell>
        </row>
        <row r="2617">
          <cell r="A2617" t="str">
            <v>Core</v>
          </cell>
          <cell r="B2617" t="str">
            <v>Lead Matter Partner</v>
          </cell>
          <cell r="C2617" t="str">
            <v>Kiraly , Gabor</v>
          </cell>
        </row>
        <row r="2618">
          <cell r="A2618" t="str">
            <v>Core</v>
          </cell>
          <cell r="B2618" t="str">
            <v>Lead Matter Partner</v>
          </cell>
          <cell r="C2618" t="str">
            <v>Kircsi , Aniko</v>
          </cell>
        </row>
        <row r="2619">
          <cell r="A2619" t="str">
            <v>Core</v>
          </cell>
          <cell r="B2619" t="str">
            <v>Lead Matter Partner</v>
          </cell>
          <cell r="C2619" t="str">
            <v>Kirillov , Elena</v>
          </cell>
        </row>
        <row r="2620">
          <cell r="A2620" t="str">
            <v>Core</v>
          </cell>
          <cell r="B2620" t="str">
            <v>Lead Matter Partner</v>
          </cell>
          <cell r="C2620" t="str">
            <v>Kirillova , Elena</v>
          </cell>
        </row>
        <row r="2621">
          <cell r="A2621" t="str">
            <v>Core</v>
          </cell>
          <cell r="B2621" t="str">
            <v>Lead Matter Partner</v>
          </cell>
          <cell r="C2621" t="str">
            <v>Kirin , Mills</v>
          </cell>
        </row>
        <row r="2622">
          <cell r="A2622" t="str">
            <v>Core</v>
          </cell>
          <cell r="B2622" t="str">
            <v>Lead Matter Partner</v>
          </cell>
          <cell r="C2622" t="str">
            <v>Kitson , Tony</v>
          </cell>
        </row>
        <row r="2623">
          <cell r="A2623" t="str">
            <v>Core</v>
          </cell>
          <cell r="B2623" t="str">
            <v>Lead Matter Partner</v>
          </cell>
          <cell r="C2623" t="str">
            <v>Klett , Lars</v>
          </cell>
        </row>
        <row r="2624">
          <cell r="A2624" t="str">
            <v>Core</v>
          </cell>
          <cell r="B2624" t="str">
            <v>Lead Matter Partner</v>
          </cell>
          <cell r="C2624" t="str">
            <v>Kling , Gerard</v>
          </cell>
        </row>
        <row r="2625">
          <cell r="A2625" t="str">
            <v>Core</v>
          </cell>
          <cell r="B2625" t="str">
            <v>Lead Matter Partner</v>
          </cell>
          <cell r="C2625" t="str">
            <v>Koch , Amy</v>
          </cell>
        </row>
        <row r="2626">
          <cell r="A2626" t="str">
            <v>Core</v>
          </cell>
          <cell r="B2626" t="str">
            <v>Lead Matter Partner</v>
          </cell>
          <cell r="C2626" t="str">
            <v>Koczara , Wojciech</v>
          </cell>
        </row>
        <row r="2627">
          <cell r="A2627" t="str">
            <v>Core</v>
          </cell>
          <cell r="B2627" t="str">
            <v>Lead Matter Partner</v>
          </cell>
          <cell r="C2627" t="str">
            <v>Kohlrusz , Milan</v>
          </cell>
        </row>
        <row r="2628">
          <cell r="A2628" t="str">
            <v>Core</v>
          </cell>
          <cell r="B2628" t="str">
            <v>Lead Matter Partner</v>
          </cell>
          <cell r="C2628" t="str">
            <v>Kokeny , Balazs</v>
          </cell>
        </row>
        <row r="2629">
          <cell r="A2629" t="str">
            <v>Core</v>
          </cell>
          <cell r="B2629" t="str">
            <v>Lead Matter Partner</v>
          </cell>
          <cell r="C2629" t="str">
            <v>Kondorosi , Nora</v>
          </cell>
        </row>
        <row r="2630">
          <cell r="A2630" t="str">
            <v>Core</v>
          </cell>
          <cell r="B2630" t="str">
            <v>Lead Matter Partner</v>
          </cell>
          <cell r="C2630" t="str">
            <v>KORYZMA  tomasz</v>
          </cell>
        </row>
        <row r="2631">
          <cell r="A2631" t="str">
            <v>Core</v>
          </cell>
          <cell r="B2631" t="str">
            <v>Lead Matter Partner</v>
          </cell>
          <cell r="C2631" t="str">
            <v>Korzeniewski  arkadiusz</v>
          </cell>
        </row>
        <row r="2632">
          <cell r="A2632" t="str">
            <v>Core</v>
          </cell>
          <cell r="B2632" t="str">
            <v>Lead Matter Partner</v>
          </cell>
          <cell r="C2632" t="str">
            <v>Koval , Georgy</v>
          </cell>
        </row>
        <row r="2633">
          <cell r="A2633" t="str">
            <v>Core</v>
          </cell>
          <cell r="B2633" t="str">
            <v>Lead Matter Partner</v>
          </cell>
          <cell r="C2633" t="str">
            <v>Kovari , Istvan</v>
          </cell>
        </row>
        <row r="2634">
          <cell r="A2634" t="str">
            <v>Core</v>
          </cell>
          <cell r="B2634" t="str">
            <v>Lead Matter Partner</v>
          </cell>
          <cell r="C2634" t="str">
            <v>Kozlowski , Andrew</v>
          </cell>
        </row>
        <row r="2635">
          <cell r="A2635" t="str">
            <v>Core</v>
          </cell>
          <cell r="B2635" t="str">
            <v>Lead Matter Partner</v>
          </cell>
          <cell r="C2635" t="str">
            <v>Kozlowski , Andrzej</v>
          </cell>
        </row>
        <row r="2636">
          <cell r="A2636" t="str">
            <v>Core</v>
          </cell>
          <cell r="B2636" t="str">
            <v>Lead Matter Partner</v>
          </cell>
          <cell r="C2636" t="str">
            <v>Kozyrenko , Natalia</v>
          </cell>
        </row>
        <row r="2637">
          <cell r="A2637" t="str">
            <v>Core</v>
          </cell>
          <cell r="B2637" t="str">
            <v>Lead Matter Partner</v>
          </cell>
          <cell r="C2637" t="str">
            <v>Krasuski , Andrzej</v>
          </cell>
        </row>
        <row r="2638">
          <cell r="A2638" t="str">
            <v>Core</v>
          </cell>
          <cell r="B2638" t="str">
            <v>Lead Matter Partner</v>
          </cell>
          <cell r="C2638" t="str">
            <v>Kratochvilova , Pavla</v>
          </cell>
        </row>
        <row r="2639">
          <cell r="A2639" t="str">
            <v>Core</v>
          </cell>
          <cell r="B2639" t="str">
            <v>Lead Matter Partner</v>
          </cell>
          <cell r="C2639" t="str">
            <v>Kreckova , Pavla</v>
          </cell>
        </row>
        <row r="2640">
          <cell r="A2640" t="str">
            <v>Core</v>
          </cell>
          <cell r="B2640" t="str">
            <v>Lead Matter Partner</v>
          </cell>
          <cell r="C2640" t="str">
            <v>Krol , Marek</v>
          </cell>
        </row>
        <row r="2641">
          <cell r="A2641" t="str">
            <v>Core</v>
          </cell>
          <cell r="B2641" t="str">
            <v>Lead Matter Partner</v>
          </cell>
          <cell r="C2641" t="str">
            <v>KRUTAK , Tomas</v>
          </cell>
        </row>
        <row r="2642">
          <cell r="A2642" t="str">
            <v>Core</v>
          </cell>
          <cell r="B2642" t="str">
            <v>Lead Matter Partner</v>
          </cell>
          <cell r="C2642" t="str">
            <v>Kuderski  grzegorz</v>
          </cell>
        </row>
        <row r="2643">
          <cell r="A2643" t="str">
            <v>Core</v>
          </cell>
          <cell r="B2643" t="str">
            <v>Lead Matter Partner</v>
          </cell>
          <cell r="C2643" t="str">
            <v>Kurek , Tomasz</v>
          </cell>
        </row>
        <row r="2644">
          <cell r="A2644" t="str">
            <v>Core</v>
          </cell>
          <cell r="B2644" t="str">
            <v>Lead Matter Partner</v>
          </cell>
          <cell r="C2644" t="str">
            <v>Kurney , Ralf</v>
          </cell>
        </row>
        <row r="2645">
          <cell r="A2645" t="str">
            <v>Core</v>
          </cell>
          <cell r="B2645" t="str">
            <v>Lead Matter Partner</v>
          </cell>
          <cell r="C2645" t="str">
            <v>Kurpias , Wadim</v>
          </cell>
        </row>
        <row r="2646">
          <cell r="A2646" t="str">
            <v>Core</v>
          </cell>
          <cell r="B2646" t="str">
            <v>Lead Matter Partner</v>
          </cell>
          <cell r="C2646" t="str">
            <v>Lane , Nick</v>
          </cell>
        </row>
        <row r="2647">
          <cell r="A2647" t="str">
            <v>Core</v>
          </cell>
          <cell r="B2647" t="str">
            <v>Lead Matter Partner</v>
          </cell>
          <cell r="C2647" t="str">
            <v>Lane , Robert</v>
          </cell>
        </row>
        <row r="2648">
          <cell r="A2648" t="str">
            <v>Core</v>
          </cell>
          <cell r="B2648" t="str">
            <v>Lead Matter Partner</v>
          </cell>
          <cell r="C2648" t="str">
            <v>Lantos , Arpad</v>
          </cell>
        </row>
        <row r="2649">
          <cell r="A2649" t="str">
            <v>Core</v>
          </cell>
          <cell r="B2649" t="str">
            <v>Lead Matter Partner</v>
          </cell>
          <cell r="C2649" t="str">
            <v>Layton , Eleanor</v>
          </cell>
        </row>
        <row r="2650">
          <cell r="A2650" t="str">
            <v>Core</v>
          </cell>
          <cell r="B2650" t="str">
            <v>Lead Matter Partner</v>
          </cell>
          <cell r="C2650" t="str">
            <v>Leavey , Adrian</v>
          </cell>
        </row>
        <row r="2651">
          <cell r="A2651" t="str">
            <v>Core</v>
          </cell>
          <cell r="B2651" t="str">
            <v>Lead Matter Partner</v>
          </cell>
          <cell r="C2651" t="str">
            <v>Lesney monica</v>
          </cell>
        </row>
        <row r="2652">
          <cell r="A2652" t="str">
            <v>Core</v>
          </cell>
          <cell r="B2652" t="str">
            <v>Lead Matter Partner</v>
          </cell>
          <cell r="C2652" t="str">
            <v>Leutne , Gerd</v>
          </cell>
        </row>
        <row r="2653">
          <cell r="A2653" t="str">
            <v>Core</v>
          </cell>
          <cell r="B2653" t="str">
            <v>Lead Matter Partner</v>
          </cell>
          <cell r="C2653" t="str">
            <v>Levenets , Oleksiy</v>
          </cell>
        </row>
        <row r="2654">
          <cell r="A2654" t="str">
            <v>Core</v>
          </cell>
          <cell r="B2654" t="str">
            <v>Lead Matter Partner</v>
          </cell>
          <cell r="C2654" t="str">
            <v>Levitine , Iiia</v>
          </cell>
        </row>
        <row r="2655">
          <cell r="A2655" t="str">
            <v>Core</v>
          </cell>
          <cell r="B2655" t="str">
            <v>Lead Matter Partner</v>
          </cell>
          <cell r="C2655" t="str">
            <v>Levitine , Ilia</v>
          </cell>
        </row>
        <row r="2656">
          <cell r="A2656" t="str">
            <v>Core</v>
          </cell>
          <cell r="B2656" t="str">
            <v>Lead Matter Partner</v>
          </cell>
          <cell r="C2656" t="str">
            <v>Lina , Cristian</v>
          </cell>
        </row>
        <row r="2657">
          <cell r="A2657" t="str">
            <v>Core</v>
          </cell>
          <cell r="B2657" t="str">
            <v>Lead Matter Partner</v>
          </cell>
          <cell r="C2657" t="str">
            <v>Lisle , Jonathan</v>
          </cell>
        </row>
        <row r="2658">
          <cell r="A2658" t="str">
            <v>Core</v>
          </cell>
          <cell r="B2658" t="str">
            <v>Lead Matter Partner</v>
          </cell>
          <cell r="C2658" t="str">
            <v>Lock , Reinier</v>
          </cell>
        </row>
        <row r="2659">
          <cell r="A2659" t="str">
            <v>Core</v>
          </cell>
          <cell r="B2659" t="str">
            <v>Lead Matter Partner</v>
          </cell>
          <cell r="C2659" t="str">
            <v>Logan , Jacqui</v>
          </cell>
        </row>
        <row r="2660">
          <cell r="A2660" t="str">
            <v>Core</v>
          </cell>
          <cell r="B2660" t="str">
            <v>Lead Matter Partner</v>
          </cell>
          <cell r="C2660" t="str">
            <v>Londres , Ivan</v>
          </cell>
        </row>
        <row r="2661">
          <cell r="A2661" t="str">
            <v>Core</v>
          </cell>
          <cell r="B2661" t="str">
            <v>Lead Matter Partner</v>
          </cell>
          <cell r="C2661" t="str">
            <v>Long , Peter</v>
          </cell>
        </row>
        <row r="2662">
          <cell r="A2662" t="str">
            <v>Core</v>
          </cell>
          <cell r="B2662" t="str">
            <v>Lead Matter Partner</v>
          </cell>
          <cell r="C2662" t="str">
            <v>Loredana , Ralea</v>
          </cell>
        </row>
        <row r="2663">
          <cell r="A2663" t="str">
            <v>Core</v>
          </cell>
          <cell r="B2663" t="str">
            <v>Lead Matter Partner</v>
          </cell>
          <cell r="C2663" t="str">
            <v>Loring , Anthony</v>
          </cell>
        </row>
        <row r="2664">
          <cell r="A2664" t="str">
            <v>Core</v>
          </cell>
          <cell r="B2664" t="str">
            <v>Lead Matter Partner</v>
          </cell>
          <cell r="C2664" t="str">
            <v>Lowe , Rita</v>
          </cell>
        </row>
        <row r="2665">
          <cell r="A2665" t="str">
            <v>Core</v>
          </cell>
          <cell r="B2665" t="str">
            <v>Lead Matter Partner</v>
          </cell>
          <cell r="C2665" t="str">
            <v>Maciw , Christina</v>
          </cell>
        </row>
        <row r="2666">
          <cell r="A2666" t="str">
            <v>Core</v>
          </cell>
          <cell r="B2666" t="str">
            <v>Lead Matter Partner</v>
          </cell>
          <cell r="C2666" t="str">
            <v>Mack steve</v>
          </cell>
        </row>
        <row r="2667">
          <cell r="A2667" t="str">
            <v>Core</v>
          </cell>
          <cell r="B2667" t="str">
            <v>Lead Matter Partner</v>
          </cell>
          <cell r="C2667" t="str">
            <v>Maguire , Peter</v>
          </cell>
        </row>
        <row r="2668">
          <cell r="A2668" t="str">
            <v>Core</v>
          </cell>
          <cell r="B2668" t="str">
            <v>Lead Matter Partner</v>
          </cell>
          <cell r="C2668" t="str">
            <v>Malecek , Peter</v>
          </cell>
        </row>
        <row r="2669">
          <cell r="A2669" t="str">
            <v>Core</v>
          </cell>
          <cell r="B2669" t="str">
            <v>Lead Matter Partner</v>
          </cell>
          <cell r="C2669" t="str">
            <v>Manicki tomasz</v>
          </cell>
        </row>
        <row r="2670">
          <cell r="A2670" t="str">
            <v>Core</v>
          </cell>
          <cell r="B2670" t="str">
            <v>Lead Matter Partner</v>
          </cell>
          <cell r="C2670" t="str">
            <v>Mansfield , Peter</v>
          </cell>
        </row>
        <row r="2671">
          <cell r="A2671" t="str">
            <v>Core</v>
          </cell>
          <cell r="B2671" t="str">
            <v>Lead Matter Partner</v>
          </cell>
          <cell r="C2671" t="str">
            <v>Marcu , Catalina</v>
          </cell>
        </row>
        <row r="2672">
          <cell r="A2672" t="str">
            <v>Core</v>
          </cell>
          <cell r="B2672" t="str">
            <v>Lead Matter Partner</v>
          </cell>
          <cell r="C2672" t="str">
            <v>Mares , Dan</v>
          </cell>
        </row>
        <row r="2673">
          <cell r="A2673" t="str">
            <v>Core</v>
          </cell>
          <cell r="B2673" t="str">
            <v>Lead Matter Partner</v>
          </cell>
          <cell r="C2673" t="str">
            <v>Marks , David</v>
          </cell>
        </row>
        <row r="2674">
          <cell r="A2674" t="str">
            <v>Core</v>
          </cell>
          <cell r="B2674" t="str">
            <v>Lead Matter Partner</v>
          </cell>
          <cell r="C2674" t="str">
            <v>Marks , Tony</v>
          </cell>
        </row>
        <row r="2675">
          <cell r="A2675" t="str">
            <v>Core</v>
          </cell>
          <cell r="B2675" t="str">
            <v>Lead Matter Partner</v>
          </cell>
          <cell r="C2675" t="str">
            <v>Marnerli , Antonella</v>
          </cell>
        </row>
        <row r="2676">
          <cell r="A2676" t="str">
            <v>Core</v>
          </cell>
          <cell r="B2676" t="str">
            <v>Lead Matter Partner</v>
          </cell>
          <cell r="C2676" t="str">
            <v>Marquaire , Jean - Francois</v>
          </cell>
        </row>
        <row r="2677">
          <cell r="A2677" t="str">
            <v>Core</v>
          </cell>
          <cell r="B2677" t="str">
            <v>Lead Matter Partner</v>
          </cell>
          <cell r="C2677" t="str">
            <v>Marshall , David</v>
          </cell>
        </row>
        <row r="2678">
          <cell r="A2678" t="str">
            <v>Core</v>
          </cell>
          <cell r="B2678" t="str">
            <v>Lead Matter Partner</v>
          </cell>
          <cell r="C2678" t="str">
            <v>Marshall , Xanthe</v>
          </cell>
        </row>
        <row r="2679">
          <cell r="A2679" t="str">
            <v>Core</v>
          </cell>
          <cell r="B2679" t="str">
            <v>Lead Matter Partner</v>
          </cell>
          <cell r="C2679" t="str">
            <v>Martinenko , Olexander</v>
          </cell>
        </row>
        <row r="2680">
          <cell r="A2680" t="str">
            <v>Core</v>
          </cell>
          <cell r="B2680" t="str">
            <v>Lead Matter Partner</v>
          </cell>
          <cell r="C2680" t="str">
            <v>Mason , Claire</v>
          </cell>
        </row>
        <row r="2681">
          <cell r="A2681" t="str">
            <v>Core</v>
          </cell>
          <cell r="B2681" t="str">
            <v>Lead Matter Partner</v>
          </cell>
          <cell r="C2681" t="str">
            <v>Mastny , Miloslav</v>
          </cell>
        </row>
        <row r="2682">
          <cell r="A2682" t="str">
            <v>Core</v>
          </cell>
          <cell r="B2682" t="str">
            <v>Lead Matter Partner</v>
          </cell>
          <cell r="C2682" t="str">
            <v>Matejovsky tomas</v>
          </cell>
        </row>
        <row r="2683">
          <cell r="A2683" t="str">
            <v>Core</v>
          </cell>
          <cell r="B2683" t="str">
            <v>Lead Matter Partner</v>
          </cell>
          <cell r="C2683" t="str">
            <v>Matrai , Ferenc</v>
          </cell>
        </row>
        <row r="2684">
          <cell r="A2684" t="str">
            <v>Core</v>
          </cell>
          <cell r="B2684" t="str">
            <v>Lead Matter Partner</v>
          </cell>
          <cell r="C2684" t="str">
            <v>Matthiesen , Mark</v>
          </cell>
        </row>
        <row r="2685">
          <cell r="A2685" t="str">
            <v>Core</v>
          </cell>
          <cell r="B2685" t="str">
            <v>Lead Matter Partner</v>
          </cell>
          <cell r="C2685" t="str">
            <v>Maycock , Tania</v>
          </cell>
        </row>
        <row r="2686">
          <cell r="A2686" t="str">
            <v>Core</v>
          </cell>
          <cell r="B2686" t="str">
            <v>Lead Matter Partner</v>
          </cell>
          <cell r="C2686" t="str">
            <v>Mc alister , Niall</v>
          </cell>
        </row>
        <row r="2687">
          <cell r="A2687" t="str">
            <v>Core</v>
          </cell>
          <cell r="B2687" t="str">
            <v>Lead Matter Partner</v>
          </cell>
          <cell r="C2687" t="str">
            <v>Mc dowell , Hilary</v>
          </cell>
        </row>
        <row r="2688">
          <cell r="A2688" t="str">
            <v>Core</v>
          </cell>
          <cell r="B2688" t="str">
            <v>Lead Matter Partner</v>
          </cell>
          <cell r="C2688" t="str">
            <v>Mc garr , Ian</v>
          </cell>
        </row>
        <row r="2689">
          <cell r="A2689" t="str">
            <v>Core</v>
          </cell>
          <cell r="B2689" t="str">
            <v>Lead Matter Partner</v>
          </cell>
          <cell r="C2689" t="str">
            <v>Mc garr , Lan</v>
          </cell>
        </row>
        <row r="2690">
          <cell r="A2690" t="str">
            <v>Core</v>
          </cell>
          <cell r="B2690" t="str">
            <v>Lead Matter Partner</v>
          </cell>
          <cell r="C2690" t="str">
            <v>Mc Haffie alison</v>
          </cell>
        </row>
        <row r="2691">
          <cell r="A2691" t="str">
            <v>Core</v>
          </cell>
          <cell r="B2691" t="str">
            <v>Lead Matter Partner</v>
          </cell>
          <cell r="C2691" t="str">
            <v>Mc kenzie , Jenny</v>
          </cell>
        </row>
        <row r="2692">
          <cell r="A2692" t="str">
            <v>Core</v>
          </cell>
          <cell r="B2692" t="str">
            <v>Lead Matter Partner</v>
          </cell>
          <cell r="C2692" t="str">
            <v>Mead , Louise</v>
          </cell>
        </row>
        <row r="2693">
          <cell r="A2693" t="str">
            <v>Core</v>
          </cell>
          <cell r="B2693" t="str">
            <v>Lead Matter Partner</v>
          </cell>
          <cell r="C2693" t="str">
            <v>Mead , Simon</v>
          </cell>
        </row>
        <row r="2694">
          <cell r="A2694" t="str">
            <v>Core</v>
          </cell>
          <cell r="B2694" t="str">
            <v>Lead Matter Partner</v>
          </cell>
          <cell r="C2694" t="str">
            <v>Meller , Gill</v>
          </cell>
        </row>
        <row r="2695">
          <cell r="A2695" t="str">
            <v>Core</v>
          </cell>
          <cell r="B2695" t="str">
            <v>Lead Matter Partner</v>
          </cell>
          <cell r="C2695" t="str">
            <v>Mendelssohn , Martin</v>
          </cell>
        </row>
        <row r="2696">
          <cell r="A2696" t="str">
            <v>Core</v>
          </cell>
          <cell r="B2696" t="str">
            <v>Lead Matter Partner</v>
          </cell>
          <cell r="C2696" t="str">
            <v>Meredith , Will</v>
          </cell>
        </row>
        <row r="2697">
          <cell r="A2697" t="str">
            <v>Core</v>
          </cell>
          <cell r="B2697" t="str">
            <v>Lead Matter Partner</v>
          </cell>
          <cell r="C2697" t="str">
            <v>Michaliszyn , Arkadiusz</v>
          </cell>
        </row>
        <row r="2698">
          <cell r="A2698" t="str">
            <v>Core</v>
          </cell>
          <cell r="B2698" t="str">
            <v>Lead Matter Partner</v>
          </cell>
          <cell r="C2698" t="str">
            <v>Millar , Stephen</v>
          </cell>
        </row>
        <row r="2699">
          <cell r="A2699" t="str">
            <v>Core</v>
          </cell>
          <cell r="B2699" t="str">
            <v>Lead Matter Partner</v>
          </cell>
          <cell r="C2699" t="str">
            <v>Miller , James</v>
          </cell>
        </row>
        <row r="2700">
          <cell r="A2700" t="str">
            <v>Core</v>
          </cell>
          <cell r="B2700" t="str">
            <v>Lead Matter Partner</v>
          </cell>
          <cell r="C2700" t="str">
            <v>Miller , Jaroslaw</v>
          </cell>
        </row>
        <row r="2701">
          <cell r="A2701" t="str">
            <v>Core</v>
          </cell>
          <cell r="B2701" t="str">
            <v>Lead Matter Partner</v>
          </cell>
          <cell r="C2701" t="str">
            <v>Minguez , Terasa</v>
          </cell>
        </row>
        <row r="2702">
          <cell r="A2702" t="str">
            <v>Core</v>
          </cell>
          <cell r="B2702" t="str">
            <v>Lead Matter Partner</v>
          </cell>
          <cell r="C2702" t="str">
            <v>Minkiewicz , Tomasz</v>
          </cell>
        </row>
        <row r="2703">
          <cell r="A2703" t="str">
            <v>Core</v>
          </cell>
          <cell r="B2703" t="str">
            <v>Lead Matter Partner</v>
          </cell>
          <cell r="C2703" t="str">
            <v>Mioduski , Dariusz</v>
          </cell>
        </row>
        <row r="2704">
          <cell r="A2704" t="str">
            <v>Core</v>
          </cell>
          <cell r="B2704" t="str">
            <v>Lead Matter Partner</v>
          </cell>
          <cell r="C2704" t="str">
            <v>MLOT joanna</v>
          </cell>
        </row>
        <row r="2705">
          <cell r="A2705" t="str">
            <v>Core</v>
          </cell>
          <cell r="B2705" t="str">
            <v>Lead Matter Partner</v>
          </cell>
          <cell r="C2705" t="str">
            <v>Mojczynski , Marcin</v>
          </cell>
        </row>
        <row r="2706">
          <cell r="A2706" t="str">
            <v>Core</v>
          </cell>
          <cell r="B2706" t="str">
            <v>Lead Matter Partner</v>
          </cell>
          <cell r="C2706" t="str">
            <v>Moodley , Yuban</v>
          </cell>
        </row>
        <row r="2707">
          <cell r="A2707" t="str">
            <v>Core</v>
          </cell>
          <cell r="B2707" t="str">
            <v>Lead Matter Partner</v>
          </cell>
          <cell r="C2707" t="str">
            <v>Moore , Nigel</v>
          </cell>
        </row>
        <row r="2708">
          <cell r="A2708" t="str">
            <v>Core</v>
          </cell>
          <cell r="B2708" t="str">
            <v>Lead Matter Partner</v>
          </cell>
          <cell r="C2708" t="str">
            <v>Morris , Simon</v>
          </cell>
        </row>
        <row r="2709">
          <cell r="A2709" t="str">
            <v>Core</v>
          </cell>
          <cell r="B2709" t="str">
            <v>Lead Matter Partner</v>
          </cell>
          <cell r="C2709" t="str">
            <v>Morris rob</v>
          </cell>
        </row>
        <row r="2710">
          <cell r="A2710" t="str">
            <v>Core</v>
          </cell>
          <cell r="B2710" t="str">
            <v>Lead Matter Partner</v>
          </cell>
          <cell r="C2710" t="str">
            <v>Morton jeremy</v>
          </cell>
        </row>
        <row r="2711">
          <cell r="A2711" t="str">
            <v>Core</v>
          </cell>
          <cell r="B2711" t="str">
            <v>Lead Matter Partner</v>
          </cell>
          <cell r="C2711" t="str">
            <v>Moseley , Mark</v>
          </cell>
        </row>
        <row r="2712">
          <cell r="A2712" t="str">
            <v>Core</v>
          </cell>
          <cell r="B2712" t="str">
            <v>Lead Matter Partner</v>
          </cell>
          <cell r="C2712" t="str">
            <v>Moseling mark</v>
          </cell>
        </row>
        <row r="2713">
          <cell r="A2713" t="str">
            <v>Core</v>
          </cell>
          <cell r="B2713" t="str">
            <v>Lead Matter Partner</v>
          </cell>
          <cell r="C2713" t="str">
            <v>Munro mike</v>
          </cell>
        </row>
        <row r="2714">
          <cell r="A2714" t="str">
            <v>Core</v>
          </cell>
          <cell r="B2714" t="str">
            <v>Lead Matter Partner</v>
          </cell>
          <cell r="C2714" t="str">
            <v>Mycyk , Adam</v>
          </cell>
        </row>
        <row r="2715">
          <cell r="A2715" t="str">
            <v>Core</v>
          </cell>
          <cell r="B2715" t="str">
            <v>Lead Matter Partner</v>
          </cell>
          <cell r="C2715" t="str">
            <v>Naccarato , John</v>
          </cell>
        </row>
        <row r="2716">
          <cell r="A2716" t="str">
            <v>Core</v>
          </cell>
          <cell r="B2716" t="str">
            <v>Lead Matter Partner</v>
          </cell>
          <cell r="C2716" t="str">
            <v>Nagy , Iidiko</v>
          </cell>
        </row>
        <row r="2717">
          <cell r="A2717" t="str">
            <v>Core</v>
          </cell>
          <cell r="B2717" t="str">
            <v>Lead Matter Partner</v>
          </cell>
          <cell r="C2717" t="str">
            <v>Netherway , Stephen</v>
          </cell>
        </row>
        <row r="2718">
          <cell r="A2718" t="str">
            <v>Core</v>
          </cell>
          <cell r="B2718" t="str">
            <v>Lead Matter Partner</v>
          </cell>
          <cell r="C2718" t="str">
            <v>Neushloss , Jack</v>
          </cell>
        </row>
        <row r="2719">
          <cell r="A2719" t="str">
            <v>Core</v>
          </cell>
          <cell r="B2719" t="str">
            <v>Lead Matter Partner</v>
          </cell>
          <cell r="C2719" t="str">
            <v>Nichols , Mark</v>
          </cell>
        </row>
        <row r="2720">
          <cell r="A2720" t="str">
            <v>Core</v>
          </cell>
          <cell r="B2720" t="str">
            <v>Lead Matter Partner</v>
          </cell>
          <cell r="C2720" t="str">
            <v>Norgett , Kate</v>
          </cell>
        </row>
        <row r="2721">
          <cell r="A2721" t="str">
            <v>Core</v>
          </cell>
          <cell r="B2721" t="str">
            <v>Lead Matter Partner</v>
          </cell>
          <cell r="C2721" t="str">
            <v>Not Known</v>
          </cell>
        </row>
        <row r="2722">
          <cell r="A2722" t="str">
            <v>Core</v>
          </cell>
          <cell r="B2722" t="str">
            <v>Lead Matter Partner</v>
          </cell>
          <cell r="C2722" t="str">
            <v>O'Connell , Liam</v>
          </cell>
        </row>
        <row r="2723">
          <cell r="A2723" t="str">
            <v>Core</v>
          </cell>
          <cell r="B2723" t="str">
            <v>Lead Matter Partner</v>
          </cell>
          <cell r="C2723" t="str">
            <v>O'Sullivan , Kim</v>
          </cell>
        </row>
        <row r="2724">
          <cell r="A2724" t="str">
            <v>Core</v>
          </cell>
          <cell r="B2724" t="str">
            <v>Lead Matter Partner</v>
          </cell>
          <cell r="C2724" t="str">
            <v>Ogley , Julian</v>
          </cell>
        </row>
        <row r="2725">
          <cell r="A2725" t="str">
            <v>Core</v>
          </cell>
          <cell r="B2725" t="str">
            <v>Lead Matter Partner</v>
          </cell>
          <cell r="C2725" t="str">
            <v>Oleinik , Maria</v>
          </cell>
        </row>
        <row r="2726">
          <cell r="A2726" t="str">
            <v>Core</v>
          </cell>
          <cell r="B2726" t="str">
            <v>Lead Matter Partner</v>
          </cell>
          <cell r="C2726" t="str">
            <v>Oliver , Mark</v>
          </cell>
        </row>
        <row r="2727">
          <cell r="A2727" t="str">
            <v>Core</v>
          </cell>
          <cell r="B2727" t="str">
            <v>Lead Matter Partner</v>
          </cell>
          <cell r="C2727" t="str">
            <v>Onslow - Cole , Julia</v>
          </cell>
        </row>
        <row r="2728">
          <cell r="A2728" t="str">
            <v>Core</v>
          </cell>
          <cell r="B2728" t="str">
            <v>Lead Matter Partner</v>
          </cell>
          <cell r="C2728" t="str">
            <v>Ormai , Gabriella</v>
          </cell>
        </row>
        <row r="2729">
          <cell r="A2729" t="str">
            <v>Core</v>
          </cell>
          <cell r="B2729" t="str">
            <v>Lead Matter Partner</v>
          </cell>
          <cell r="C2729" t="str">
            <v>Otto , Andreas</v>
          </cell>
        </row>
        <row r="2730">
          <cell r="A2730" t="str">
            <v>Core</v>
          </cell>
          <cell r="B2730" t="str">
            <v>Lead Matter Partner</v>
          </cell>
          <cell r="C2730" t="str">
            <v>Ozanne , Sarah</v>
          </cell>
        </row>
        <row r="2731">
          <cell r="A2731" t="str">
            <v>Core</v>
          </cell>
          <cell r="B2731" t="str">
            <v>Lead Matter Partner</v>
          </cell>
          <cell r="C2731" t="str">
            <v>Page , Thomas</v>
          </cell>
        </row>
        <row r="2732">
          <cell r="A2732" t="str">
            <v>Core</v>
          </cell>
          <cell r="B2732" t="str">
            <v>Lead Matter Partner</v>
          </cell>
          <cell r="C2732" t="str">
            <v>Page , Tom</v>
          </cell>
        </row>
        <row r="2733">
          <cell r="A2733" t="str">
            <v>Core</v>
          </cell>
          <cell r="B2733" t="str">
            <v>Lead Matter Partner</v>
          </cell>
          <cell r="C2733" t="str">
            <v>Palmer , Bob</v>
          </cell>
        </row>
        <row r="2734">
          <cell r="A2734" t="str">
            <v>Core</v>
          </cell>
          <cell r="B2734" t="str">
            <v>Lead Matter Partner</v>
          </cell>
          <cell r="C2734" t="str">
            <v>Palmer , Robert</v>
          </cell>
        </row>
        <row r="2735">
          <cell r="A2735" t="str">
            <v>Core</v>
          </cell>
          <cell r="B2735" t="str">
            <v>Lead Matter Partner</v>
          </cell>
          <cell r="C2735" t="str">
            <v>Papp , Erika</v>
          </cell>
        </row>
        <row r="2736">
          <cell r="A2736" t="str">
            <v>Core</v>
          </cell>
          <cell r="B2736" t="str">
            <v>Lead Matter Partner</v>
          </cell>
          <cell r="C2736" t="str">
            <v>Parker , Ian</v>
          </cell>
        </row>
        <row r="2737">
          <cell r="A2737" t="str">
            <v>Core</v>
          </cell>
          <cell r="B2737" t="str">
            <v>Lead Matter Partner</v>
          </cell>
          <cell r="C2737" t="str">
            <v>Parker , Naslee</v>
          </cell>
        </row>
        <row r="2738">
          <cell r="A2738" t="str">
            <v>Core</v>
          </cell>
          <cell r="B2738" t="str">
            <v>Lead Matter Partner</v>
          </cell>
          <cell r="C2738" t="str">
            <v>Parker james</v>
          </cell>
        </row>
        <row r="2739">
          <cell r="A2739" t="str">
            <v>Core</v>
          </cell>
          <cell r="B2739" t="str">
            <v>Lead Matter Partner</v>
          </cell>
          <cell r="C2739" t="str">
            <v>Parkes jame</v>
          </cell>
        </row>
        <row r="2740">
          <cell r="A2740" t="str">
            <v>Core</v>
          </cell>
          <cell r="B2740" t="str">
            <v>Lead Matter Partner</v>
          </cell>
          <cell r="C2740" t="str">
            <v>Patience , Alex</v>
          </cell>
        </row>
        <row r="2741">
          <cell r="A2741" t="str">
            <v>Core</v>
          </cell>
          <cell r="B2741" t="str">
            <v>Lead Matter Partner</v>
          </cell>
          <cell r="C2741" t="str">
            <v>Paton , Stephen</v>
          </cell>
        </row>
        <row r="2742">
          <cell r="A2742" t="str">
            <v>Core</v>
          </cell>
          <cell r="B2742" t="str">
            <v>Lead Matter Partner</v>
          </cell>
          <cell r="C2742" t="str">
            <v>Paul , Nick</v>
          </cell>
        </row>
        <row r="2743">
          <cell r="A2743" t="str">
            <v>Core</v>
          </cell>
          <cell r="B2743" t="str">
            <v>Lead Matter Partner</v>
          </cell>
          <cell r="C2743" t="str">
            <v>Pavel , Histov</v>
          </cell>
        </row>
        <row r="2744">
          <cell r="A2744" t="str">
            <v>Core</v>
          </cell>
          <cell r="B2744" t="str">
            <v>Lead Matter Partner</v>
          </cell>
          <cell r="C2744" t="str">
            <v>Peckett , Victoria</v>
          </cell>
        </row>
        <row r="2745">
          <cell r="A2745" t="str">
            <v>Core</v>
          </cell>
          <cell r="B2745" t="str">
            <v>Lead Matter Partner</v>
          </cell>
          <cell r="C2745" t="str">
            <v>Peillon , Bruno</v>
          </cell>
        </row>
        <row r="2746">
          <cell r="A2746" t="str">
            <v>Core</v>
          </cell>
          <cell r="B2746" t="str">
            <v>Lead Matter Partner</v>
          </cell>
          <cell r="C2746" t="str">
            <v>Pendell , Guy</v>
          </cell>
        </row>
        <row r="2747">
          <cell r="A2747" t="str">
            <v>Core</v>
          </cell>
          <cell r="B2747" t="str">
            <v>Lead Matter Partner</v>
          </cell>
          <cell r="C2747" t="str">
            <v>Pennell , Martin</v>
          </cell>
        </row>
        <row r="2748">
          <cell r="A2748" t="str">
            <v>Core</v>
          </cell>
          <cell r="B2748" t="str">
            <v>Lead Matter Partner</v>
          </cell>
          <cell r="C2748" t="str">
            <v>Perry craig</v>
          </cell>
        </row>
        <row r="2749">
          <cell r="A2749" t="str">
            <v>Core</v>
          </cell>
          <cell r="B2749" t="str">
            <v>Lead Matter Partner</v>
          </cell>
          <cell r="C2749" t="str">
            <v>Pestl , Elisabeth</v>
          </cell>
        </row>
        <row r="2750">
          <cell r="A2750" t="str">
            <v>Core</v>
          </cell>
          <cell r="B2750" t="str">
            <v>Lead Matter Partner</v>
          </cell>
          <cell r="C2750" t="str">
            <v>Pestl , Liz</v>
          </cell>
        </row>
        <row r="2751">
          <cell r="A2751" t="str">
            <v>Core</v>
          </cell>
          <cell r="B2751" t="str">
            <v>Lead Matter Partner</v>
          </cell>
          <cell r="C2751" t="str">
            <v>Petkova ,  Reneta</v>
          </cell>
        </row>
        <row r="2752">
          <cell r="A2752" t="str">
            <v>Core</v>
          </cell>
          <cell r="B2752" t="str">
            <v>Lead Matter Partner</v>
          </cell>
          <cell r="C2752" t="str">
            <v>Petkova , Reni</v>
          </cell>
        </row>
        <row r="2753">
          <cell r="A2753" t="str">
            <v>Core</v>
          </cell>
          <cell r="B2753" t="str">
            <v>Lead Matter Partner</v>
          </cell>
          <cell r="C2753" t="str">
            <v>Petranyi dora</v>
          </cell>
        </row>
        <row r="2754">
          <cell r="A2754" t="str">
            <v>Core</v>
          </cell>
          <cell r="B2754" t="str">
            <v>Lead Matter Partner</v>
          </cell>
          <cell r="C2754" t="str">
            <v>Petre , Irina</v>
          </cell>
        </row>
        <row r="2755">
          <cell r="A2755" t="str">
            <v>Core</v>
          </cell>
          <cell r="B2755" t="str">
            <v>Lead Matter Partner</v>
          </cell>
          <cell r="C2755" t="str">
            <v>Phillips , Robert</v>
          </cell>
        </row>
        <row r="2756">
          <cell r="A2756" t="str">
            <v>Core</v>
          </cell>
          <cell r="B2756" t="str">
            <v>Lead Matter Partner</v>
          </cell>
          <cell r="C2756" t="str">
            <v>Piecuch  , Ireneusz</v>
          </cell>
        </row>
        <row r="2757">
          <cell r="A2757" t="str">
            <v>Core</v>
          </cell>
          <cell r="B2757" t="str">
            <v>Lead Matter Partner</v>
          </cell>
          <cell r="C2757" t="str">
            <v>PIECUCH  ireneusz</v>
          </cell>
        </row>
        <row r="2758">
          <cell r="A2758" t="str">
            <v>Core</v>
          </cell>
          <cell r="B2758" t="str">
            <v>Lead Matter Partner</v>
          </cell>
          <cell r="C2758" t="str">
            <v>Pietkiewicz , Pawel</v>
          </cell>
        </row>
        <row r="2759">
          <cell r="A2759" t="str">
            <v>Core</v>
          </cell>
          <cell r="B2759" t="str">
            <v>Lead Matter Partner</v>
          </cell>
          <cell r="C2759" t="str">
            <v>Pilcher , Simon</v>
          </cell>
        </row>
        <row r="2760">
          <cell r="A2760" t="str">
            <v>Core</v>
          </cell>
          <cell r="B2760" t="str">
            <v>Lead Matter Partner</v>
          </cell>
          <cell r="C2760" t="str">
            <v>Pitt , Timothy</v>
          </cell>
        </row>
        <row r="2761">
          <cell r="A2761" t="str">
            <v>Core</v>
          </cell>
          <cell r="B2761" t="str">
            <v>Lead Matter Partner</v>
          </cell>
          <cell r="C2761" t="str">
            <v>Placha , Iveta</v>
          </cell>
        </row>
        <row r="2762">
          <cell r="A2762" t="str">
            <v>Core</v>
          </cell>
          <cell r="B2762" t="str">
            <v>Lead Matter Partner</v>
          </cell>
          <cell r="C2762" t="str">
            <v>Pope , Caron</v>
          </cell>
        </row>
        <row r="2763">
          <cell r="A2763" t="str">
            <v>Core</v>
          </cell>
          <cell r="B2763" t="str">
            <v>Lead Matter Partner</v>
          </cell>
          <cell r="C2763" t="str">
            <v>Popescu , Horea</v>
          </cell>
        </row>
        <row r="2764">
          <cell r="A2764" t="str">
            <v>Core</v>
          </cell>
          <cell r="B2764" t="str">
            <v>Lead Matter Partner</v>
          </cell>
          <cell r="C2764" t="str">
            <v>Price , Jonathan</v>
          </cell>
        </row>
        <row r="2765">
          <cell r="A2765" t="str">
            <v>Core</v>
          </cell>
          <cell r="B2765" t="str">
            <v>Lead Matter Partner</v>
          </cell>
          <cell r="C2765" t="str">
            <v>Price , Richard</v>
          </cell>
        </row>
        <row r="2766">
          <cell r="A2766" t="str">
            <v>Core</v>
          </cell>
          <cell r="B2766" t="str">
            <v>Lead Matter Partner</v>
          </cell>
          <cell r="C2766" t="str">
            <v>Price jean</v>
          </cell>
        </row>
        <row r="2767">
          <cell r="A2767" t="str">
            <v>Core</v>
          </cell>
          <cell r="B2767" t="str">
            <v>Lead Matter Partner</v>
          </cell>
          <cell r="C2767" t="str">
            <v>Proshina , Anna</v>
          </cell>
        </row>
        <row r="2768">
          <cell r="A2768" t="str">
            <v>Core</v>
          </cell>
          <cell r="B2768" t="str">
            <v>Lead Matter Partner</v>
          </cell>
          <cell r="C2768" t="str">
            <v>Prosser , Naomi</v>
          </cell>
        </row>
        <row r="2769">
          <cell r="A2769" t="str">
            <v>Core</v>
          </cell>
          <cell r="B2769" t="str">
            <v>Lead Matter Partner</v>
          </cell>
          <cell r="C2769" t="str">
            <v>Pucciariello , Nona</v>
          </cell>
        </row>
        <row r="2770">
          <cell r="A2770" t="str">
            <v>Core</v>
          </cell>
          <cell r="B2770" t="str">
            <v>Lead Matter Partner</v>
          </cell>
          <cell r="C2770" t="str">
            <v>Quaid olivia</v>
          </cell>
        </row>
        <row r="2771">
          <cell r="A2771" t="str">
            <v>Core</v>
          </cell>
          <cell r="B2771" t="str">
            <v>Lead Matter Partner</v>
          </cell>
          <cell r="C2771" t="str">
            <v>Qureshi omar</v>
          </cell>
        </row>
        <row r="2772">
          <cell r="A2772" t="str">
            <v>Core</v>
          </cell>
          <cell r="B2772" t="str">
            <v>Lead Matter Partner</v>
          </cell>
          <cell r="C2772" t="str">
            <v>Radford , carina</v>
          </cell>
        </row>
        <row r="2773">
          <cell r="A2773" t="str">
            <v>Core</v>
          </cell>
          <cell r="B2773" t="str">
            <v>Lead Matter Partner</v>
          </cell>
          <cell r="C2773" t="str">
            <v>Rafferty , Sandra</v>
          </cell>
        </row>
        <row r="2774">
          <cell r="A2774" t="str">
            <v>Core</v>
          </cell>
          <cell r="B2774" t="str">
            <v>Lead Matter Partner</v>
          </cell>
          <cell r="C2774" t="str">
            <v>Ralea , Loredana</v>
          </cell>
        </row>
        <row r="2775">
          <cell r="A2775" t="str">
            <v>Core</v>
          </cell>
          <cell r="B2775" t="str">
            <v>Lead Matter Partner</v>
          </cell>
          <cell r="C2775" t="str">
            <v>Rataj , Jan</v>
          </cell>
        </row>
        <row r="2776">
          <cell r="A2776" t="str">
            <v>Core</v>
          </cell>
          <cell r="B2776" t="str">
            <v>Lead Matter Partner</v>
          </cell>
          <cell r="C2776" t="str">
            <v>Ratnikov , Kirill</v>
          </cell>
        </row>
        <row r="2777">
          <cell r="A2777" t="str">
            <v>Core</v>
          </cell>
          <cell r="B2777" t="str">
            <v>Lead Matter Partner</v>
          </cell>
          <cell r="C2777" t="str">
            <v>Reidy , Julien</v>
          </cell>
        </row>
        <row r="2778">
          <cell r="A2778" t="str">
            <v>Core</v>
          </cell>
          <cell r="B2778" t="str">
            <v>Lead Matter Partner</v>
          </cell>
          <cell r="C2778" t="str">
            <v>Reisner , Tim</v>
          </cell>
        </row>
        <row r="2779">
          <cell r="A2779" t="str">
            <v>Core</v>
          </cell>
          <cell r="B2779" t="str">
            <v>Lead Matter Partner</v>
          </cell>
          <cell r="C2779" t="str">
            <v>Rhodes , Ted</v>
          </cell>
        </row>
        <row r="2780">
          <cell r="A2780" t="str">
            <v>Core</v>
          </cell>
          <cell r="B2780" t="str">
            <v>Lead Matter Partner</v>
          </cell>
          <cell r="C2780" t="str">
            <v>Richardson , Paul</v>
          </cell>
        </row>
        <row r="2781">
          <cell r="A2781" t="str">
            <v>Core</v>
          </cell>
          <cell r="B2781" t="str">
            <v>Lead Matter Partner</v>
          </cell>
          <cell r="C2781" t="str">
            <v>Roberts , David</v>
          </cell>
        </row>
        <row r="2782">
          <cell r="A2782" t="str">
            <v>Core</v>
          </cell>
          <cell r="B2782" t="str">
            <v>Lead Matter Partner</v>
          </cell>
          <cell r="C2782" t="str">
            <v>Robinson , Sarka</v>
          </cell>
        </row>
        <row r="2783">
          <cell r="A2783" t="str">
            <v>Core</v>
          </cell>
          <cell r="B2783" t="str">
            <v>Lead Matter Partner</v>
          </cell>
          <cell r="C2783" t="str">
            <v>Robinson , Todd</v>
          </cell>
        </row>
        <row r="2784">
          <cell r="A2784" t="str">
            <v>Core</v>
          </cell>
          <cell r="B2784" t="str">
            <v>Lead Matter Partner</v>
          </cell>
          <cell r="C2784" t="str">
            <v>Rodrigues , Melville</v>
          </cell>
        </row>
        <row r="2785">
          <cell r="A2785" t="str">
            <v>Core</v>
          </cell>
          <cell r="B2785" t="str">
            <v>Lead Matter Partner</v>
          </cell>
          <cell r="C2785" t="str">
            <v>Rodwell , Helen</v>
          </cell>
        </row>
        <row r="2786">
          <cell r="A2786" t="str">
            <v>Core</v>
          </cell>
          <cell r="B2786" t="str">
            <v>Lead Matter Partner</v>
          </cell>
          <cell r="C2786" t="str">
            <v>Romney , Charles</v>
          </cell>
        </row>
        <row r="2787">
          <cell r="A2787" t="str">
            <v>Core</v>
          </cell>
          <cell r="B2787" t="str">
            <v>Lead Matter Partner</v>
          </cell>
          <cell r="C2787" t="str">
            <v>Rontani , Francois</v>
          </cell>
        </row>
        <row r="2788">
          <cell r="A2788" t="str">
            <v>Core</v>
          </cell>
          <cell r="B2788" t="str">
            <v>Lead Matter Partner</v>
          </cell>
          <cell r="C2788" t="str">
            <v>Roquette , Andreas</v>
          </cell>
        </row>
        <row r="2789">
          <cell r="A2789" t="str">
            <v>Core</v>
          </cell>
          <cell r="B2789" t="str">
            <v>Lead Matter Partner</v>
          </cell>
          <cell r="C2789" t="str">
            <v>Rosenpick , Philippe</v>
          </cell>
        </row>
        <row r="2790">
          <cell r="A2790" t="str">
            <v>Core</v>
          </cell>
          <cell r="B2790" t="str">
            <v>Lead Matter Partner</v>
          </cell>
          <cell r="C2790" t="str">
            <v>Rouckova , Kamila</v>
          </cell>
        </row>
        <row r="2791">
          <cell r="A2791" t="str">
            <v>Core</v>
          </cell>
          <cell r="B2791" t="str">
            <v>Lead Matter Partner</v>
          </cell>
          <cell r="C2791" t="str">
            <v>Ryniewicz , Maciej</v>
          </cell>
        </row>
        <row r="2792">
          <cell r="A2792" t="str">
            <v>Core</v>
          </cell>
          <cell r="B2792" t="str">
            <v>Lead Matter Partner</v>
          </cell>
          <cell r="C2792" t="str">
            <v>Saluja , Ash</v>
          </cell>
        </row>
        <row r="2793">
          <cell r="A2793" t="str">
            <v>Core</v>
          </cell>
          <cell r="B2793" t="str">
            <v>Lead Matter Partner</v>
          </cell>
          <cell r="C2793" t="str">
            <v>Saunders , David</v>
          </cell>
        </row>
        <row r="2794">
          <cell r="A2794" t="str">
            <v>Core</v>
          </cell>
          <cell r="B2794" t="str">
            <v>Lead Matter Partner</v>
          </cell>
          <cell r="C2794" t="str">
            <v>Sawicki, Marek</v>
          </cell>
        </row>
        <row r="2795">
          <cell r="A2795" t="str">
            <v>Core</v>
          </cell>
          <cell r="B2795" t="str">
            <v>Lead Matter Partner</v>
          </cell>
          <cell r="C2795" t="str">
            <v>Schofield , Belinda</v>
          </cell>
        </row>
        <row r="2796">
          <cell r="A2796" t="str">
            <v>Core</v>
          </cell>
          <cell r="B2796" t="str">
            <v>Lead Matter Partner</v>
          </cell>
          <cell r="C2796" t="str">
            <v>Schofield , Rebecca</v>
          </cell>
        </row>
        <row r="2797">
          <cell r="A2797" t="str">
            <v>Core</v>
          </cell>
          <cell r="B2797" t="str">
            <v>Lead Matter Partner</v>
          </cell>
          <cell r="C2797" t="str">
            <v>Scourfield tom</v>
          </cell>
        </row>
        <row r="2798">
          <cell r="A2798" t="str">
            <v>Core</v>
          </cell>
          <cell r="B2798" t="str">
            <v>Lead Matter Partner</v>
          </cell>
          <cell r="C2798" t="str">
            <v>Seaton , Amanda</v>
          </cell>
        </row>
        <row r="2799">
          <cell r="A2799" t="str">
            <v>Core</v>
          </cell>
          <cell r="B2799" t="str">
            <v>Lead Matter Partner</v>
          </cell>
          <cell r="C2799" t="str">
            <v>Sefer ivan</v>
          </cell>
        </row>
        <row r="2800">
          <cell r="A2800" t="str">
            <v>Core</v>
          </cell>
          <cell r="B2800" t="str">
            <v>Lead Matter Partner</v>
          </cell>
          <cell r="C2800" t="str">
            <v>Sefton will</v>
          </cell>
        </row>
        <row r="2801">
          <cell r="A2801" t="str">
            <v>Core</v>
          </cell>
          <cell r="B2801" t="str">
            <v>Lead Matter Partner</v>
          </cell>
          <cell r="C2801" t="str">
            <v>Segal , Jon</v>
          </cell>
        </row>
        <row r="2802">
          <cell r="A2802" t="str">
            <v>Core</v>
          </cell>
          <cell r="B2802" t="str">
            <v>Lead Matter Partner</v>
          </cell>
          <cell r="C2802" t="str">
            <v>SEGALL, Mark</v>
          </cell>
        </row>
        <row r="2803">
          <cell r="A2803" t="str">
            <v>Core</v>
          </cell>
          <cell r="B2803" t="str">
            <v>Lead Matter Partner</v>
          </cell>
          <cell r="C2803" t="str">
            <v>Segar , Dolf</v>
          </cell>
        </row>
        <row r="2804">
          <cell r="A2804" t="str">
            <v>Core</v>
          </cell>
          <cell r="B2804" t="str">
            <v>Lead Matter Partner</v>
          </cell>
          <cell r="C2804" t="str">
            <v>Selvadoray , Jonathan</v>
          </cell>
        </row>
        <row r="2805">
          <cell r="A2805" t="str">
            <v>Core</v>
          </cell>
          <cell r="B2805" t="str">
            <v>Lead Matter Partner</v>
          </cell>
          <cell r="C2805" t="str">
            <v>Shahan , Bridget</v>
          </cell>
        </row>
        <row r="2806">
          <cell r="A2806" t="str">
            <v>Core</v>
          </cell>
          <cell r="B2806" t="str">
            <v>Lead Matter Partner</v>
          </cell>
          <cell r="C2806" t="str">
            <v>Sheach , Andrew</v>
          </cell>
        </row>
        <row r="2807">
          <cell r="A2807" t="str">
            <v>Core</v>
          </cell>
          <cell r="B2807" t="str">
            <v>Lead Matter Partner</v>
          </cell>
          <cell r="C2807" t="str">
            <v>Sheridan , Paul</v>
          </cell>
        </row>
        <row r="2808">
          <cell r="A2808" t="str">
            <v>Core</v>
          </cell>
          <cell r="B2808" t="str">
            <v>Lead Matter Partner</v>
          </cell>
          <cell r="C2808" t="str">
            <v>Sherman , Henry</v>
          </cell>
        </row>
        <row r="2809">
          <cell r="A2809" t="str">
            <v>Core</v>
          </cell>
          <cell r="B2809" t="str">
            <v>Lead Matter Partner</v>
          </cell>
          <cell r="C2809" t="str">
            <v>Shone , Steven</v>
          </cell>
        </row>
        <row r="2810">
          <cell r="A2810" t="str">
            <v>Core</v>
          </cell>
          <cell r="B2810" t="str">
            <v>Lead Matter Partner</v>
          </cell>
          <cell r="C2810" t="str">
            <v>Sidere , Gabriel</v>
          </cell>
        </row>
        <row r="2811">
          <cell r="A2811" t="str">
            <v>Core</v>
          </cell>
          <cell r="B2811" t="str">
            <v>Lead Matter Partner</v>
          </cell>
          <cell r="C2811" t="str">
            <v>Siedlik , Karolina</v>
          </cell>
        </row>
        <row r="2812">
          <cell r="A2812" t="str">
            <v>Core</v>
          </cell>
          <cell r="B2812" t="str">
            <v>Lead Matter Partner</v>
          </cell>
          <cell r="C2812" t="str">
            <v>Simon , Peter</v>
          </cell>
        </row>
        <row r="2813">
          <cell r="A2813" t="str">
            <v>Core</v>
          </cell>
          <cell r="B2813" t="str">
            <v>Lead Matter Partner</v>
          </cell>
          <cell r="C2813" t="str">
            <v>Sirleshtov ,  Kostadin</v>
          </cell>
        </row>
        <row r="2814">
          <cell r="A2814" t="str">
            <v>Core</v>
          </cell>
          <cell r="B2814" t="str">
            <v>Lead Matter Partner</v>
          </cell>
          <cell r="C2814" t="str">
            <v>Skacel , Peter</v>
          </cell>
        </row>
        <row r="2815">
          <cell r="A2815" t="str">
            <v>Core</v>
          </cell>
          <cell r="B2815" t="str">
            <v>Lead Matter Partner</v>
          </cell>
          <cell r="C2815" t="str">
            <v>Skelton , Nathalie</v>
          </cell>
        </row>
        <row r="2816">
          <cell r="A2816" t="str">
            <v>Core</v>
          </cell>
          <cell r="B2816" t="str">
            <v>Lead Matter Partner</v>
          </cell>
          <cell r="C2816" t="str">
            <v>Smith , Ashley</v>
          </cell>
        </row>
        <row r="2817">
          <cell r="A2817" t="str">
            <v>Core</v>
          </cell>
          <cell r="B2817" t="str">
            <v>Lead Matter Partner</v>
          </cell>
          <cell r="C2817" t="str">
            <v>Smith , Neil</v>
          </cell>
        </row>
        <row r="2818">
          <cell r="A2818" t="str">
            <v>Core</v>
          </cell>
          <cell r="B2818" t="str">
            <v>Lead Matter Partner</v>
          </cell>
          <cell r="C2818" t="str">
            <v>Smith , Paul</v>
          </cell>
        </row>
        <row r="2819">
          <cell r="A2819" t="str">
            <v>Core</v>
          </cell>
          <cell r="B2819" t="str">
            <v>Lead Matter Partner</v>
          </cell>
          <cell r="C2819" t="str">
            <v>Smith , Peter</v>
          </cell>
        </row>
        <row r="2820">
          <cell r="A2820" t="str">
            <v>Core</v>
          </cell>
          <cell r="B2820" t="str">
            <v>Lead Matter Partner</v>
          </cell>
          <cell r="C2820" t="str">
            <v>Smith , Rebecca</v>
          </cell>
        </row>
        <row r="2821">
          <cell r="A2821" t="str">
            <v>Core</v>
          </cell>
          <cell r="B2821" t="str">
            <v>Lead Matter Partner</v>
          </cell>
          <cell r="C2821" t="str">
            <v>Smrek , Michal</v>
          </cell>
        </row>
        <row r="2822">
          <cell r="A2822" t="str">
            <v>Core</v>
          </cell>
          <cell r="B2822" t="str">
            <v>Lead Matter Partner</v>
          </cell>
          <cell r="C2822" t="str">
            <v>Snape , David</v>
          </cell>
        </row>
        <row r="2823">
          <cell r="A2823" t="str">
            <v>Core</v>
          </cell>
          <cell r="B2823" t="str">
            <v>Lead Matter Partner</v>
          </cell>
          <cell r="C2823" t="str">
            <v>Sourkov , Vlad</v>
          </cell>
        </row>
        <row r="2824">
          <cell r="A2824" t="str">
            <v>Core</v>
          </cell>
          <cell r="B2824" t="str">
            <v>Lead Matter Partner</v>
          </cell>
          <cell r="C2824" t="str">
            <v>Sourkov , Vladislav</v>
          </cell>
        </row>
        <row r="2825">
          <cell r="A2825" t="str">
            <v>Core</v>
          </cell>
          <cell r="B2825" t="str">
            <v>Lead Matter Partner</v>
          </cell>
          <cell r="C2825" t="str">
            <v>Souter , Katie</v>
          </cell>
        </row>
        <row r="2826">
          <cell r="A2826" t="str">
            <v>Core</v>
          </cell>
          <cell r="B2826" t="str">
            <v>Lead Matter Partner</v>
          </cell>
          <cell r="C2826" t="str">
            <v>Southorn , Chris</v>
          </cell>
        </row>
        <row r="2827">
          <cell r="A2827" t="str">
            <v>Core</v>
          </cell>
          <cell r="B2827" t="str">
            <v>Lead Matter Partner</v>
          </cell>
          <cell r="C2827" t="str">
            <v>Southorn , Christopher</v>
          </cell>
        </row>
        <row r="2828">
          <cell r="A2828" t="str">
            <v>Core</v>
          </cell>
          <cell r="B2828" t="str">
            <v>Lead Matter Partner</v>
          </cell>
          <cell r="C2828" t="str">
            <v>Spragge , Charles</v>
          </cell>
        </row>
        <row r="2829">
          <cell r="A2829" t="str">
            <v>Core</v>
          </cell>
          <cell r="B2829" t="str">
            <v>Lead Matter Partner</v>
          </cell>
          <cell r="C2829" t="str">
            <v>St.John - Smith , Chris</v>
          </cell>
        </row>
        <row r="2830">
          <cell r="A2830" t="str">
            <v>Core</v>
          </cell>
          <cell r="B2830" t="str">
            <v>Lead Matter Partner</v>
          </cell>
          <cell r="C2830" t="str">
            <v>Stallebrass , Paul</v>
          </cell>
        </row>
        <row r="2831">
          <cell r="A2831" t="str">
            <v>Core</v>
          </cell>
          <cell r="B2831" t="str">
            <v>Lead Matter Partner</v>
          </cell>
          <cell r="C2831" t="str">
            <v>Stapenhorst , Hermann</v>
          </cell>
        </row>
        <row r="2832">
          <cell r="A2832" t="str">
            <v>Core</v>
          </cell>
          <cell r="B2832" t="str">
            <v>Lead Matter Partner</v>
          </cell>
          <cell r="C2832" t="str">
            <v>Stevens , Ian</v>
          </cell>
        </row>
        <row r="2833">
          <cell r="A2833" t="str">
            <v>Core</v>
          </cell>
          <cell r="B2833" t="str">
            <v>Lead Matter Partner</v>
          </cell>
          <cell r="C2833" t="str">
            <v>Stretch , Nicholas</v>
          </cell>
        </row>
        <row r="2834">
          <cell r="A2834" t="str">
            <v>Core</v>
          </cell>
          <cell r="B2834" t="str">
            <v>Lead Matter Partner</v>
          </cell>
          <cell r="C2834" t="str">
            <v>Stroinski , Rafal</v>
          </cell>
        </row>
        <row r="2835">
          <cell r="A2835" t="str">
            <v>Core</v>
          </cell>
          <cell r="B2835" t="str">
            <v>Lead Matter Partner</v>
          </cell>
          <cell r="C2835" t="str">
            <v>Stuart , Angus</v>
          </cell>
        </row>
        <row r="2836">
          <cell r="A2836" t="str">
            <v>Core</v>
          </cell>
          <cell r="B2836" t="str">
            <v>Lead Matter Partner</v>
          </cell>
          <cell r="C2836" t="str">
            <v>Suarez de Lezo , Rafael</v>
          </cell>
        </row>
        <row r="2837">
          <cell r="A2837" t="str">
            <v>Core</v>
          </cell>
          <cell r="B2837" t="str">
            <v>Lead Matter Partner</v>
          </cell>
          <cell r="C2837" t="str">
            <v>Subocz , Michal</v>
          </cell>
        </row>
        <row r="2838">
          <cell r="A2838" t="str">
            <v>Core</v>
          </cell>
          <cell r="B2838" t="str">
            <v>Lead Matter Partner</v>
          </cell>
          <cell r="C2838" t="str">
            <v>Surdek , Malgorzata</v>
          </cell>
        </row>
        <row r="2839">
          <cell r="A2839" t="str">
            <v>Core</v>
          </cell>
          <cell r="B2839" t="str">
            <v>Lead Matter Partner</v>
          </cell>
          <cell r="C2839" t="str">
            <v xml:space="preserve">Symon , Andrew  </v>
          </cell>
        </row>
        <row r="2840">
          <cell r="A2840" t="str">
            <v>Core</v>
          </cell>
          <cell r="B2840" t="str">
            <v>Lead Matter Partner</v>
          </cell>
          <cell r="C2840" t="str">
            <v>Symons , Andrew</v>
          </cell>
        </row>
        <row r="2841">
          <cell r="A2841" t="str">
            <v>Core</v>
          </cell>
          <cell r="B2841" t="str">
            <v>Lead Matter Partner</v>
          </cell>
          <cell r="C2841" t="str">
            <v>Szafarz , Piotr</v>
          </cell>
        </row>
        <row r="2842">
          <cell r="A2842" t="str">
            <v>Core</v>
          </cell>
          <cell r="B2842" t="str">
            <v>Lead Matter Partner</v>
          </cell>
          <cell r="C2842" t="str">
            <v>Szybkowski, Wojciech</v>
          </cell>
        </row>
        <row r="2843">
          <cell r="A2843" t="str">
            <v>Core</v>
          </cell>
          <cell r="B2843" t="str">
            <v>Lead Matter Partner</v>
          </cell>
          <cell r="C2843" t="str">
            <v>Tajbr , Jaroslav</v>
          </cell>
        </row>
        <row r="2844">
          <cell r="A2844" t="str">
            <v>Core</v>
          </cell>
          <cell r="B2844" t="str">
            <v>Lead Matter Partner</v>
          </cell>
          <cell r="C2844" t="str">
            <v>Taktashova , Diliara</v>
          </cell>
        </row>
        <row r="2845">
          <cell r="A2845" t="str">
            <v>Core</v>
          </cell>
          <cell r="B2845" t="str">
            <v>Lead Matter Partner</v>
          </cell>
          <cell r="C2845" t="str">
            <v>Talmacsi , Eva</v>
          </cell>
        </row>
        <row r="2846">
          <cell r="A2846" t="str">
            <v>Core</v>
          </cell>
          <cell r="B2846" t="str">
            <v>Lead Matter Partner</v>
          </cell>
          <cell r="C2846" t="str">
            <v>Tarlavski , Roman</v>
          </cell>
        </row>
        <row r="2847">
          <cell r="A2847" t="str">
            <v>Core</v>
          </cell>
          <cell r="B2847" t="str">
            <v>Lead Matter Partner</v>
          </cell>
          <cell r="C2847" t="str">
            <v>Telegescu , Iulia magdalena</v>
          </cell>
        </row>
        <row r="2848">
          <cell r="A2848" t="str">
            <v>Core</v>
          </cell>
          <cell r="B2848" t="str">
            <v>Lead Matter Partner</v>
          </cell>
          <cell r="C2848" t="str">
            <v>Temple , Richard</v>
          </cell>
        </row>
        <row r="2849">
          <cell r="A2849" t="str">
            <v>Core</v>
          </cell>
          <cell r="B2849" t="str">
            <v>Lead Matter Partner</v>
          </cell>
          <cell r="C2849" t="str">
            <v>Teodoru , Loredanna</v>
          </cell>
        </row>
        <row r="2850">
          <cell r="A2850" t="str">
            <v>Core</v>
          </cell>
          <cell r="B2850" t="str">
            <v>Lead Matter Partner</v>
          </cell>
          <cell r="C2850" t="str">
            <v>Terry , Kate</v>
          </cell>
        </row>
        <row r="2851">
          <cell r="A2851" t="str">
            <v>Core</v>
          </cell>
          <cell r="B2851" t="str">
            <v>Lead Matter Partner</v>
          </cell>
          <cell r="C2851" t="str">
            <v>Tester , Stephen</v>
          </cell>
        </row>
        <row r="2852">
          <cell r="A2852" t="str">
            <v>Core</v>
          </cell>
          <cell r="B2852" t="str">
            <v>Lead Matter Partner</v>
          </cell>
          <cell r="C2852" t="str">
            <v>Thorpe , Jonathan</v>
          </cell>
        </row>
        <row r="2853">
          <cell r="A2853" t="str">
            <v>Core</v>
          </cell>
          <cell r="B2853" t="str">
            <v>Lead Matter Partner</v>
          </cell>
          <cell r="C2853" t="str">
            <v>Tissot , Dominique</v>
          </cell>
        </row>
        <row r="2854">
          <cell r="A2854" t="str">
            <v>Core</v>
          </cell>
          <cell r="B2854" t="str">
            <v>Lead Matter Partner</v>
          </cell>
          <cell r="C2854" t="str">
            <v>Topley , Ros</v>
          </cell>
        </row>
        <row r="2855">
          <cell r="A2855" t="str">
            <v>Core</v>
          </cell>
          <cell r="B2855" t="str">
            <v>Lead Matter Partner</v>
          </cell>
          <cell r="C2855" t="str">
            <v>Torre de Silva , Javier</v>
          </cell>
        </row>
        <row r="2856">
          <cell r="A2856" t="str">
            <v>Core</v>
          </cell>
          <cell r="B2856" t="str">
            <v>Lead Matter Partner</v>
          </cell>
          <cell r="C2856" t="str">
            <v>Tourbanov , Stainslav</v>
          </cell>
        </row>
        <row r="2857">
          <cell r="A2857" t="str">
            <v>Core</v>
          </cell>
          <cell r="B2857" t="str">
            <v>Lead Matter Partner</v>
          </cell>
          <cell r="C2857" t="str">
            <v>Tunbridge , Tresna</v>
          </cell>
        </row>
        <row r="2858">
          <cell r="A2858" t="str">
            <v>Core</v>
          </cell>
          <cell r="B2858" t="str">
            <v>Lead Matter Partner</v>
          </cell>
          <cell r="C2858" t="str">
            <v>Turek , Dariusz</v>
          </cell>
        </row>
        <row r="2859">
          <cell r="A2859" t="str">
            <v>Core</v>
          </cell>
          <cell r="B2859" t="str">
            <v>Lead Matter Partner</v>
          </cell>
          <cell r="C2859" t="str">
            <v>Tyler , Dick</v>
          </cell>
        </row>
        <row r="2860">
          <cell r="A2860" t="str">
            <v>Core</v>
          </cell>
          <cell r="B2860" t="str">
            <v>Lead Matter Partner</v>
          </cell>
          <cell r="C2860" t="str">
            <v>Uberman, Dominika</v>
          </cell>
        </row>
        <row r="2861">
          <cell r="A2861" t="str">
            <v>Core</v>
          </cell>
          <cell r="B2861" t="str">
            <v>Lead Matter Partner</v>
          </cell>
          <cell r="C2861" t="str">
            <v>Ueltzhoeffer , Andreas</v>
          </cell>
        </row>
        <row r="2862">
          <cell r="A2862" t="str">
            <v>Core</v>
          </cell>
          <cell r="B2862" t="str">
            <v>Lead Matter Partner</v>
          </cell>
          <cell r="C2862" t="str">
            <v>Unknown</v>
          </cell>
        </row>
        <row r="2863">
          <cell r="A2863" t="str">
            <v>Core</v>
          </cell>
          <cell r="B2863" t="str">
            <v>Lead Matter Partner</v>
          </cell>
          <cell r="C2863" t="str">
            <v>Urbanska , Malgorzata</v>
          </cell>
        </row>
        <row r="2864">
          <cell r="A2864" t="str">
            <v>Core</v>
          </cell>
          <cell r="B2864" t="str">
            <v>Lead Matter Partner</v>
          </cell>
          <cell r="C2864" t="str">
            <v xml:space="preserve">Valert , Peter </v>
          </cell>
        </row>
        <row r="2865">
          <cell r="A2865" t="str">
            <v>Core</v>
          </cell>
          <cell r="B2865" t="str">
            <v>Lead Matter Partner</v>
          </cell>
          <cell r="C2865" t="str">
            <v>Valert , Petr</v>
          </cell>
        </row>
        <row r="2866">
          <cell r="A2866" t="str">
            <v>Core</v>
          </cell>
          <cell r="B2866" t="str">
            <v>Lead Matter Partner</v>
          </cell>
          <cell r="C2866" t="str">
            <v>Valiev , Timur</v>
          </cell>
        </row>
        <row r="2867">
          <cell r="A2867" t="str">
            <v>Core</v>
          </cell>
          <cell r="B2867" t="str">
            <v>Lead Matter Partner</v>
          </cell>
          <cell r="C2867" t="str">
            <v>Vere - Nicoll , Simon</v>
          </cell>
        </row>
        <row r="2868">
          <cell r="A2868" t="str">
            <v>Core</v>
          </cell>
          <cell r="B2868" t="str">
            <v>Lead Matter Partner</v>
          </cell>
          <cell r="C2868" t="str">
            <v>Vere Nicoll , Simon</v>
          </cell>
        </row>
        <row r="2869">
          <cell r="A2869" t="str">
            <v>Core</v>
          </cell>
          <cell r="B2869" t="str">
            <v>Lead Matter Partner</v>
          </cell>
          <cell r="C2869" t="str">
            <v>Voevodin , Yevgeny</v>
          </cell>
        </row>
        <row r="2870">
          <cell r="A2870" t="str">
            <v>Core</v>
          </cell>
          <cell r="B2870" t="str">
            <v>Lead Matter Partner</v>
          </cell>
          <cell r="C2870" t="str">
            <v>Vojtova , Kveta</v>
          </cell>
        </row>
        <row r="2871">
          <cell r="A2871" t="str">
            <v>Core</v>
          </cell>
          <cell r="B2871" t="str">
            <v>Lead Matter Partner</v>
          </cell>
          <cell r="C2871" t="str">
            <v>Waddell , Charles</v>
          </cell>
        </row>
        <row r="2872">
          <cell r="A2872" t="str">
            <v>Core</v>
          </cell>
          <cell r="B2872" t="str">
            <v>Lead Matter Partner</v>
          </cell>
          <cell r="C2872" t="str">
            <v>Wadolowski , Wojciech</v>
          </cell>
        </row>
        <row r="2873">
          <cell r="A2873" t="str">
            <v>Core</v>
          </cell>
          <cell r="B2873" t="str">
            <v>Lead Matter Partner</v>
          </cell>
          <cell r="C2873" t="str">
            <v>Wajda , Stanislaw</v>
          </cell>
        </row>
        <row r="2874">
          <cell r="A2874" t="str">
            <v>Core</v>
          </cell>
          <cell r="B2874" t="str">
            <v>Lead Matter Partner</v>
          </cell>
          <cell r="C2874" t="str">
            <v>Walker , Andrew</v>
          </cell>
        </row>
        <row r="2875">
          <cell r="A2875" t="str">
            <v>Core</v>
          </cell>
          <cell r="B2875" t="str">
            <v>Lead Matter Partner</v>
          </cell>
          <cell r="C2875" t="str">
            <v>Wallace , Louise</v>
          </cell>
        </row>
        <row r="2876">
          <cell r="A2876" t="str">
            <v>Core</v>
          </cell>
          <cell r="B2876" t="str">
            <v>Lead Matter Partner</v>
          </cell>
          <cell r="C2876" t="str">
            <v>Warne , Penelope</v>
          </cell>
        </row>
        <row r="2877">
          <cell r="A2877" t="str">
            <v>Core</v>
          </cell>
          <cell r="B2877" t="str">
            <v>Lead Matter Partner</v>
          </cell>
          <cell r="C2877" t="str">
            <v>Watson , Alistair</v>
          </cell>
        </row>
        <row r="2878">
          <cell r="A2878" t="str">
            <v>Core</v>
          </cell>
          <cell r="B2878" t="str">
            <v>Lead Matter Partner</v>
          </cell>
          <cell r="C2878" t="str">
            <v>Watson , Chris</v>
          </cell>
        </row>
        <row r="2879">
          <cell r="A2879" t="str">
            <v>Core</v>
          </cell>
          <cell r="B2879" t="str">
            <v>Lead Matter Partner</v>
          </cell>
          <cell r="C2879" t="str">
            <v>Watson , Sean</v>
          </cell>
        </row>
        <row r="2880">
          <cell r="A2880" t="str">
            <v>Core</v>
          </cell>
          <cell r="B2880" t="str">
            <v>Lead Matter Partner</v>
          </cell>
          <cell r="C2880" t="str">
            <v>Watt , Jennifer</v>
          </cell>
        </row>
        <row r="2881">
          <cell r="A2881" t="str">
            <v>Core</v>
          </cell>
          <cell r="B2881" t="str">
            <v>Lead Matter Partner</v>
          </cell>
          <cell r="C2881" t="str">
            <v>Webster , Keith</v>
          </cell>
        </row>
        <row r="2882">
          <cell r="A2882" t="str">
            <v>Core</v>
          </cell>
          <cell r="B2882" t="str">
            <v>Lead Matter Partner</v>
          </cell>
          <cell r="C2882" t="str">
            <v>Weselik , Nikolaus</v>
          </cell>
        </row>
        <row r="2883">
          <cell r="A2883" t="str">
            <v>Core</v>
          </cell>
          <cell r="B2883" t="str">
            <v>Lead Matter Partner</v>
          </cell>
          <cell r="C2883" t="str">
            <v>Weston , Duncan</v>
          </cell>
        </row>
        <row r="2884">
          <cell r="A2884" t="str">
            <v>Core</v>
          </cell>
          <cell r="B2884" t="str">
            <v>Lead Matter Partner</v>
          </cell>
          <cell r="C2884" t="str">
            <v>Wevill , John</v>
          </cell>
        </row>
        <row r="2885">
          <cell r="A2885" t="str">
            <v>Core</v>
          </cell>
          <cell r="B2885" t="str">
            <v>Lead Matter Partner</v>
          </cell>
          <cell r="C2885" t="str">
            <v>Wheatley , Vere</v>
          </cell>
        </row>
        <row r="2886">
          <cell r="A2886" t="str">
            <v>Core</v>
          </cell>
          <cell r="B2886" t="str">
            <v>Lead Matter Partner</v>
          </cell>
          <cell r="C2886" t="str">
            <v>Wheeler joanne</v>
          </cell>
        </row>
        <row r="2887">
          <cell r="A2887" t="str">
            <v>Core</v>
          </cell>
          <cell r="B2887" t="str">
            <v>Lead Matter Partner</v>
          </cell>
          <cell r="C2887" t="str">
            <v>Williams , Chris</v>
          </cell>
        </row>
        <row r="2888">
          <cell r="A2888" t="str">
            <v>Core</v>
          </cell>
          <cell r="B2888" t="str">
            <v>Lead Matter Partner</v>
          </cell>
          <cell r="C2888" t="str">
            <v>Williams , Grant</v>
          </cell>
        </row>
        <row r="2889">
          <cell r="A2889" t="str">
            <v>Core</v>
          </cell>
          <cell r="B2889" t="str">
            <v>Lead Matter Partner</v>
          </cell>
          <cell r="C2889" t="str">
            <v>Williams , Greg</v>
          </cell>
        </row>
        <row r="2890">
          <cell r="A2890" t="str">
            <v>Core</v>
          </cell>
          <cell r="B2890" t="str">
            <v>Lead Matter Partner</v>
          </cell>
          <cell r="C2890" t="str">
            <v>Wilson , Rob</v>
          </cell>
        </row>
        <row r="2891">
          <cell r="A2891" t="str">
            <v>Core</v>
          </cell>
          <cell r="B2891" t="str">
            <v>Lead Matter Partner</v>
          </cell>
          <cell r="C2891" t="str">
            <v>Wilson jeremy</v>
          </cell>
        </row>
        <row r="2892">
          <cell r="A2892" t="str">
            <v>Core</v>
          </cell>
          <cell r="B2892" t="str">
            <v>Lead Matter Partner</v>
          </cell>
          <cell r="C2892" t="str">
            <v>Wiltshire , Peter</v>
          </cell>
        </row>
        <row r="2893">
          <cell r="A2893" t="str">
            <v>Core</v>
          </cell>
          <cell r="B2893" t="str">
            <v>Lead Matter Partner</v>
          </cell>
          <cell r="C2893" t="str">
            <v>Winterfeldt daniel</v>
          </cell>
        </row>
        <row r="2894">
          <cell r="A2894" t="str">
            <v>Core</v>
          </cell>
          <cell r="B2894" t="str">
            <v>Lead Matter Partner</v>
          </cell>
          <cell r="C2894" t="str">
            <v>Wisely , Norman</v>
          </cell>
        </row>
        <row r="2895">
          <cell r="A2895" t="str">
            <v>Core</v>
          </cell>
          <cell r="B2895" t="str">
            <v>Lead Matter Partner</v>
          </cell>
          <cell r="C2895" t="str">
            <v>Woo , Esther</v>
          </cell>
        </row>
        <row r="2896">
          <cell r="A2896" t="str">
            <v>Core</v>
          </cell>
          <cell r="B2896" t="str">
            <v>Lead Matter Partner</v>
          </cell>
          <cell r="C2896" t="str">
            <v>Woodfield , Philip</v>
          </cell>
        </row>
        <row r="2897">
          <cell r="A2897" t="str">
            <v>Core</v>
          </cell>
          <cell r="B2897" t="str">
            <v>Lead Matter Partner</v>
          </cell>
          <cell r="C2897" t="str">
            <v>Woods , Alison</v>
          </cell>
        </row>
        <row r="2898">
          <cell r="A2898" t="str">
            <v>Core</v>
          </cell>
          <cell r="B2898" t="str">
            <v>Lead Matter Partner</v>
          </cell>
          <cell r="C2898" t="str">
            <v>Woolf , Fiona</v>
          </cell>
        </row>
        <row r="2899">
          <cell r="A2899" t="str">
            <v>Core</v>
          </cell>
          <cell r="B2899" t="str">
            <v>Lead Matter Partner</v>
          </cell>
          <cell r="C2899" t="str">
            <v>Wright , Adrian</v>
          </cell>
        </row>
        <row r="2900">
          <cell r="A2900" t="str">
            <v>Core</v>
          </cell>
          <cell r="B2900" t="str">
            <v>Lead Matter Partner</v>
          </cell>
          <cell r="C2900" t="str">
            <v>Young , Karen</v>
          </cell>
        </row>
        <row r="2901">
          <cell r="A2901" t="str">
            <v>Core</v>
          </cell>
          <cell r="B2901" t="str">
            <v>Lead Matter Partner</v>
          </cell>
          <cell r="C2901" t="str">
            <v>Yuriev ,  Sergei</v>
          </cell>
        </row>
        <row r="2902">
          <cell r="A2902" t="str">
            <v>Core</v>
          </cell>
          <cell r="B2902" t="str">
            <v>Lead Matter Partner</v>
          </cell>
          <cell r="C2902" t="str">
            <v>Zemmel , Jason</v>
          </cell>
        </row>
        <row r="2903">
          <cell r="A2903" t="str">
            <v>Core</v>
          </cell>
          <cell r="B2903" t="str">
            <v>Lead Matter Partner</v>
          </cell>
          <cell r="C2903" t="str">
            <v>Zervos , Nicholas</v>
          </cell>
        </row>
        <row r="2904">
          <cell r="A2904" t="str">
            <v>Core</v>
          </cell>
          <cell r="B2904" t="str">
            <v>Lead Matter Partner</v>
          </cell>
          <cell r="C2904" t="str">
            <v>Zervos , Nick</v>
          </cell>
        </row>
        <row r="2905">
          <cell r="A2905" t="str">
            <v>Core</v>
          </cell>
          <cell r="B2905" t="str">
            <v>Lead Matter Partner</v>
          </cell>
          <cell r="C2905" t="str">
            <v>Zhigaeva , Elena</v>
          </cell>
        </row>
        <row r="2906">
          <cell r="A2906" t="str">
            <v>Core</v>
          </cell>
          <cell r="B2906" t="str">
            <v>Lead Matter Partner</v>
          </cell>
          <cell r="C2906" t="str">
            <v>Zieniewski , Michal</v>
          </cell>
        </row>
        <row r="2907">
          <cell r="A2907" t="str">
            <v>Core</v>
          </cell>
          <cell r="B2907" t="str">
            <v>Lead Matter Partner</v>
          </cell>
          <cell r="C2907" t="str">
            <v>Zipp , Joel</v>
          </cell>
        </row>
        <row r="2908">
          <cell r="A2908" t="str">
            <v>Core</v>
          </cell>
          <cell r="B2908" t="str">
            <v>Lead Matter Partner</v>
          </cell>
          <cell r="C2908" t="str">
            <v>Zolotyuk , Vasily</v>
          </cell>
        </row>
        <row r="2909">
          <cell r="A2909" t="str">
            <v>Core</v>
          </cell>
          <cell r="B2909" t="str">
            <v>Lead Matter Partner</v>
          </cell>
          <cell r="C2909" t="str">
            <v>Zubarev , Leonid</v>
          </cell>
        </row>
        <row r="2910">
          <cell r="A2910" t="str">
            <v>Core</v>
          </cell>
          <cell r="B2910" t="str">
            <v>Other Matter Executive</v>
          </cell>
          <cell r="C2910" t="str">
            <v>Abel , David</v>
          </cell>
        </row>
        <row r="2911">
          <cell r="A2911" t="str">
            <v>Core</v>
          </cell>
          <cell r="B2911" t="str">
            <v>Other Matter Executive</v>
          </cell>
          <cell r="C2911" t="str">
            <v>Abiola , Abolade</v>
          </cell>
        </row>
        <row r="2912">
          <cell r="A2912" t="str">
            <v>Core</v>
          </cell>
          <cell r="B2912" t="str">
            <v>Other Matter Executive</v>
          </cell>
          <cell r="C2912" t="str">
            <v>Ade , Paula</v>
          </cell>
        </row>
        <row r="2913">
          <cell r="A2913" t="str">
            <v>Core</v>
          </cell>
          <cell r="B2913" t="str">
            <v>Other Matter Executive</v>
          </cell>
          <cell r="C2913" t="str">
            <v>Admin , Ppless</v>
          </cell>
        </row>
        <row r="2914">
          <cell r="A2914" t="str">
            <v>Core</v>
          </cell>
          <cell r="B2914" t="str">
            <v>Other Matter Executive</v>
          </cell>
          <cell r="C2914" t="str">
            <v>Akhmadeev , Ilgiz</v>
          </cell>
        </row>
        <row r="2915">
          <cell r="A2915" t="str">
            <v>Core</v>
          </cell>
          <cell r="B2915" t="str">
            <v>Other Matter Executive</v>
          </cell>
          <cell r="C2915" t="str">
            <v>Akhtar , Fozia</v>
          </cell>
        </row>
        <row r="2916">
          <cell r="A2916" t="str">
            <v>Core</v>
          </cell>
          <cell r="B2916" t="str">
            <v>Other Matter Executive</v>
          </cell>
          <cell r="C2916" t="str">
            <v>Albrecht , Kutahya</v>
          </cell>
        </row>
        <row r="2917">
          <cell r="A2917" t="str">
            <v>Core</v>
          </cell>
          <cell r="B2917" t="str">
            <v>Other Matter Executive</v>
          </cell>
          <cell r="C2917" t="str">
            <v>Allan , Jenny</v>
          </cell>
        </row>
        <row r="2918">
          <cell r="A2918" t="str">
            <v>Core</v>
          </cell>
          <cell r="B2918" t="str">
            <v>Other Matter Executive</v>
          </cell>
          <cell r="C2918" t="str">
            <v>Allan , Valerie</v>
          </cell>
        </row>
        <row r="2919">
          <cell r="A2919" t="str">
            <v>Core</v>
          </cell>
          <cell r="B2919" t="str">
            <v>Other Matter Executive</v>
          </cell>
          <cell r="C2919" t="str">
            <v>Allen , Tom</v>
          </cell>
        </row>
        <row r="2920">
          <cell r="A2920" t="str">
            <v>Core</v>
          </cell>
          <cell r="B2920" t="str">
            <v>Other Matter Executive</v>
          </cell>
          <cell r="C2920" t="str">
            <v>Allonby , Sarah</v>
          </cell>
        </row>
        <row r="2921">
          <cell r="A2921" t="str">
            <v>Core</v>
          </cell>
          <cell r="B2921" t="str">
            <v>Other Matter Executive</v>
          </cell>
          <cell r="C2921" t="str">
            <v>Allott , Katie</v>
          </cell>
        </row>
        <row r="2922">
          <cell r="A2922" t="str">
            <v>Core</v>
          </cell>
          <cell r="B2922" t="str">
            <v>Other Matter Executive</v>
          </cell>
          <cell r="C2922" t="str">
            <v>Alpass , Elizabeth</v>
          </cell>
        </row>
        <row r="2923">
          <cell r="A2923" t="str">
            <v>Core</v>
          </cell>
          <cell r="B2923" t="str">
            <v>Other Matter Executive</v>
          </cell>
          <cell r="C2923" t="str">
            <v>Amza , Raluca</v>
          </cell>
        </row>
        <row r="2924">
          <cell r="A2924" t="str">
            <v>Core</v>
          </cell>
          <cell r="B2924" t="str">
            <v>Other Matter Executive</v>
          </cell>
          <cell r="C2924" t="str">
            <v>Anderson , Charlie</v>
          </cell>
        </row>
        <row r="2925">
          <cell r="A2925" t="str">
            <v>Core</v>
          </cell>
          <cell r="B2925" t="str">
            <v>Other Matter Executive</v>
          </cell>
          <cell r="C2925" t="str">
            <v>Andrei , Elena</v>
          </cell>
        </row>
        <row r="2926">
          <cell r="A2926" t="str">
            <v>Core</v>
          </cell>
          <cell r="B2926" t="str">
            <v>Other Matter Executive</v>
          </cell>
          <cell r="C2926" t="str">
            <v>Andrian , Despina</v>
          </cell>
        </row>
        <row r="2927">
          <cell r="A2927" t="str">
            <v>Core</v>
          </cell>
          <cell r="B2927" t="str">
            <v>Other Matter Executive</v>
          </cell>
          <cell r="C2927" t="str">
            <v>Andruszkiewicz , Michal</v>
          </cell>
        </row>
        <row r="2928">
          <cell r="A2928" t="str">
            <v>Core</v>
          </cell>
          <cell r="B2928" t="str">
            <v>Other Matter Executive</v>
          </cell>
          <cell r="C2928" t="str">
            <v>Andrzejewski , Maciej</v>
          </cell>
        </row>
        <row r="2929">
          <cell r="A2929" t="str">
            <v>Core</v>
          </cell>
          <cell r="B2929" t="str">
            <v>Other Matter Executive</v>
          </cell>
          <cell r="C2929" t="str">
            <v>Antaloczy , Adrienn</v>
          </cell>
        </row>
        <row r="2930">
          <cell r="A2930" t="str">
            <v>Core</v>
          </cell>
          <cell r="B2930" t="str">
            <v>Other Matter Executive</v>
          </cell>
          <cell r="C2930" t="str">
            <v>Antipova , Inna</v>
          </cell>
        </row>
        <row r="2931">
          <cell r="A2931" t="str">
            <v>Core</v>
          </cell>
          <cell r="B2931" t="str">
            <v>Other Matter Executive</v>
          </cell>
          <cell r="C2931" t="str">
            <v>Archdale , Sarah - Jane</v>
          </cell>
        </row>
        <row r="2932">
          <cell r="A2932" t="str">
            <v>Core</v>
          </cell>
          <cell r="B2932" t="str">
            <v>Other Matter Executive</v>
          </cell>
          <cell r="C2932" t="str">
            <v>Archive , Auto</v>
          </cell>
        </row>
        <row r="2933">
          <cell r="A2933" t="str">
            <v>Core</v>
          </cell>
          <cell r="B2933" t="str">
            <v>Other Matter Executive</v>
          </cell>
          <cell r="C2933" t="str">
            <v>Arnott , Victoria</v>
          </cell>
        </row>
        <row r="2934">
          <cell r="A2934" t="str">
            <v>Core</v>
          </cell>
          <cell r="B2934" t="str">
            <v>Other Matter Executive</v>
          </cell>
          <cell r="C2934" t="str">
            <v>Ashley , Phillip</v>
          </cell>
        </row>
        <row r="2935">
          <cell r="A2935" t="str">
            <v>Core</v>
          </cell>
          <cell r="B2935" t="str">
            <v>Other Matter Executive</v>
          </cell>
          <cell r="C2935" t="str">
            <v>Atubra , Jay</v>
          </cell>
        </row>
        <row r="2936">
          <cell r="A2936" t="str">
            <v>Core</v>
          </cell>
          <cell r="B2936" t="str">
            <v>Other Matter Executive</v>
          </cell>
          <cell r="C2936" t="str">
            <v>Atwell , Andrew</v>
          </cell>
        </row>
        <row r="2937">
          <cell r="A2937" t="str">
            <v>Core</v>
          </cell>
          <cell r="B2937" t="str">
            <v>Other Matter Executive</v>
          </cell>
          <cell r="C2937" t="str">
            <v>Aurel , Adina</v>
          </cell>
        </row>
        <row r="2938">
          <cell r="A2938" t="str">
            <v>Core</v>
          </cell>
          <cell r="B2938" t="str">
            <v>Other Matter Executive</v>
          </cell>
          <cell r="C2938" t="str">
            <v>Axtell , Jennifer</v>
          </cell>
        </row>
        <row r="2939">
          <cell r="A2939" t="str">
            <v>Core</v>
          </cell>
          <cell r="B2939" t="str">
            <v>Other Matter Executive</v>
          </cell>
          <cell r="C2939" t="str">
            <v>Bagerman , Katy</v>
          </cell>
        </row>
        <row r="2940">
          <cell r="A2940" t="str">
            <v>Core</v>
          </cell>
          <cell r="B2940" t="str">
            <v>Other Matter Executive</v>
          </cell>
          <cell r="C2940" t="str">
            <v>Bailey , Julian</v>
          </cell>
        </row>
        <row r="2941">
          <cell r="A2941" t="str">
            <v>Core</v>
          </cell>
          <cell r="B2941" t="str">
            <v>Other Matter Executive</v>
          </cell>
          <cell r="C2941" t="str">
            <v>Bailey , Rebecca</v>
          </cell>
        </row>
        <row r="2942">
          <cell r="A2942" t="str">
            <v>Core</v>
          </cell>
          <cell r="B2942" t="str">
            <v>Other Matter Executive</v>
          </cell>
          <cell r="C2942" t="str">
            <v>Bailey , Suzanne</v>
          </cell>
        </row>
        <row r="2943">
          <cell r="A2943" t="str">
            <v>Core</v>
          </cell>
          <cell r="B2943" t="str">
            <v>Other Matter Executive</v>
          </cell>
          <cell r="C2943" t="str">
            <v>Bakalova , Mariya</v>
          </cell>
        </row>
        <row r="2944">
          <cell r="A2944" t="str">
            <v>Core</v>
          </cell>
          <cell r="B2944" t="str">
            <v>Other Matter Executive</v>
          </cell>
          <cell r="C2944" t="str">
            <v>Ball , Natalie</v>
          </cell>
        </row>
        <row r="2945">
          <cell r="A2945" t="str">
            <v>Core</v>
          </cell>
          <cell r="B2945" t="str">
            <v>Other Matter Executive</v>
          </cell>
          <cell r="C2945" t="str">
            <v>Ballinger , Rhiannon</v>
          </cell>
        </row>
        <row r="2946">
          <cell r="A2946" t="str">
            <v>Core</v>
          </cell>
          <cell r="B2946" t="str">
            <v>Other Matter Executive</v>
          </cell>
          <cell r="C2946" t="str">
            <v>Ban , Peter</v>
          </cell>
        </row>
        <row r="2947">
          <cell r="A2947" t="str">
            <v>Core</v>
          </cell>
          <cell r="B2947" t="str">
            <v>Other Matter Executive</v>
          </cell>
          <cell r="C2947" t="str">
            <v>Bangachev , Angel</v>
          </cell>
        </row>
        <row r="2948">
          <cell r="A2948" t="str">
            <v>Core</v>
          </cell>
          <cell r="B2948" t="str">
            <v>Other Matter Executive</v>
          </cell>
          <cell r="C2948" t="str">
            <v>Banks , Victoria</v>
          </cell>
        </row>
        <row r="2949">
          <cell r="A2949" t="str">
            <v>Core</v>
          </cell>
          <cell r="B2949" t="str">
            <v>Other Matter Executive</v>
          </cell>
          <cell r="C2949" t="str">
            <v>Banton , Catherine</v>
          </cell>
        </row>
        <row r="2950">
          <cell r="A2950" t="str">
            <v>Core</v>
          </cell>
          <cell r="B2950" t="str">
            <v>Other Matter Executive</v>
          </cell>
          <cell r="C2950" t="str">
            <v>Baracsi , Anita</v>
          </cell>
        </row>
        <row r="2951">
          <cell r="A2951" t="str">
            <v>Core</v>
          </cell>
          <cell r="B2951" t="str">
            <v>Other Matter Executive</v>
          </cell>
          <cell r="C2951" t="str">
            <v>Baranova , Iva</v>
          </cell>
        </row>
        <row r="2952">
          <cell r="A2952" t="str">
            <v>Core</v>
          </cell>
          <cell r="B2952" t="str">
            <v>Other Matter Executive</v>
          </cell>
          <cell r="C2952" t="str">
            <v>Barker , Rachel</v>
          </cell>
        </row>
        <row r="2953">
          <cell r="A2953" t="str">
            <v>Core</v>
          </cell>
          <cell r="B2953" t="str">
            <v>Other Matter Executive</v>
          </cell>
          <cell r="C2953" t="str">
            <v>Barwicka , Edyta</v>
          </cell>
        </row>
        <row r="2954">
          <cell r="A2954" t="str">
            <v>Core</v>
          </cell>
          <cell r="B2954" t="str">
            <v>Other Matter Executive</v>
          </cell>
          <cell r="C2954" t="str">
            <v>Basanska , Olena</v>
          </cell>
        </row>
        <row r="2955">
          <cell r="A2955" t="str">
            <v>Core</v>
          </cell>
          <cell r="B2955" t="str">
            <v>Other Matter Executive</v>
          </cell>
          <cell r="C2955" t="str">
            <v>Bateman , Peter</v>
          </cell>
        </row>
        <row r="2956">
          <cell r="A2956" t="str">
            <v>Core</v>
          </cell>
          <cell r="B2956" t="str">
            <v>Other Matter Executive</v>
          </cell>
          <cell r="C2956" t="str">
            <v>Bednar , Veronika</v>
          </cell>
        </row>
        <row r="2957">
          <cell r="A2957" t="str">
            <v>Core</v>
          </cell>
          <cell r="B2957" t="str">
            <v>Other Matter Executive</v>
          </cell>
          <cell r="C2957" t="str">
            <v>Beighton , Neil</v>
          </cell>
        </row>
        <row r="2958">
          <cell r="A2958" t="str">
            <v>Core</v>
          </cell>
          <cell r="B2958" t="str">
            <v>Other Matter Executive</v>
          </cell>
          <cell r="C2958" t="str">
            <v>Bell , Adrian</v>
          </cell>
        </row>
        <row r="2959">
          <cell r="A2959" t="str">
            <v>Core</v>
          </cell>
          <cell r="B2959" t="str">
            <v>Other Matter Executive</v>
          </cell>
          <cell r="C2959" t="str">
            <v>Bellfort , Nick</v>
          </cell>
        </row>
        <row r="2960">
          <cell r="A2960" t="str">
            <v>Core</v>
          </cell>
          <cell r="B2960" t="str">
            <v>Other Matter Executive</v>
          </cell>
          <cell r="C2960" t="str">
            <v>Benefield , Julian</v>
          </cell>
        </row>
        <row r="2961">
          <cell r="A2961" t="str">
            <v>Core</v>
          </cell>
          <cell r="B2961" t="str">
            <v>Other Matter Executive</v>
          </cell>
          <cell r="C2961" t="str">
            <v>Beneturski , Adam</v>
          </cell>
        </row>
        <row r="2962">
          <cell r="A2962" t="str">
            <v>Core</v>
          </cell>
          <cell r="B2962" t="str">
            <v>Other Matter Executive</v>
          </cell>
          <cell r="C2962" t="str">
            <v>Bernath , Eszter</v>
          </cell>
        </row>
        <row r="2963">
          <cell r="A2963" t="str">
            <v>Core</v>
          </cell>
          <cell r="B2963" t="str">
            <v>Other Matter Executive</v>
          </cell>
          <cell r="C2963" t="str">
            <v>Berry , Tabitha</v>
          </cell>
        </row>
        <row r="2964">
          <cell r="A2964" t="str">
            <v>Core</v>
          </cell>
          <cell r="B2964" t="str">
            <v>Other Matter Executive</v>
          </cell>
          <cell r="C2964" t="str">
            <v>Besiekierska , Agnieszka</v>
          </cell>
        </row>
        <row r="2965">
          <cell r="A2965" t="str">
            <v>Core</v>
          </cell>
          <cell r="B2965" t="str">
            <v>Other Matter Executive</v>
          </cell>
          <cell r="C2965" t="str">
            <v>Besley , James</v>
          </cell>
        </row>
        <row r="2966">
          <cell r="A2966" t="str">
            <v>Core</v>
          </cell>
          <cell r="B2966" t="str">
            <v>Other Matter Executive</v>
          </cell>
          <cell r="C2966" t="str">
            <v>Bicker , Lucy</v>
          </cell>
        </row>
        <row r="2967">
          <cell r="A2967" t="str">
            <v>Core</v>
          </cell>
          <cell r="B2967" t="str">
            <v>Other Matter Executive</v>
          </cell>
          <cell r="C2967" t="str">
            <v>Biggs , Jonathan</v>
          </cell>
        </row>
        <row r="2968">
          <cell r="A2968" t="str">
            <v>Core</v>
          </cell>
          <cell r="B2968" t="str">
            <v>Other Matter Executive</v>
          </cell>
          <cell r="C2968" t="str">
            <v>Billback validation , NULL</v>
          </cell>
        </row>
        <row r="2969">
          <cell r="A2969" t="str">
            <v>Core</v>
          </cell>
          <cell r="B2969" t="str">
            <v>Other Matter Executive</v>
          </cell>
          <cell r="C2969" t="str">
            <v>Binek , Beata</v>
          </cell>
        </row>
        <row r="2970">
          <cell r="A2970" t="str">
            <v>Core</v>
          </cell>
          <cell r="B2970" t="str">
            <v>Other Matter Executive</v>
          </cell>
          <cell r="C2970" t="str">
            <v>Bines , Mark</v>
          </cell>
        </row>
        <row r="2971">
          <cell r="A2971" t="str">
            <v>Core</v>
          </cell>
          <cell r="B2971" t="str">
            <v>Other Matter Executive</v>
          </cell>
          <cell r="C2971" t="str">
            <v>Bingham , Billie</v>
          </cell>
        </row>
        <row r="2972">
          <cell r="A2972" t="str">
            <v>Core</v>
          </cell>
          <cell r="B2972" t="str">
            <v>Other Matter Executive</v>
          </cell>
          <cell r="C2972" t="str">
            <v>Bird , Amy</v>
          </cell>
        </row>
        <row r="2973">
          <cell r="A2973" t="str">
            <v>Core</v>
          </cell>
          <cell r="B2973" t="str">
            <v>Other Matter Executive</v>
          </cell>
          <cell r="C2973" t="str">
            <v>Blaszczyk , Joanna</v>
          </cell>
        </row>
        <row r="2974">
          <cell r="A2974" t="str">
            <v>Core</v>
          </cell>
          <cell r="B2974" t="str">
            <v>Other Matter Executive</v>
          </cell>
          <cell r="C2974" t="str">
            <v>Bolton , Henry</v>
          </cell>
        </row>
        <row r="2975">
          <cell r="A2975" t="str">
            <v>Core</v>
          </cell>
          <cell r="B2975" t="str">
            <v>Other Matter Executive</v>
          </cell>
          <cell r="C2975" t="str">
            <v>Bork , Michal</v>
          </cell>
        </row>
        <row r="2976">
          <cell r="A2976" t="str">
            <v>Core</v>
          </cell>
          <cell r="B2976" t="str">
            <v>Other Matter Executive</v>
          </cell>
          <cell r="C2976" t="str">
            <v>Bornico , Lucas</v>
          </cell>
        </row>
        <row r="2977">
          <cell r="A2977" t="str">
            <v>Core</v>
          </cell>
          <cell r="B2977" t="str">
            <v>Other Matter Executive</v>
          </cell>
          <cell r="C2977" t="str">
            <v>Boswell , Louise</v>
          </cell>
        </row>
        <row r="2978">
          <cell r="A2978" t="str">
            <v>Core</v>
          </cell>
          <cell r="B2978" t="str">
            <v>Other Matter Executive</v>
          </cell>
          <cell r="C2978" t="str">
            <v>Bowtell , Alex</v>
          </cell>
        </row>
        <row r="2979">
          <cell r="A2979" t="str">
            <v>Core</v>
          </cell>
          <cell r="B2979" t="str">
            <v>Other Matter Executive</v>
          </cell>
          <cell r="C2979" t="str">
            <v>Bradley , Edward</v>
          </cell>
        </row>
        <row r="2980">
          <cell r="A2980" t="str">
            <v>Core</v>
          </cell>
          <cell r="B2980" t="str">
            <v>Other Matter Executive</v>
          </cell>
          <cell r="C2980" t="str">
            <v>Bradshaw , Chris</v>
          </cell>
        </row>
        <row r="2981">
          <cell r="A2981" t="str">
            <v>Core</v>
          </cell>
          <cell r="B2981" t="str">
            <v>Other Matter Executive</v>
          </cell>
          <cell r="C2981" t="str">
            <v>Bramich , Lorna</v>
          </cell>
        </row>
        <row r="2982">
          <cell r="A2982" t="str">
            <v>Core</v>
          </cell>
          <cell r="B2982" t="str">
            <v>Other Matter Executive</v>
          </cell>
          <cell r="C2982" t="str">
            <v>Bridge , David</v>
          </cell>
        </row>
        <row r="2983">
          <cell r="A2983" t="str">
            <v>Core</v>
          </cell>
          <cell r="B2983" t="str">
            <v>Other Matter Executive</v>
          </cell>
          <cell r="C2983" t="str">
            <v>Bridge , Sarah</v>
          </cell>
        </row>
        <row r="2984">
          <cell r="A2984" t="str">
            <v>Core</v>
          </cell>
          <cell r="B2984" t="str">
            <v>Other Matter Executive</v>
          </cell>
          <cell r="C2984" t="str">
            <v>Brown , Lisa</v>
          </cell>
        </row>
        <row r="2985">
          <cell r="A2985" t="str">
            <v>Core</v>
          </cell>
          <cell r="B2985" t="str">
            <v>Other Matter Executive</v>
          </cell>
          <cell r="C2985" t="str">
            <v>Brown , Toni</v>
          </cell>
        </row>
        <row r="2986">
          <cell r="A2986" t="str">
            <v>Core</v>
          </cell>
          <cell r="B2986" t="str">
            <v>Other Matter Executive</v>
          </cell>
          <cell r="C2986" t="str">
            <v>Browne , Katherine</v>
          </cell>
        </row>
        <row r="2987">
          <cell r="A2987" t="str">
            <v>Core</v>
          </cell>
          <cell r="B2987" t="str">
            <v>Other Matter Executive</v>
          </cell>
          <cell r="C2987" t="str">
            <v>Brzoza - Ostrowska , Anna</v>
          </cell>
        </row>
        <row r="2988">
          <cell r="A2988" t="str">
            <v>Core</v>
          </cell>
          <cell r="B2988" t="str">
            <v>Other Matter Executive</v>
          </cell>
          <cell r="C2988" t="str">
            <v>Brzozowska - Bielska , Magdalena</v>
          </cell>
        </row>
        <row r="2989">
          <cell r="A2989" t="str">
            <v>Core</v>
          </cell>
          <cell r="B2989" t="str">
            <v>Other Matter Executive</v>
          </cell>
          <cell r="C2989" t="str">
            <v>Budnicka , Aleksandra</v>
          </cell>
        </row>
        <row r="2990">
          <cell r="A2990" t="str">
            <v>Core</v>
          </cell>
          <cell r="B2990" t="str">
            <v>Other Matter Executive</v>
          </cell>
          <cell r="C2990" t="str">
            <v>Budway , Christopher</v>
          </cell>
        </row>
        <row r="2991">
          <cell r="A2991" t="str">
            <v>Core</v>
          </cell>
          <cell r="B2991" t="str">
            <v>Other Matter Executive</v>
          </cell>
          <cell r="C2991" t="str">
            <v>Burbidge , Simon</v>
          </cell>
        </row>
        <row r="2992">
          <cell r="A2992" t="str">
            <v>Core</v>
          </cell>
          <cell r="B2992" t="str">
            <v>Other Matter Executive</v>
          </cell>
          <cell r="C2992" t="str">
            <v>Burchner , Anna</v>
          </cell>
        </row>
        <row r="2993">
          <cell r="A2993" t="str">
            <v>Core</v>
          </cell>
          <cell r="B2993" t="str">
            <v>Other Matter Executive</v>
          </cell>
          <cell r="C2993" t="str">
            <v>Burghelea , Daniel</v>
          </cell>
        </row>
        <row r="2994">
          <cell r="A2994" t="str">
            <v>Core</v>
          </cell>
          <cell r="B2994" t="str">
            <v>Other Matter Executive</v>
          </cell>
          <cell r="C2994" t="str">
            <v>Burrow , Melanie</v>
          </cell>
        </row>
        <row r="2995">
          <cell r="A2995" t="str">
            <v>Core</v>
          </cell>
          <cell r="B2995" t="str">
            <v>Other Matter Executive</v>
          </cell>
          <cell r="C2995" t="str">
            <v>Buzhor , Andriy</v>
          </cell>
        </row>
        <row r="2996">
          <cell r="A2996" t="str">
            <v>Core</v>
          </cell>
          <cell r="B2996" t="str">
            <v>Other Matter Executive</v>
          </cell>
          <cell r="C2996" t="str">
            <v>Byng nelson , Kristin</v>
          </cell>
        </row>
        <row r="2997">
          <cell r="A2997" t="str">
            <v>Core</v>
          </cell>
          <cell r="B2997" t="str">
            <v>Other Matter Executive</v>
          </cell>
          <cell r="C2997" t="str">
            <v>Bystrek , Magdalena</v>
          </cell>
        </row>
        <row r="2998">
          <cell r="A2998" t="str">
            <v>Core</v>
          </cell>
          <cell r="B2998" t="str">
            <v>Other Matter Executive</v>
          </cell>
          <cell r="C2998" t="str">
            <v>Campbell , Elizabeth</v>
          </cell>
        </row>
        <row r="2999">
          <cell r="A2999" t="str">
            <v>Core</v>
          </cell>
          <cell r="B2999" t="str">
            <v>Other Matter Executive</v>
          </cell>
          <cell r="C2999" t="str">
            <v>Carson , Jenny</v>
          </cell>
        </row>
        <row r="3000">
          <cell r="A3000" t="str">
            <v>Core</v>
          </cell>
          <cell r="B3000" t="str">
            <v>Other Matter Executive</v>
          </cell>
          <cell r="C3000" t="str">
            <v>Cashian , Sarah</v>
          </cell>
        </row>
        <row r="3001">
          <cell r="A3001" t="str">
            <v>Core</v>
          </cell>
          <cell r="B3001" t="str">
            <v>Other Matter Executive</v>
          </cell>
          <cell r="C3001" t="str">
            <v>Chapman , Ruth</v>
          </cell>
        </row>
        <row r="3002">
          <cell r="A3002" t="str">
            <v>Core</v>
          </cell>
          <cell r="B3002" t="str">
            <v>Other Matter Executive</v>
          </cell>
          <cell r="C3002" t="str">
            <v>Charnock , Stephen</v>
          </cell>
        </row>
        <row r="3003">
          <cell r="A3003" t="str">
            <v>Core</v>
          </cell>
          <cell r="B3003" t="str">
            <v>Other Matter Executive</v>
          </cell>
          <cell r="C3003" t="str">
            <v>Chatha , Harpreet</v>
          </cell>
        </row>
        <row r="3004">
          <cell r="A3004" t="str">
            <v>Core</v>
          </cell>
          <cell r="B3004" t="str">
            <v>Other Matter Executive</v>
          </cell>
          <cell r="C3004" t="str">
            <v>Chechulina , Kateryna</v>
          </cell>
        </row>
        <row r="3005">
          <cell r="A3005" t="str">
            <v>Core</v>
          </cell>
          <cell r="B3005" t="str">
            <v>Other Matter Executive</v>
          </cell>
          <cell r="C3005" t="str">
            <v>Chhatralia , Dhruv</v>
          </cell>
        </row>
        <row r="3006">
          <cell r="A3006" t="str">
            <v>Core</v>
          </cell>
          <cell r="B3006" t="str">
            <v>Other Matter Executive</v>
          </cell>
          <cell r="C3006" t="str">
            <v>Ciobanu , Dan</v>
          </cell>
        </row>
        <row r="3007">
          <cell r="A3007" t="str">
            <v>Core</v>
          </cell>
          <cell r="B3007" t="str">
            <v>Other Matter Executive</v>
          </cell>
          <cell r="C3007" t="str">
            <v>Ciocarlea , Mircea</v>
          </cell>
        </row>
        <row r="3008">
          <cell r="A3008" t="str">
            <v>Core</v>
          </cell>
          <cell r="B3008" t="str">
            <v>Other Matter Executive</v>
          </cell>
          <cell r="C3008" t="str">
            <v>Ciolkowski , Piotr</v>
          </cell>
        </row>
        <row r="3009">
          <cell r="A3009" t="str">
            <v>Core</v>
          </cell>
          <cell r="B3009" t="str">
            <v>Other Matter Executive</v>
          </cell>
          <cell r="C3009" t="str">
            <v>Clark , Chris</v>
          </cell>
        </row>
        <row r="3010">
          <cell r="A3010" t="str">
            <v>Core</v>
          </cell>
          <cell r="B3010" t="str">
            <v>Other Matter Executive</v>
          </cell>
          <cell r="C3010" t="str">
            <v>Clark , Matthew</v>
          </cell>
        </row>
        <row r="3011">
          <cell r="A3011" t="str">
            <v>Core</v>
          </cell>
          <cell r="B3011" t="str">
            <v>Other Matter Executive</v>
          </cell>
          <cell r="C3011" t="str">
            <v>Clarke , David</v>
          </cell>
        </row>
        <row r="3012">
          <cell r="A3012" t="str">
            <v>Core</v>
          </cell>
          <cell r="B3012" t="str">
            <v>Other Matter Executive</v>
          </cell>
          <cell r="C3012" t="str">
            <v>Clarke , Johanna</v>
          </cell>
        </row>
        <row r="3013">
          <cell r="A3013" t="str">
            <v>Core</v>
          </cell>
          <cell r="B3013" t="str">
            <v>Other Matter Executive</v>
          </cell>
          <cell r="C3013" t="str">
            <v>Clarke , Laura</v>
          </cell>
        </row>
        <row r="3014">
          <cell r="A3014" t="str">
            <v>Core</v>
          </cell>
          <cell r="B3014" t="str">
            <v>Other Matter Executive</v>
          </cell>
          <cell r="C3014" t="str">
            <v>Clements , Anna</v>
          </cell>
        </row>
        <row r="3015">
          <cell r="A3015" t="str">
            <v>Core</v>
          </cell>
          <cell r="B3015" t="str">
            <v>Other Matter Executive</v>
          </cell>
          <cell r="C3015" t="str">
            <v>Cloke , Tom</v>
          </cell>
        </row>
        <row r="3016">
          <cell r="A3016" t="str">
            <v>Core</v>
          </cell>
          <cell r="B3016" t="str">
            <v>Other Matter Executive</v>
          </cell>
          <cell r="C3016" t="str">
            <v>Clubley , Graeme</v>
          </cell>
        </row>
        <row r="3017">
          <cell r="A3017" t="str">
            <v>Core</v>
          </cell>
          <cell r="B3017" t="str">
            <v>Other Matter Executive</v>
          </cell>
          <cell r="C3017" t="str">
            <v>Clump , Angela</v>
          </cell>
        </row>
        <row r="3018">
          <cell r="A3018" t="str">
            <v>Core</v>
          </cell>
          <cell r="B3018" t="str">
            <v>Other Matter Executive</v>
          </cell>
          <cell r="C3018" t="str">
            <v>Coey , Dana</v>
          </cell>
        </row>
        <row r="3019">
          <cell r="A3019" t="str">
            <v>Core</v>
          </cell>
          <cell r="B3019" t="str">
            <v>Other Matter Executive</v>
          </cell>
          <cell r="C3019" t="str">
            <v>Cole , Sarah</v>
          </cell>
        </row>
        <row r="3020">
          <cell r="A3020" t="str">
            <v>Core</v>
          </cell>
          <cell r="B3020" t="str">
            <v>Other Matter Executive</v>
          </cell>
          <cell r="C3020" t="str">
            <v>Cole - Hamilton , Sara</v>
          </cell>
        </row>
        <row r="3021">
          <cell r="A3021" t="str">
            <v>Core</v>
          </cell>
          <cell r="B3021" t="str">
            <v>Other Matter Executive</v>
          </cell>
          <cell r="C3021" t="str">
            <v>Coleman , Danielle</v>
          </cell>
        </row>
        <row r="3022">
          <cell r="A3022" t="str">
            <v>Core</v>
          </cell>
          <cell r="B3022" t="str">
            <v>Other Matter Executive</v>
          </cell>
          <cell r="C3022" t="str">
            <v>Concannon , Lindsay</v>
          </cell>
        </row>
        <row r="3023">
          <cell r="A3023" t="str">
            <v>Core</v>
          </cell>
          <cell r="B3023" t="str">
            <v>Other Matter Executive</v>
          </cell>
          <cell r="C3023" t="str">
            <v>Connolly , James</v>
          </cell>
        </row>
        <row r="3024">
          <cell r="A3024" t="str">
            <v>Core</v>
          </cell>
          <cell r="B3024" t="str">
            <v>Other Matter Executive</v>
          </cell>
          <cell r="C3024" t="str">
            <v>Cook , Andrew</v>
          </cell>
        </row>
        <row r="3025">
          <cell r="A3025" t="str">
            <v>Core</v>
          </cell>
          <cell r="B3025" t="str">
            <v>Other Matter Executive</v>
          </cell>
          <cell r="C3025" t="str">
            <v>Corey , Eleanor</v>
          </cell>
        </row>
        <row r="3026">
          <cell r="A3026" t="str">
            <v>Core</v>
          </cell>
          <cell r="B3026" t="str">
            <v>Other Matter Executive</v>
          </cell>
          <cell r="C3026" t="str">
            <v>Costello , Siobhan</v>
          </cell>
        </row>
        <row r="3027">
          <cell r="A3027" t="str">
            <v>Core</v>
          </cell>
          <cell r="B3027" t="str">
            <v>Other Matter Executive</v>
          </cell>
          <cell r="C3027" t="str">
            <v>Cowan , Nicola</v>
          </cell>
        </row>
        <row r="3028">
          <cell r="A3028" t="str">
            <v>Core</v>
          </cell>
          <cell r="B3028" t="str">
            <v>Other Matter Executive</v>
          </cell>
          <cell r="C3028" t="str">
            <v>Cowie , Aileen</v>
          </cell>
        </row>
        <row r="3029">
          <cell r="A3029" t="str">
            <v>Core</v>
          </cell>
          <cell r="B3029" t="str">
            <v>Other Matter Executive</v>
          </cell>
          <cell r="C3029" t="str">
            <v>Craiciu , Iuliana</v>
          </cell>
        </row>
        <row r="3030">
          <cell r="A3030" t="str">
            <v>Core</v>
          </cell>
          <cell r="B3030" t="str">
            <v>Other Matter Executive</v>
          </cell>
          <cell r="C3030" t="str">
            <v>Cramphorn , Chloe</v>
          </cell>
        </row>
        <row r="3031">
          <cell r="A3031" t="str">
            <v>Core</v>
          </cell>
          <cell r="B3031" t="str">
            <v>Other Matter Executive</v>
          </cell>
          <cell r="C3031" t="str">
            <v>Crawford , Lindsay</v>
          </cell>
        </row>
        <row r="3032">
          <cell r="A3032" t="str">
            <v>Core</v>
          </cell>
          <cell r="B3032" t="str">
            <v>Other Matter Executive</v>
          </cell>
          <cell r="C3032" t="str">
            <v>Crew , Anna</v>
          </cell>
        </row>
        <row r="3033">
          <cell r="A3033" t="str">
            <v>Core</v>
          </cell>
          <cell r="B3033" t="str">
            <v>Other Matter Executive</v>
          </cell>
          <cell r="C3033" t="str">
            <v>Cristescu , Andrei</v>
          </cell>
        </row>
        <row r="3034">
          <cell r="A3034" t="str">
            <v>Core</v>
          </cell>
          <cell r="B3034" t="str">
            <v>Other Matter Executive</v>
          </cell>
          <cell r="C3034" t="str">
            <v>Crossley , Miranda</v>
          </cell>
        </row>
        <row r="3035">
          <cell r="A3035" t="str">
            <v>Core</v>
          </cell>
          <cell r="B3035" t="str">
            <v>Other Matter Executive</v>
          </cell>
          <cell r="C3035" t="str">
            <v>Csapo , Eszter</v>
          </cell>
        </row>
        <row r="3036">
          <cell r="A3036" t="str">
            <v>Core</v>
          </cell>
          <cell r="B3036" t="str">
            <v>Other Matter Executive</v>
          </cell>
          <cell r="C3036" t="str">
            <v>Cunningham , Amy</v>
          </cell>
        </row>
        <row r="3037">
          <cell r="A3037" t="str">
            <v>Core</v>
          </cell>
          <cell r="B3037" t="str">
            <v>Other Matter Executive</v>
          </cell>
          <cell r="C3037" t="str">
            <v>Curtis , Hannah</v>
          </cell>
        </row>
        <row r="3038">
          <cell r="A3038" t="str">
            <v>Core</v>
          </cell>
          <cell r="B3038" t="str">
            <v>Other Matter Executive</v>
          </cell>
          <cell r="C3038" t="str">
            <v>Curtis , Richard</v>
          </cell>
        </row>
        <row r="3039">
          <cell r="A3039" t="str">
            <v>Core</v>
          </cell>
          <cell r="B3039" t="str">
            <v>Other Matter Executive</v>
          </cell>
          <cell r="C3039" t="str">
            <v>Czuchaj , Dariusz</v>
          </cell>
        </row>
        <row r="3040">
          <cell r="A3040" t="str">
            <v>Core</v>
          </cell>
          <cell r="B3040" t="str">
            <v>Other Matter Executive</v>
          </cell>
          <cell r="C3040" t="str">
            <v>Dalton , Louise</v>
          </cell>
        </row>
        <row r="3041">
          <cell r="A3041" t="str">
            <v>Core</v>
          </cell>
          <cell r="B3041" t="str">
            <v>Other Matter Executive</v>
          </cell>
          <cell r="C3041" t="str">
            <v>Daly , Nikkie</v>
          </cell>
        </row>
        <row r="3042">
          <cell r="A3042" t="str">
            <v>Core</v>
          </cell>
          <cell r="B3042" t="str">
            <v>Other Matter Executive</v>
          </cell>
          <cell r="C3042" t="str">
            <v>Davies , James</v>
          </cell>
        </row>
        <row r="3043">
          <cell r="A3043" t="str">
            <v>Core</v>
          </cell>
          <cell r="B3043" t="str">
            <v>Other Matter Executive</v>
          </cell>
          <cell r="C3043" t="str">
            <v>Davies , Lindsey</v>
          </cell>
        </row>
        <row r="3044">
          <cell r="A3044" t="str">
            <v>Core</v>
          </cell>
          <cell r="B3044" t="str">
            <v>Other Matter Executive</v>
          </cell>
          <cell r="C3044" t="str">
            <v>Davis , Martin</v>
          </cell>
        </row>
        <row r="3045">
          <cell r="A3045" t="str">
            <v>Core</v>
          </cell>
          <cell r="B3045" t="str">
            <v>Other Matter Executive</v>
          </cell>
          <cell r="C3045" t="str">
            <v>Davis , Stephen</v>
          </cell>
        </row>
        <row r="3046">
          <cell r="A3046" t="str">
            <v>Core</v>
          </cell>
          <cell r="B3046" t="str">
            <v>Other Matter Executive</v>
          </cell>
          <cell r="C3046" t="str">
            <v>De latour , Lucy</v>
          </cell>
        </row>
        <row r="3047">
          <cell r="A3047" t="str">
            <v>Core</v>
          </cell>
          <cell r="B3047" t="str">
            <v>Other Matter Executive</v>
          </cell>
          <cell r="C3047" t="str">
            <v>Deja , Philip</v>
          </cell>
        </row>
        <row r="3048">
          <cell r="A3048" t="str">
            <v>Core</v>
          </cell>
          <cell r="B3048" t="str">
            <v>Other Matter Executive</v>
          </cell>
          <cell r="C3048" t="str">
            <v>Deol , Harvinder</v>
          </cell>
        </row>
        <row r="3049">
          <cell r="A3049" t="str">
            <v>Core</v>
          </cell>
          <cell r="B3049" t="str">
            <v>Other Matter Executive</v>
          </cell>
          <cell r="C3049" t="str">
            <v>Derdak , Michal</v>
          </cell>
        </row>
        <row r="3050">
          <cell r="A3050" t="str">
            <v>Core</v>
          </cell>
          <cell r="B3050" t="str">
            <v>Other Matter Executive</v>
          </cell>
          <cell r="C3050" t="str">
            <v>Derkacz - Smolna , Ewa</v>
          </cell>
        </row>
        <row r="3051">
          <cell r="A3051" t="str">
            <v>Core</v>
          </cell>
          <cell r="B3051" t="str">
            <v>Other Matter Executive</v>
          </cell>
          <cell r="C3051" t="str">
            <v>Dimitrova , Angelika</v>
          </cell>
        </row>
        <row r="3052">
          <cell r="A3052" t="str">
            <v>Core</v>
          </cell>
          <cell r="B3052" t="str">
            <v>Other Matter Executive</v>
          </cell>
          <cell r="C3052" t="str">
            <v>Dmochowska , Monika</v>
          </cell>
        </row>
        <row r="3053">
          <cell r="A3053" t="str">
            <v>Core</v>
          </cell>
          <cell r="B3053" t="str">
            <v>Other Matter Executive</v>
          </cell>
          <cell r="C3053" t="str">
            <v>Domokos , Marton</v>
          </cell>
        </row>
        <row r="3054">
          <cell r="A3054" t="str">
            <v>Core</v>
          </cell>
          <cell r="B3054" t="str">
            <v>Other Matter Executive</v>
          </cell>
          <cell r="C3054" t="str">
            <v>Donegan , Katie</v>
          </cell>
        </row>
        <row r="3055">
          <cell r="A3055" t="str">
            <v>Core</v>
          </cell>
          <cell r="B3055" t="str">
            <v>Other Matter Executive</v>
          </cell>
          <cell r="C3055" t="str">
            <v>Donowska , Karolina</v>
          </cell>
        </row>
        <row r="3056">
          <cell r="A3056" t="str">
            <v>Core</v>
          </cell>
          <cell r="B3056" t="str">
            <v>Other Matter Executive</v>
          </cell>
          <cell r="C3056" t="str">
            <v>Draghici , Horia</v>
          </cell>
        </row>
        <row r="3057">
          <cell r="A3057" t="str">
            <v>Core</v>
          </cell>
          <cell r="B3057" t="str">
            <v>Other Matter Executive</v>
          </cell>
          <cell r="C3057" t="str">
            <v>Dubanska , Barbora</v>
          </cell>
        </row>
        <row r="3058">
          <cell r="A3058" t="str">
            <v>Core</v>
          </cell>
          <cell r="B3058" t="str">
            <v>Other Matter Executive</v>
          </cell>
          <cell r="C3058" t="str">
            <v>Duda , Bogdan</v>
          </cell>
        </row>
        <row r="3059">
          <cell r="A3059" t="str">
            <v>Core</v>
          </cell>
          <cell r="B3059" t="str">
            <v>Other Matter Executive</v>
          </cell>
          <cell r="C3059" t="str">
            <v>Dudevska , Denitsa</v>
          </cell>
        </row>
        <row r="3060">
          <cell r="A3060" t="str">
            <v>Core</v>
          </cell>
          <cell r="B3060" t="str">
            <v>Other Matter Executive</v>
          </cell>
          <cell r="C3060" t="str">
            <v>Duffield , Katherine</v>
          </cell>
        </row>
        <row r="3061">
          <cell r="A3061" t="str">
            <v>Core</v>
          </cell>
          <cell r="B3061" t="str">
            <v>Other Matter Executive</v>
          </cell>
          <cell r="C3061" t="str">
            <v>Duffield , Philip</v>
          </cell>
        </row>
        <row r="3062">
          <cell r="A3062" t="str">
            <v>Core</v>
          </cell>
          <cell r="B3062" t="str">
            <v>Other Matter Executive</v>
          </cell>
          <cell r="C3062" t="str">
            <v>Dumitrescu , Alexandru</v>
          </cell>
        </row>
        <row r="3063">
          <cell r="A3063" t="str">
            <v>Core</v>
          </cell>
          <cell r="B3063" t="str">
            <v>Other Matter Executive</v>
          </cell>
          <cell r="C3063" t="str">
            <v>Duncan , Emese</v>
          </cell>
        </row>
        <row r="3064">
          <cell r="A3064" t="str">
            <v>Core</v>
          </cell>
          <cell r="B3064" t="str">
            <v>Other Matter Executive</v>
          </cell>
          <cell r="C3064" t="str">
            <v>Duxbury , Estelle</v>
          </cell>
        </row>
        <row r="3065">
          <cell r="A3065" t="str">
            <v>Core</v>
          </cell>
          <cell r="B3065" t="str">
            <v>Other Matter Executive</v>
          </cell>
          <cell r="C3065" t="str">
            <v>Dynysiuk , Lukasz</v>
          </cell>
        </row>
        <row r="3066">
          <cell r="A3066" t="str">
            <v>Core</v>
          </cell>
          <cell r="B3066" t="str">
            <v>Other Matter Executive</v>
          </cell>
          <cell r="C3066" t="str">
            <v>Enkin , Carly</v>
          </cell>
        </row>
        <row r="3067">
          <cell r="A3067" t="str">
            <v>Core</v>
          </cell>
          <cell r="B3067" t="str">
            <v>Other Matter Executive</v>
          </cell>
          <cell r="C3067" t="str">
            <v>Enoch , John</v>
          </cell>
        </row>
        <row r="3068">
          <cell r="A3068" t="str">
            <v>Core</v>
          </cell>
          <cell r="B3068" t="str">
            <v>Other Matter Executive</v>
          </cell>
          <cell r="C3068" t="str">
            <v>Evans , Tim</v>
          </cell>
        </row>
        <row r="3069">
          <cell r="A3069" t="str">
            <v>Core</v>
          </cell>
          <cell r="B3069" t="str">
            <v>Other Matter Executive</v>
          </cell>
          <cell r="C3069" t="str">
            <v>Faderski , Michal</v>
          </cell>
        </row>
        <row r="3070">
          <cell r="A3070" t="str">
            <v>Core</v>
          </cell>
          <cell r="B3070" t="str">
            <v>Other Matter Executive</v>
          </cell>
          <cell r="C3070" t="str">
            <v>Fairbairn , Scott</v>
          </cell>
        </row>
        <row r="3071">
          <cell r="A3071" t="str">
            <v>Core</v>
          </cell>
          <cell r="B3071" t="str">
            <v>Other Matter Executive</v>
          </cell>
          <cell r="C3071" t="str">
            <v>Fairbrother , Kate</v>
          </cell>
        </row>
        <row r="3072">
          <cell r="A3072" t="str">
            <v>Core</v>
          </cell>
          <cell r="B3072" t="str">
            <v>Other Matter Executive</v>
          </cell>
          <cell r="C3072" t="str">
            <v>Fakoya , Feyi</v>
          </cell>
        </row>
        <row r="3073">
          <cell r="A3073" t="str">
            <v>Core</v>
          </cell>
          <cell r="B3073" t="str">
            <v>Other Matter Executive</v>
          </cell>
          <cell r="C3073" t="str">
            <v>Fara , Ivana</v>
          </cell>
        </row>
        <row r="3074">
          <cell r="A3074" t="str">
            <v>Core</v>
          </cell>
          <cell r="B3074" t="str">
            <v>Other Matter Executive</v>
          </cell>
          <cell r="C3074" t="str">
            <v>Feher , Tamas</v>
          </cell>
        </row>
        <row r="3075">
          <cell r="A3075" t="str">
            <v>Core</v>
          </cell>
          <cell r="B3075" t="str">
            <v>Other Matter Executive</v>
          </cell>
          <cell r="C3075" t="str">
            <v>Felger , Sarah</v>
          </cell>
        </row>
        <row r="3076">
          <cell r="A3076" t="str">
            <v>Core</v>
          </cell>
          <cell r="B3076" t="str">
            <v>Other Matter Executive</v>
          </cell>
          <cell r="C3076" t="str">
            <v>Filova , Zvezdelina</v>
          </cell>
        </row>
        <row r="3077">
          <cell r="A3077" t="str">
            <v>Core</v>
          </cell>
          <cell r="B3077" t="str">
            <v>Other Matter Executive</v>
          </cell>
          <cell r="C3077" t="str">
            <v>Fletcher , Hannah</v>
          </cell>
        </row>
        <row r="3078">
          <cell r="A3078" t="str">
            <v>Core</v>
          </cell>
          <cell r="B3078" t="str">
            <v>Other Matter Executive</v>
          </cell>
          <cell r="C3078" t="str">
            <v>Flynn , Cathal</v>
          </cell>
        </row>
        <row r="3079">
          <cell r="A3079" t="str">
            <v>Core</v>
          </cell>
          <cell r="B3079" t="str">
            <v>Other Matter Executive</v>
          </cell>
          <cell r="C3079" t="str">
            <v>Flynn , Stephanie</v>
          </cell>
        </row>
        <row r="3080">
          <cell r="A3080" t="str">
            <v>Core</v>
          </cell>
          <cell r="B3080" t="str">
            <v>Other Matter Executive</v>
          </cell>
          <cell r="C3080" t="str">
            <v>Foster , Nicholas</v>
          </cell>
        </row>
        <row r="3081">
          <cell r="A3081" t="str">
            <v>Core</v>
          </cell>
          <cell r="B3081" t="str">
            <v>Other Matter Executive</v>
          </cell>
          <cell r="C3081" t="str">
            <v>Fowler , Liz</v>
          </cell>
        </row>
        <row r="3082">
          <cell r="A3082" t="str">
            <v>Core</v>
          </cell>
          <cell r="B3082" t="str">
            <v>Other Matter Executive</v>
          </cell>
          <cell r="C3082" t="str">
            <v>Fox , Lisa</v>
          </cell>
        </row>
        <row r="3083">
          <cell r="A3083" t="str">
            <v>Core</v>
          </cell>
          <cell r="B3083" t="str">
            <v>Other Matter Executive</v>
          </cell>
          <cell r="C3083" t="str">
            <v>Frampton , Keeley</v>
          </cell>
        </row>
        <row r="3084">
          <cell r="A3084" t="str">
            <v>Core</v>
          </cell>
          <cell r="B3084" t="str">
            <v>Other Matter Executive</v>
          </cell>
          <cell r="C3084" t="str">
            <v>Frazer , Elizabeth</v>
          </cell>
        </row>
        <row r="3085">
          <cell r="A3085" t="str">
            <v>Core</v>
          </cell>
          <cell r="B3085" t="str">
            <v>Other Matter Executive</v>
          </cell>
          <cell r="C3085" t="str">
            <v>Freeman , Andrew</v>
          </cell>
        </row>
        <row r="3086">
          <cell r="A3086" t="str">
            <v>Core</v>
          </cell>
          <cell r="B3086" t="str">
            <v>Other Matter Executive</v>
          </cell>
          <cell r="C3086" t="str">
            <v>Freeman , Kate</v>
          </cell>
        </row>
        <row r="3087">
          <cell r="A3087" t="str">
            <v>Core</v>
          </cell>
          <cell r="B3087" t="str">
            <v>Other Matter Executive</v>
          </cell>
          <cell r="C3087" t="str">
            <v>Froud , James</v>
          </cell>
        </row>
        <row r="3088">
          <cell r="A3088" t="str">
            <v>Core</v>
          </cell>
          <cell r="B3088" t="str">
            <v>Other Matter Executive</v>
          </cell>
          <cell r="C3088" t="str">
            <v>Furjes , Zoltan</v>
          </cell>
        </row>
        <row r="3089">
          <cell r="A3089" t="str">
            <v>Core</v>
          </cell>
          <cell r="B3089" t="str">
            <v>Other Matter Executive</v>
          </cell>
          <cell r="C3089" t="str">
            <v>Galvin , Sean</v>
          </cell>
        </row>
        <row r="3090">
          <cell r="A3090" t="str">
            <v>Core</v>
          </cell>
          <cell r="B3090" t="str">
            <v>Other Matter Executive</v>
          </cell>
          <cell r="C3090" t="str">
            <v>Gandhi , Kushal</v>
          </cell>
        </row>
        <row r="3091">
          <cell r="A3091" t="str">
            <v>Core</v>
          </cell>
          <cell r="B3091" t="str">
            <v>Other Matter Executive</v>
          </cell>
          <cell r="C3091" t="str">
            <v>Garnett , Paula</v>
          </cell>
        </row>
        <row r="3092">
          <cell r="A3092" t="str">
            <v>Core</v>
          </cell>
          <cell r="B3092" t="str">
            <v>Other Matter Executive</v>
          </cell>
          <cell r="C3092" t="str">
            <v>Gavat , Argentina</v>
          </cell>
        </row>
        <row r="3093">
          <cell r="A3093" t="str">
            <v>Core</v>
          </cell>
          <cell r="B3093" t="str">
            <v>Other Matter Executive</v>
          </cell>
          <cell r="C3093" t="str">
            <v>Gebal , Izabela</v>
          </cell>
        </row>
        <row r="3094">
          <cell r="A3094" t="str">
            <v>Core</v>
          </cell>
          <cell r="B3094" t="str">
            <v>Other Matter Executive</v>
          </cell>
          <cell r="C3094" t="str">
            <v>Geddes , John</v>
          </cell>
        </row>
        <row r="3095">
          <cell r="A3095" t="str">
            <v>Core</v>
          </cell>
          <cell r="B3095" t="str">
            <v>Other Matter Executive</v>
          </cell>
          <cell r="C3095" t="str">
            <v>Gelencser , Gabor</v>
          </cell>
        </row>
        <row r="3096">
          <cell r="A3096" t="str">
            <v>Core</v>
          </cell>
          <cell r="B3096" t="str">
            <v>Other Matter Executive</v>
          </cell>
          <cell r="C3096" t="str">
            <v>Gemmell , Mary</v>
          </cell>
        </row>
        <row r="3097">
          <cell r="A3097" t="str">
            <v>Core</v>
          </cell>
          <cell r="B3097" t="str">
            <v>Other Matter Executive</v>
          </cell>
          <cell r="C3097" t="str">
            <v>Genciova , Alexandra</v>
          </cell>
        </row>
        <row r="3098">
          <cell r="A3098" t="str">
            <v>Core</v>
          </cell>
          <cell r="B3098" t="str">
            <v>Other Matter Executive</v>
          </cell>
          <cell r="C3098" t="str">
            <v>Georgescu , Ruxandra</v>
          </cell>
        </row>
        <row r="3099">
          <cell r="A3099" t="str">
            <v>Core</v>
          </cell>
          <cell r="B3099" t="str">
            <v>Other Matter Executive</v>
          </cell>
          <cell r="C3099" t="str">
            <v>Georgiev , Assen</v>
          </cell>
        </row>
        <row r="3100">
          <cell r="A3100" t="str">
            <v>Core</v>
          </cell>
          <cell r="B3100" t="str">
            <v>Other Matter Executive</v>
          </cell>
          <cell r="C3100" t="str">
            <v>Georgieva , Zornitsa</v>
          </cell>
        </row>
        <row r="3101">
          <cell r="A3101" t="str">
            <v>Core</v>
          </cell>
          <cell r="B3101" t="str">
            <v>Other Matter Executive</v>
          </cell>
          <cell r="C3101" t="str">
            <v>Gerrard , Frances</v>
          </cell>
        </row>
        <row r="3102">
          <cell r="A3102" t="str">
            <v>Core</v>
          </cell>
          <cell r="B3102" t="str">
            <v>Other Matter Executive</v>
          </cell>
          <cell r="C3102" t="str">
            <v>Gibson , Rachel</v>
          </cell>
        </row>
        <row r="3103">
          <cell r="A3103" t="str">
            <v>Core</v>
          </cell>
          <cell r="B3103" t="str">
            <v>Other Matter Executive</v>
          </cell>
          <cell r="C3103" t="str">
            <v>Gilbert , Melanie</v>
          </cell>
        </row>
        <row r="3104">
          <cell r="A3104" t="str">
            <v>Core</v>
          </cell>
          <cell r="B3104" t="str">
            <v>Other Matter Executive</v>
          </cell>
          <cell r="C3104" t="str">
            <v>Gildau , Catalina</v>
          </cell>
        </row>
        <row r="3105">
          <cell r="A3105" t="str">
            <v>Core</v>
          </cell>
          <cell r="B3105" t="str">
            <v>Other Matter Executive</v>
          </cell>
          <cell r="C3105" t="str">
            <v>Giurgea , Florentin</v>
          </cell>
        </row>
        <row r="3106">
          <cell r="A3106" t="str">
            <v>Core</v>
          </cell>
          <cell r="B3106" t="str">
            <v>Other Matter Executive</v>
          </cell>
          <cell r="C3106" t="str">
            <v>Gliddon , James</v>
          </cell>
        </row>
        <row r="3107">
          <cell r="A3107" t="str">
            <v>Core</v>
          </cell>
          <cell r="B3107" t="str">
            <v>Other Matter Executive</v>
          </cell>
          <cell r="C3107" t="str">
            <v>Glinister , Ruth</v>
          </cell>
        </row>
        <row r="3108">
          <cell r="A3108" t="str">
            <v>Core</v>
          </cell>
          <cell r="B3108" t="str">
            <v>Other Matter Executive</v>
          </cell>
          <cell r="C3108" t="str">
            <v>Glover , Olivia</v>
          </cell>
        </row>
        <row r="3109">
          <cell r="A3109" t="str">
            <v>Core</v>
          </cell>
          <cell r="B3109" t="str">
            <v>Other Matter Executive</v>
          </cell>
          <cell r="C3109" t="str">
            <v>Gogova , Milena</v>
          </cell>
        </row>
        <row r="3110">
          <cell r="A3110" t="str">
            <v>Core</v>
          </cell>
          <cell r="B3110" t="str">
            <v>Other Matter Executive</v>
          </cell>
          <cell r="C3110" t="str">
            <v>Gorski , Jedrzej</v>
          </cell>
        </row>
        <row r="3111">
          <cell r="A3111" t="str">
            <v>Core</v>
          </cell>
          <cell r="B3111" t="str">
            <v>Other Matter Executive</v>
          </cell>
          <cell r="C3111" t="str">
            <v>Gorzelnik , Jakub</v>
          </cell>
        </row>
        <row r="3112">
          <cell r="A3112" t="str">
            <v>Core</v>
          </cell>
          <cell r="B3112" t="str">
            <v>Other Matter Executive</v>
          </cell>
          <cell r="C3112" t="str">
            <v>Graham , Julia</v>
          </cell>
        </row>
        <row r="3113">
          <cell r="A3113" t="str">
            <v>Core</v>
          </cell>
          <cell r="B3113" t="str">
            <v>Other Matter Executive</v>
          </cell>
          <cell r="C3113" t="str">
            <v>Grech , Joanna</v>
          </cell>
        </row>
        <row r="3114">
          <cell r="A3114" t="str">
            <v>Core</v>
          </cell>
          <cell r="B3114" t="str">
            <v>Other Matter Executive</v>
          </cell>
          <cell r="C3114" t="str">
            <v>Green , Alexandra</v>
          </cell>
        </row>
        <row r="3115">
          <cell r="A3115" t="str">
            <v>Core</v>
          </cell>
          <cell r="B3115" t="str">
            <v>Other Matter Executive</v>
          </cell>
          <cell r="C3115" t="str">
            <v>Greening , Ruth</v>
          </cell>
        </row>
        <row r="3116">
          <cell r="A3116" t="str">
            <v>Core</v>
          </cell>
          <cell r="B3116" t="str">
            <v>Other Matter Executive</v>
          </cell>
          <cell r="C3116" t="str">
            <v>Greenleaves , Anna</v>
          </cell>
        </row>
        <row r="3117">
          <cell r="A3117" t="str">
            <v>Core</v>
          </cell>
          <cell r="B3117" t="str">
            <v>Other Matter Executive</v>
          </cell>
          <cell r="C3117" t="str">
            <v>Grieve , Pamela</v>
          </cell>
        </row>
        <row r="3118">
          <cell r="A3118" t="str">
            <v>Core</v>
          </cell>
          <cell r="B3118" t="str">
            <v>Other Matter Executive</v>
          </cell>
          <cell r="C3118" t="str">
            <v>Grieves , John</v>
          </cell>
        </row>
        <row r="3119">
          <cell r="A3119" t="str">
            <v>Core</v>
          </cell>
          <cell r="B3119" t="str">
            <v>Other Matter Executive</v>
          </cell>
          <cell r="C3119" t="str">
            <v>Grudzinski , Andrew</v>
          </cell>
        </row>
        <row r="3120">
          <cell r="A3120" t="str">
            <v>Core</v>
          </cell>
          <cell r="B3120" t="str">
            <v>Other Matter Executive</v>
          </cell>
          <cell r="C3120" t="str">
            <v>Gryshko , Sergiy</v>
          </cell>
        </row>
        <row r="3121">
          <cell r="A3121" t="str">
            <v>Core</v>
          </cell>
          <cell r="B3121" t="str">
            <v>Other Matter Executive</v>
          </cell>
          <cell r="C3121" t="str">
            <v>Grzesiak , Filip</v>
          </cell>
        </row>
        <row r="3122">
          <cell r="A3122" t="str">
            <v>Core</v>
          </cell>
          <cell r="B3122" t="str">
            <v>Other Matter Executive</v>
          </cell>
          <cell r="C3122" t="str">
            <v>Gudko , Oleksandr</v>
          </cell>
        </row>
        <row r="3123">
          <cell r="A3123" t="str">
            <v>Core</v>
          </cell>
          <cell r="B3123" t="str">
            <v>Other Matter Executive</v>
          </cell>
          <cell r="C3123" t="str">
            <v>Gupta , Abira</v>
          </cell>
        </row>
        <row r="3124">
          <cell r="A3124" t="str">
            <v>Core</v>
          </cell>
          <cell r="B3124" t="str">
            <v>Other Matter Executive</v>
          </cell>
          <cell r="C3124" t="str">
            <v>Guy , Tom</v>
          </cell>
        </row>
        <row r="3125">
          <cell r="A3125" t="str">
            <v>Core</v>
          </cell>
          <cell r="B3125" t="str">
            <v>Other Matter Executive</v>
          </cell>
          <cell r="C3125" t="str">
            <v>Hailichova , Helena</v>
          </cell>
        </row>
        <row r="3126">
          <cell r="A3126" t="str">
            <v>Core</v>
          </cell>
          <cell r="B3126" t="str">
            <v>Other Matter Executive</v>
          </cell>
          <cell r="C3126" t="str">
            <v>Hall , Caroline</v>
          </cell>
        </row>
        <row r="3127">
          <cell r="A3127" t="str">
            <v>Core</v>
          </cell>
          <cell r="B3127" t="str">
            <v>Other Matter Executive</v>
          </cell>
          <cell r="C3127" t="str">
            <v>Hawkins , Natasha</v>
          </cell>
        </row>
        <row r="3128">
          <cell r="A3128" t="str">
            <v>Core</v>
          </cell>
          <cell r="B3128" t="str">
            <v>Other Matter Executive</v>
          </cell>
          <cell r="C3128" t="str">
            <v>Hayes , Simon</v>
          </cell>
        </row>
        <row r="3129">
          <cell r="A3129" t="str">
            <v>Core</v>
          </cell>
          <cell r="B3129" t="str">
            <v>Other Matter Executive</v>
          </cell>
          <cell r="C3129" t="str">
            <v>Hearnden , Josie</v>
          </cell>
        </row>
        <row r="3130">
          <cell r="A3130" t="str">
            <v>Core</v>
          </cell>
          <cell r="B3130" t="str">
            <v>Other Matter Executive</v>
          </cell>
          <cell r="C3130" t="str">
            <v>Heath , Danielle</v>
          </cell>
        </row>
        <row r="3131">
          <cell r="A3131" t="str">
            <v>Core</v>
          </cell>
          <cell r="B3131" t="str">
            <v>Other Matter Executive</v>
          </cell>
          <cell r="C3131" t="str">
            <v>Hejduk , Lukas</v>
          </cell>
        </row>
        <row r="3132">
          <cell r="A3132" t="str">
            <v>Core</v>
          </cell>
          <cell r="B3132" t="str">
            <v>Other Matter Executive</v>
          </cell>
          <cell r="C3132" t="str">
            <v>Helmer , Stuart</v>
          </cell>
        </row>
        <row r="3133">
          <cell r="A3133" t="str">
            <v>Core</v>
          </cell>
          <cell r="B3133" t="str">
            <v>Other Matter Executive</v>
          </cell>
          <cell r="C3133" t="str">
            <v>Herd , Thomas</v>
          </cell>
        </row>
        <row r="3134">
          <cell r="A3134" t="str">
            <v>Core</v>
          </cell>
          <cell r="B3134" t="str">
            <v>Other Matter Executive</v>
          </cell>
          <cell r="C3134" t="str">
            <v>Heritage , Sarah</v>
          </cell>
        </row>
        <row r="3135">
          <cell r="A3135" t="str">
            <v>Core</v>
          </cell>
          <cell r="B3135" t="str">
            <v>Other Matter Executive</v>
          </cell>
          <cell r="C3135" t="str">
            <v>Higgs , Rowley</v>
          </cell>
        </row>
        <row r="3136">
          <cell r="A3136" t="str">
            <v>Core</v>
          </cell>
          <cell r="B3136" t="str">
            <v>Other Matter Executive</v>
          </cell>
          <cell r="C3136" t="str">
            <v>Hitchen , Emma</v>
          </cell>
        </row>
        <row r="3137">
          <cell r="A3137" t="str">
            <v>Core</v>
          </cell>
          <cell r="B3137" t="str">
            <v>Other Matter Executive</v>
          </cell>
          <cell r="C3137" t="str">
            <v>Hodgkins , Stephen</v>
          </cell>
        </row>
        <row r="3138">
          <cell r="A3138" t="str">
            <v>Core</v>
          </cell>
          <cell r="B3138" t="str">
            <v>Other Matter Executive</v>
          </cell>
          <cell r="C3138" t="str">
            <v>Hoffman , Daniel</v>
          </cell>
        </row>
        <row r="3139">
          <cell r="A3139" t="str">
            <v>Core</v>
          </cell>
          <cell r="B3139" t="str">
            <v>Other Matter Executive</v>
          </cell>
          <cell r="C3139" t="str">
            <v>Hohnen , Stuart</v>
          </cell>
        </row>
        <row r="3140">
          <cell r="A3140" t="str">
            <v>Core</v>
          </cell>
          <cell r="B3140" t="str">
            <v>Other Matter Executive</v>
          </cell>
          <cell r="C3140" t="str">
            <v>Homoki , Peter</v>
          </cell>
        </row>
        <row r="3141">
          <cell r="A3141" t="str">
            <v>Core</v>
          </cell>
          <cell r="B3141" t="str">
            <v>Other Matter Executive</v>
          </cell>
          <cell r="C3141" t="str">
            <v>Hook , Joanna</v>
          </cell>
        </row>
        <row r="3142">
          <cell r="A3142" t="str">
            <v>Core</v>
          </cell>
          <cell r="B3142" t="str">
            <v>Other Matter Executive</v>
          </cell>
          <cell r="C3142" t="str">
            <v>Hopkinson , Matthew</v>
          </cell>
        </row>
        <row r="3143">
          <cell r="A3143" t="str">
            <v>Core</v>
          </cell>
          <cell r="B3143" t="str">
            <v>Other Matter Executive</v>
          </cell>
          <cell r="C3143" t="str">
            <v>Horn , Ewan</v>
          </cell>
        </row>
        <row r="3144">
          <cell r="A3144" t="str">
            <v>Core</v>
          </cell>
          <cell r="B3144" t="str">
            <v>Other Matter Executive</v>
          </cell>
          <cell r="C3144" t="str">
            <v>Horton , Ben</v>
          </cell>
        </row>
        <row r="3145">
          <cell r="A3145" t="str">
            <v>Core</v>
          </cell>
          <cell r="B3145" t="str">
            <v>Other Matter Executive</v>
          </cell>
          <cell r="C3145" t="str">
            <v>Houghton , Andrew</v>
          </cell>
        </row>
        <row r="3146">
          <cell r="A3146" t="str">
            <v>Core</v>
          </cell>
          <cell r="B3146" t="str">
            <v>Other Matter Executive</v>
          </cell>
          <cell r="C3146" t="str">
            <v>Houston , Katie</v>
          </cell>
        </row>
        <row r="3147">
          <cell r="A3147" t="str">
            <v>Core</v>
          </cell>
          <cell r="B3147" t="str">
            <v>Other Matter Executive</v>
          </cell>
          <cell r="C3147" t="str">
            <v>Howley , Simon</v>
          </cell>
        </row>
        <row r="3148">
          <cell r="A3148" t="str">
            <v>Core</v>
          </cell>
          <cell r="B3148" t="str">
            <v>Other Matter Executive</v>
          </cell>
          <cell r="C3148" t="str">
            <v>Hoyland , Laura</v>
          </cell>
        </row>
        <row r="3149">
          <cell r="A3149" t="str">
            <v>Core</v>
          </cell>
          <cell r="B3149" t="str">
            <v>Other Matter Executive</v>
          </cell>
          <cell r="C3149" t="str">
            <v>Hristov , Pavel</v>
          </cell>
        </row>
        <row r="3150">
          <cell r="A3150" t="str">
            <v>Core</v>
          </cell>
          <cell r="B3150" t="str">
            <v>Other Matter Executive</v>
          </cell>
          <cell r="C3150" t="str">
            <v>Huang , Thomas</v>
          </cell>
        </row>
        <row r="3151">
          <cell r="A3151" t="str">
            <v>Core</v>
          </cell>
          <cell r="B3151" t="str">
            <v>Other Matter Executive</v>
          </cell>
          <cell r="C3151" t="str">
            <v>Hughes , Thomas</v>
          </cell>
        </row>
        <row r="3152">
          <cell r="A3152" t="str">
            <v>Core</v>
          </cell>
          <cell r="B3152" t="str">
            <v>Other Matter Executive</v>
          </cell>
          <cell r="C3152" t="str">
            <v>Hugkulstone , John</v>
          </cell>
        </row>
        <row r="3153">
          <cell r="A3153" t="str">
            <v>Core</v>
          </cell>
          <cell r="B3153" t="str">
            <v>Other Matter Executive</v>
          </cell>
          <cell r="C3153" t="str">
            <v>Hurley , Nathalie</v>
          </cell>
        </row>
        <row r="3154">
          <cell r="A3154" t="str">
            <v>Core</v>
          </cell>
          <cell r="B3154" t="str">
            <v>Other Matter Executive</v>
          </cell>
          <cell r="C3154" t="str">
            <v>Hussain , Tair</v>
          </cell>
        </row>
        <row r="3155">
          <cell r="A3155" t="str">
            <v>Core</v>
          </cell>
          <cell r="B3155" t="str">
            <v>Other Matter Executive</v>
          </cell>
          <cell r="C3155" t="str">
            <v>Hyde , Sarah</v>
          </cell>
        </row>
        <row r="3156">
          <cell r="A3156" t="str">
            <v>Core</v>
          </cell>
          <cell r="B3156" t="str">
            <v>Other Matter Executive</v>
          </cell>
          <cell r="C3156" t="str">
            <v>Ionescu , Raluca</v>
          </cell>
        </row>
        <row r="3157">
          <cell r="A3157" t="str">
            <v>Core</v>
          </cell>
          <cell r="B3157" t="str">
            <v>Other Matter Executive</v>
          </cell>
          <cell r="C3157" t="str">
            <v>Istvan , Orsolya</v>
          </cell>
        </row>
        <row r="3158">
          <cell r="A3158" t="str">
            <v>Core</v>
          </cell>
          <cell r="B3158" t="str">
            <v>Other Matter Executive</v>
          </cell>
          <cell r="C3158" t="str">
            <v>Ivanova , Elitsa</v>
          </cell>
        </row>
        <row r="3159">
          <cell r="A3159" t="str">
            <v>Core</v>
          </cell>
          <cell r="B3159" t="str">
            <v>Other Matter Executive</v>
          </cell>
          <cell r="C3159" t="str">
            <v>Jackson , Andrew</v>
          </cell>
        </row>
        <row r="3160">
          <cell r="A3160" t="str">
            <v>Core</v>
          </cell>
          <cell r="B3160" t="str">
            <v>Other Matter Executive</v>
          </cell>
          <cell r="C3160" t="str">
            <v>Jackson , Helen</v>
          </cell>
        </row>
        <row r="3161">
          <cell r="A3161" t="str">
            <v>Core</v>
          </cell>
          <cell r="B3161" t="str">
            <v>Other Matter Executive</v>
          </cell>
          <cell r="C3161" t="str">
            <v>Jackson , Tamsin</v>
          </cell>
        </row>
        <row r="3162">
          <cell r="A3162" t="str">
            <v>Core</v>
          </cell>
          <cell r="B3162" t="str">
            <v>Other Matter Executive</v>
          </cell>
          <cell r="C3162" t="str">
            <v>James , Andrew</v>
          </cell>
        </row>
        <row r="3163">
          <cell r="A3163" t="str">
            <v>Core</v>
          </cell>
          <cell r="B3163" t="str">
            <v>Other Matter Executive</v>
          </cell>
          <cell r="C3163" t="str">
            <v>James , Kairi</v>
          </cell>
        </row>
        <row r="3164">
          <cell r="A3164" t="str">
            <v>Core</v>
          </cell>
          <cell r="B3164" t="str">
            <v>Other Matter Executive</v>
          </cell>
          <cell r="C3164" t="str">
            <v>Jamieson , Laura</v>
          </cell>
        </row>
        <row r="3165">
          <cell r="A3165" t="str">
            <v>Core</v>
          </cell>
          <cell r="B3165" t="str">
            <v>Other Matter Executive</v>
          </cell>
          <cell r="C3165" t="str">
            <v>Janicek , Lukas</v>
          </cell>
        </row>
        <row r="3166">
          <cell r="A3166" t="str">
            <v>Core</v>
          </cell>
          <cell r="B3166" t="str">
            <v>Other Matter Executive</v>
          </cell>
          <cell r="C3166" t="str">
            <v>Jekkel , Nora</v>
          </cell>
        </row>
        <row r="3167">
          <cell r="A3167" t="str">
            <v>Core</v>
          </cell>
          <cell r="B3167" t="str">
            <v>Other Matter Executive</v>
          </cell>
          <cell r="C3167" t="str">
            <v>Jelea , Claudia</v>
          </cell>
        </row>
        <row r="3168">
          <cell r="A3168" t="str">
            <v>Core</v>
          </cell>
          <cell r="B3168" t="str">
            <v>Other Matter Executive</v>
          </cell>
          <cell r="C3168" t="str">
            <v>Jelen , Anna</v>
          </cell>
        </row>
        <row r="3169">
          <cell r="A3169" t="str">
            <v>Core</v>
          </cell>
          <cell r="B3169" t="str">
            <v>Other Matter Executive</v>
          </cell>
          <cell r="C3169" t="str">
            <v>Jenkins , Mark</v>
          </cell>
        </row>
        <row r="3170">
          <cell r="A3170" t="str">
            <v>Core</v>
          </cell>
          <cell r="B3170" t="str">
            <v>Other Matter Executive</v>
          </cell>
          <cell r="C3170" t="str">
            <v>Jerry , Diane</v>
          </cell>
        </row>
        <row r="3171">
          <cell r="A3171" t="str">
            <v>Core</v>
          </cell>
          <cell r="B3171" t="str">
            <v>Other Matter Executive</v>
          </cell>
          <cell r="C3171" t="str">
            <v>Jesson , Colin</v>
          </cell>
        </row>
        <row r="3172">
          <cell r="A3172" t="str">
            <v>Core</v>
          </cell>
          <cell r="B3172" t="str">
            <v>Other Matter Executive</v>
          </cell>
          <cell r="C3172" t="str">
            <v>Jodkowski , Adam</v>
          </cell>
        </row>
        <row r="3173">
          <cell r="A3173" t="str">
            <v>Core</v>
          </cell>
          <cell r="B3173" t="str">
            <v>Other Matter Executive</v>
          </cell>
          <cell r="C3173" t="str">
            <v>Johnston , Matthew</v>
          </cell>
        </row>
        <row r="3174">
          <cell r="A3174" t="str">
            <v>Core</v>
          </cell>
          <cell r="B3174" t="str">
            <v>Other Matter Executive</v>
          </cell>
          <cell r="C3174" t="str">
            <v>Jones , Karen</v>
          </cell>
        </row>
        <row r="3175">
          <cell r="A3175" t="str">
            <v>Core</v>
          </cell>
          <cell r="B3175" t="str">
            <v>Other Matter Executive</v>
          </cell>
          <cell r="C3175" t="str">
            <v>Jones , Kate</v>
          </cell>
        </row>
        <row r="3176">
          <cell r="A3176" t="str">
            <v>Core</v>
          </cell>
          <cell r="B3176" t="str">
            <v>Other Matter Executive</v>
          </cell>
          <cell r="C3176" t="str">
            <v>Jozepczuk , Katarzyna</v>
          </cell>
        </row>
        <row r="3177">
          <cell r="A3177" t="str">
            <v>Core</v>
          </cell>
          <cell r="B3177" t="str">
            <v>Other Matter Executive</v>
          </cell>
          <cell r="C3177" t="str">
            <v>Jugpal , Narinder</v>
          </cell>
        </row>
        <row r="3178">
          <cell r="A3178" t="str">
            <v>Core</v>
          </cell>
          <cell r="B3178" t="str">
            <v>Other Matter Executive</v>
          </cell>
          <cell r="C3178" t="str">
            <v>Jurga , Zuzanna</v>
          </cell>
        </row>
        <row r="3179">
          <cell r="A3179" t="str">
            <v>Core</v>
          </cell>
          <cell r="B3179" t="str">
            <v>Other Matter Executive</v>
          </cell>
          <cell r="C3179" t="str">
            <v>Kabacs , Szilvia</v>
          </cell>
        </row>
        <row r="3180">
          <cell r="A3180" t="str">
            <v>Core</v>
          </cell>
          <cell r="B3180" t="str">
            <v>Other Matter Executive</v>
          </cell>
          <cell r="C3180" t="str">
            <v>Kalinowski , Maciej</v>
          </cell>
        </row>
        <row r="3181">
          <cell r="A3181" t="str">
            <v>Core</v>
          </cell>
          <cell r="B3181" t="str">
            <v>Other Matter Executive</v>
          </cell>
          <cell r="C3181" t="str">
            <v>Kalman , Eszter</v>
          </cell>
        </row>
        <row r="3182">
          <cell r="A3182" t="str">
            <v>Core</v>
          </cell>
          <cell r="B3182" t="str">
            <v>Other Matter Executive</v>
          </cell>
          <cell r="C3182" t="str">
            <v>Kasatkina , Anya</v>
          </cell>
        </row>
        <row r="3183">
          <cell r="A3183" t="str">
            <v>Core</v>
          </cell>
          <cell r="B3183" t="str">
            <v>Other Matter Executive</v>
          </cell>
          <cell r="C3183" t="str">
            <v>Kedziora , Adam</v>
          </cell>
        </row>
        <row r="3184">
          <cell r="A3184" t="str">
            <v>Core</v>
          </cell>
          <cell r="B3184" t="str">
            <v>Other Matter Executive</v>
          </cell>
          <cell r="C3184" t="str">
            <v>Kelk , Julia</v>
          </cell>
        </row>
        <row r="3185">
          <cell r="A3185" t="str">
            <v>Core</v>
          </cell>
          <cell r="B3185" t="str">
            <v>Other Matter Executive</v>
          </cell>
          <cell r="C3185" t="str">
            <v>Kelly , Liz</v>
          </cell>
        </row>
        <row r="3186">
          <cell r="A3186" t="str">
            <v>Core</v>
          </cell>
          <cell r="B3186" t="str">
            <v>Other Matter Executive</v>
          </cell>
          <cell r="C3186" t="str">
            <v>Kempa , Adam</v>
          </cell>
        </row>
        <row r="3187">
          <cell r="A3187" t="str">
            <v>Core</v>
          </cell>
          <cell r="B3187" t="str">
            <v>Other Matter Executive</v>
          </cell>
          <cell r="C3187" t="str">
            <v>Kennedy , Philip</v>
          </cell>
        </row>
        <row r="3188">
          <cell r="A3188" t="str">
            <v>Core</v>
          </cell>
          <cell r="B3188" t="str">
            <v>Other Matter Executive</v>
          </cell>
          <cell r="C3188" t="str">
            <v>Kent , Claire</v>
          </cell>
        </row>
        <row r="3189">
          <cell r="A3189" t="str">
            <v>Core</v>
          </cell>
          <cell r="B3189" t="str">
            <v>Other Matter Executive</v>
          </cell>
          <cell r="C3189" t="str">
            <v>Kerr , Liam</v>
          </cell>
        </row>
        <row r="3190">
          <cell r="A3190" t="str">
            <v>Core</v>
          </cell>
          <cell r="B3190" t="str">
            <v>Other Matter Executive</v>
          </cell>
          <cell r="C3190" t="str">
            <v>Kertesz , Bence</v>
          </cell>
        </row>
        <row r="3191">
          <cell r="A3191" t="str">
            <v>Core</v>
          </cell>
          <cell r="B3191" t="str">
            <v>Other Matter Executive</v>
          </cell>
          <cell r="C3191" t="str">
            <v>Keska , Katarzyna</v>
          </cell>
        </row>
        <row r="3192">
          <cell r="A3192" t="str">
            <v>Core</v>
          </cell>
          <cell r="B3192" t="str">
            <v>Other Matter Executive</v>
          </cell>
          <cell r="C3192" t="str">
            <v>Keville , Heidi</v>
          </cell>
        </row>
        <row r="3193">
          <cell r="A3193" t="str">
            <v>Core</v>
          </cell>
          <cell r="B3193" t="str">
            <v>Other Matter Executive</v>
          </cell>
          <cell r="C3193" t="str">
            <v>Keys , Valentina</v>
          </cell>
        </row>
        <row r="3194">
          <cell r="A3194" t="str">
            <v>Core</v>
          </cell>
          <cell r="B3194" t="str">
            <v>Other Matter Executive</v>
          </cell>
          <cell r="C3194" t="str">
            <v>Khalid , Shehzad</v>
          </cell>
        </row>
        <row r="3195">
          <cell r="A3195" t="str">
            <v>Core</v>
          </cell>
          <cell r="B3195" t="str">
            <v>Other Matter Executive</v>
          </cell>
          <cell r="C3195" t="str">
            <v>Kidd , Richard</v>
          </cell>
        </row>
        <row r="3196">
          <cell r="A3196" t="str">
            <v>Core</v>
          </cell>
          <cell r="B3196" t="str">
            <v>Other Matter Executive</v>
          </cell>
          <cell r="C3196" t="str">
            <v>Kilgore , Carol</v>
          </cell>
        </row>
        <row r="3197">
          <cell r="A3197" t="str">
            <v>Core</v>
          </cell>
          <cell r="B3197" t="str">
            <v>Other Matter Executive</v>
          </cell>
          <cell r="C3197" t="str">
            <v>Killiard , Shelley</v>
          </cell>
        </row>
        <row r="3198">
          <cell r="A3198" t="str">
            <v>Core</v>
          </cell>
          <cell r="B3198" t="str">
            <v>Other Matter Executive</v>
          </cell>
          <cell r="C3198" t="str">
            <v>Kilner , Stephen</v>
          </cell>
        </row>
        <row r="3199">
          <cell r="A3199" t="str">
            <v>Core</v>
          </cell>
          <cell r="B3199" t="str">
            <v>Other Matter Executive</v>
          </cell>
          <cell r="C3199" t="str">
            <v>Kilshaw , Lucy</v>
          </cell>
        </row>
        <row r="3200">
          <cell r="A3200" t="str">
            <v>Core</v>
          </cell>
          <cell r="B3200" t="str">
            <v>Other Matter Executive</v>
          </cell>
          <cell r="C3200" t="str">
            <v>Kilshaw , Stephen</v>
          </cell>
        </row>
        <row r="3201">
          <cell r="A3201" t="str">
            <v>Core</v>
          </cell>
          <cell r="B3201" t="str">
            <v>Other Matter Executive</v>
          </cell>
          <cell r="C3201" t="str">
            <v>King , Charlotte</v>
          </cell>
        </row>
        <row r="3202">
          <cell r="A3202" t="str">
            <v>Core</v>
          </cell>
          <cell r="B3202" t="str">
            <v>Other Matter Executive</v>
          </cell>
          <cell r="C3202" t="str">
            <v>King , Sarah</v>
          </cell>
        </row>
        <row r="3203">
          <cell r="A3203" t="str">
            <v>Core</v>
          </cell>
          <cell r="B3203" t="str">
            <v>Other Matter Executive</v>
          </cell>
          <cell r="C3203" t="str">
            <v>Kirin , Mills</v>
          </cell>
        </row>
        <row r="3204">
          <cell r="A3204" t="str">
            <v>Core</v>
          </cell>
          <cell r="B3204" t="str">
            <v>Other Matter Executive</v>
          </cell>
          <cell r="C3204" t="str">
            <v>Kiryushin , Slava</v>
          </cell>
        </row>
        <row r="3205">
          <cell r="A3205" t="str">
            <v>Core</v>
          </cell>
          <cell r="B3205" t="str">
            <v>Other Matter Executive</v>
          </cell>
          <cell r="C3205" t="str">
            <v>Kislerova , Lucie</v>
          </cell>
        </row>
        <row r="3206">
          <cell r="A3206" t="str">
            <v>Core</v>
          </cell>
          <cell r="B3206" t="str">
            <v>Other Matter Executive</v>
          </cell>
          <cell r="C3206" t="str">
            <v>Klaczynska , Katarzyna</v>
          </cell>
        </row>
        <row r="3207">
          <cell r="A3207" t="str">
            <v>Core</v>
          </cell>
          <cell r="B3207" t="str">
            <v>Other Matter Executive</v>
          </cell>
          <cell r="C3207" t="str">
            <v>Kleniewska , Anna</v>
          </cell>
        </row>
        <row r="3208">
          <cell r="A3208" t="str">
            <v>Core</v>
          </cell>
          <cell r="B3208" t="str">
            <v>Other Matter Executive</v>
          </cell>
          <cell r="C3208" t="str">
            <v>Kloc , Katarzyna</v>
          </cell>
        </row>
        <row r="3209">
          <cell r="A3209" t="str">
            <v>Core</v>
          </cell>
          <cell r="B3209" t="str">
            <v>Other Matter Executive</v>
          </cell>
          <cell r="C3209" t="str">
            <v>Klupacs , Andras</v>
          </cell>
        </row>
        <row r="3210">
          <cell r="A3210" t="str">
            <v>Core</v>
          </cell>
          <cell r="B3210" t="str">
            <v>Other Matter Executive</v>
          </cell>
          <cell r="C3210" t="str">
            <v>Kluziak , Rafal</v>
          </cell>
        </row>
        <row r="3211">
          <cell r="A3211" t="str">
            <v>Core</v>
          </cell>
          <cell r="B3211" t="str">
            <v>Other Matter Executive</v>
          </cell>
          <cell r="C3211" t="str">
            <v>Knight , Mary</v>
          </cell>
        </row>
        <row r="3212">
          <cell r="A3212" t="str">
            <v>Core</v>
          </cell>
          <cell r="B3212" t="str">
            <v>Other Matter Executive</v>
          </cell>
          <cell r="C3212" t="str">
            <v>Kokeny , Balazs</v>
          </cell>
        </row>
        <row r="3213">
          <cell r="A3213" t="str">
            <v>Core</v>
          </cell>
          <cell r="B3213" t="str">
            <v>Other Matter Executive</v>
          </cell>
          <cell r="C3213" t="str">
            <v>Kolvakh , Volodymyr</v>
          </cell>
        </row>
        <row r="3214">
          <cell r="A3214" t="str">
            <v>Core</v>
          </cell>
          <cell r="B3214" t="str">
            <v>Other Matter Executive</v>
          </cell>
          <cell r="C3214" t="str">
            <v>Komorowska , Ida</v>
          </cell>
        </row>
        <row r="3215">
          <cell r="A3215" t="str">
            <v>Core</v>
          </cell>
          <cell r="B3215" t="str">
            <v>Other Matter Executive</v>
          </cell>
          <cell r="C3215" t="str">
            <v>Kondorosi , Nora</v>
          </cell>
        </row>
        <row r="3216">
          <cell r="A3216" t="str">
            <v>Core</v>
          </cell>
          <cell r="B3216" t="str">
            <v>Other Matter Executive</v>
          </cell>
          <cell r="C3216" t="str">
            <v>Kopczynski , Maciej</v>
          </cell>
        </row>
        <row r="3217">
          <cell r="A3217" t="str">
            <v>Core</v>
          </cell>
          <cell r="B3217" t="str">
            <v>Other Matter Executive</v>
          </cell>
          <cell r="C3217" t="str">
            <v>Kothari , Swita</v>
          </cell>
        </row>
        <row r="3218">
          <cell r="A3218" t="str">
            <v>Core</v>
          </cell>
          <cell r="B3218" t="str">
            <v>Other Matter Executive</v>
          </cell>
          <cell r="C3218" t="str">
            <v>Kotlaba , Radim</v>
          </cell>
        </row>
        <row r="3219">
          <cell r="A3219" t="str">
            <v>Core</v>
          </cell>
          <cell r="B3219" t="str">
            <v>Other Matter Executive</v>
          </cell>
          <cell r="C3219" t="str">
            <v>Kovacs , Csaba</v>
          </cell>
        </row>
        <row r="3220">
          <cell r="A3220" t="str">
            <v>Core</v>
          </cell>
          <cell r="B3220" t="str">
            <v>Other Matter Executive</v>
          </cell>
          <cell r="C3220" t="str">
            <v>Kovar , Miroslav</v>
          </cell>
        </row>
        <row r="3221">
          <cell r="A3221" t="str">
            <v>Core</v>
          </cell>
          <cell r="B3221" t="str">
            <v>Other Matter Executive</v>
          </cell>
          <cell r="C3221" t="str">
            <v>Kowalik , Mark</v>
          </cell>
        </row>
        <row r="3222">
          <cell r="A3222" t="str">
            <v>Core</v>
          </cell>
          <cell r="B3222" t="str">
            <v>Other Matter Executive</v>
          </cell>
          <cell r="C3222" t="str">
            <v>Kozlova , Anna</v>
          </cell>
        </row>
        <row r="3223">
          <cell r="A3223" t="str">
            <v>Core</v>
          </cell>
          <cell r="B3223" t="str">
            <v>Other Matter Executive</v>
          </cell>
          <cell r="C3223" t="str">
            <v>Kozlowski , Zbigniew</v>
          </cell>
        </row>
        <row r="3224">
          <cell r="A3224" t="str">
            <v>Core</v>
          </cell>
          <cell r="B3224" t="str">
            <v>Other Matter Executive</v>
          </cell>
          <cell r="C3224" t="str">
            <v>Kucharczyk , Katarzyna</v>
          </cell>
        </row>
        <row r="3225">
          <cell r="A3225" t="str">
            <v>Core</v>
          </cell>
          <cell r="B3225" t="str">
            <v>Other Matter Executive</v>
          </cell>
          <cell r="C3225" t="str">
            <v>Kucharski , Przemyslaw</v>
          </cell>
        </row>
        <row r="3226">
          <cell r="A3226" t="str">
            <v>Core</v>
          </cell>
          <cell r="B3226" t="str">
            <v>Other Matter Executive</v>
          </cell>
          <cell r="C3226" t="str">
            <v>Kurecova , Vladena</v>
          </cell>
        </row>
        <row r="3227">
          <cell r="A3227" t="str">
            <v>Core</v>
          </cell>
          <cell r="B3227" t="str">
            <v>Other Matter Executive</v>
          </cell>
          <cell r="C3227" t="str">
            <v>Kuria , Nick</v>
          </cell>
        </row>
        <row r="3228">
          <cell r="A3228" t="str">
            <v>Core</v>
          </cell>
          <cell r="B3228" t="str">
            <v>Other Matter Executive</v>
          </cell>
          <cell r="C3228" t="str">
            <v>Kushniruk , Natalia</v>
          </cell>
        </row>
        <row r="3229">
          <cell r="A3229" t="str">
            <v>Core</v>
          </cell>
          <cell r="B3229" t="str">
            <v>Other Matter Executive</v>
          </cell>
          <cell r="C3229" t="str">
            <v>Kuzma , Agnieszka</v>
          </cell>
        </row>
        <row r="3230">
          <cell r="A3230" t="str">
            <v>Core</v>
          </cell>
          <cell r="B3230" t="str">
            <v>Other Matter Executive</v>
          </cell>
          <cell r="C3230" t="str">
            <v>Lahm , Lesley</v>
          </cell>
        </row>
        <row r="3231">
          <cell r="A3231" t="str">
            <v>Core</v>
          </cell>
          <cell r="B3231" t="str">
            <v>Other Matter Executive</v>
          </cell>
          <cell r="C3231" t="str">
            <v>Lampitt , Peter</v>
          </cell>
        </row>
        <row r="3232">
          <cell r="A3232" t="str">
            <v>Core</v>
          </cell>
          <cell r="B3232" t="str">
            <v>Other Matter Executive</v>
          </cell>
          <cell r="C3232" t="str">
            <v>Larkin , Debbie</v>
          </cell>
        </row>
        <row r="3233">
          <cell r="A3233" t="str">
            <v>Core</v>
          </cell>
          <cell r="B3233" t="str">
            <v>Other Matter Executive</v>
          </cell>
          <cell r="C3233" t="str">
            <v>Lasocka - Wysoczanska , Paulina</v>
          </cell>
        </row>
        <row r="3234">
          <cell r="A3234" t="str">
            <v>Core</v>
          </cell>
          <cell r="B3234" t="str">
            <v>Other Matter Executive</v>
          </cell>
          <cell r="C3234" t="str">
            <v>Lehwark , Agnieszka</v>
          </cell>
        </row>
        <row r="3235">
          <cell r="A3235" t="str">
            <v>Core</v>
          </cell>
          <cell r="B3235" t="str">
            <v>Other Matter Executive</v>
          </cell>
          <cell r="C3235" t="str">
            <v>Lerner , Jakub</v>
          </cell>
        </row>
        <row r="3236">
          <cell r="A3236" t="str">
            <v>Core</v>
          </cell>
          <cell r="B3236" t="str">
            <v>Other Matter Executive</v>
          </cell>
          <cell r="C3236" t="str">
            <v>Leslie , Paula</v>
          </cell>
        </row>
        <row r="3237">
          <cell r="A3237" t="str">
            <v>Core</v>
          </cell>
          <cell r="B3237" t="str">
            <v>Other Matter Executive</v>
          </cell>
          <cell r="C3237" t="str">
            <v>Lewoszewski , Marcin</v>
          </cell>
        </row>
        <row r="3238">
          <cell r="A3238" t="str">
            <v>Core</v>
          </cell>
          <cell r="B3238" t="str">
            <v>Other Matter Executive</v>
          </cell>
          <cell r="C3238" t="str">
            <v>Lewy , Matt</v>
          </cell>
        </row>
        <row r="3239">
          <cell r="A3239" t="str">
            <v>Core</v>
          </cell>
          <cell r="B3239" t="str">
            <v>Other Matter Executive</v>
          </cell>
          <cell r="C3239" t="str">
            <v>Linford , Jennifer</v>
          </cell>
        </row>
        <row r="3240">
          <cell r="A3240" t="str">
            <v>Core</v>
          </cell>
          <cell r="B3240" t="str">
            <v>Other Matter Executive</v>
          </cell>
          <cell r="C3240" t="str">
            <v>Liput , Jacek</v>
          </cell>
        </row>
        <row r="3241">
          <cell r="A3241" t="str">
            <v>Core</v>
          </cell>
          <cell r="B3241" t="str">
            <v>Other Matter Executive</v>
          </cell>
          <cell r="C3241" t="str">
            <v>Lis , Iga</v>
          </cell>
        </row>
        <row r="3242">
          <cell r="A3242" t="str">
            <v>Core</v>
          </cell>
          <cell r="B3242" t="str">
            <v>Other Matter Executive</v>
          </cell>
          <cell r="C3242" t="str">
            <v>Lisawa , Michal</v>
          </cell>
        </row>
        <row r="3243">
          <cell r="A3243" t="str">
            <v>Core</v>
          </cell>
          <cell r="B3243" t="str">
            <v>Other Matter Executive</v>
          </cell>
          <cell r="C3243" t="str">
            <v>Liszek , Agnieszka</v>
          </cell>
        </row>
        <row r="3244">
          <cell r="A3244" t="str">
            <v>Core</v>
          </cell>
          <cell r="B3244" t="str">
            <v>Other Matter Executive</v>
          </cell>
          <cell r="C3244" t="str">
            <v>Little , Rebecca</v>
          </cell>
        </row>
        <row r="3245">
          <cell r="A3245" t="str">
            <v>Core</v>
          </cell>
          <cell r="B3245" t="str">
            <v>Other Matter Executive</v>
          </cell>
          <cell r="C3245" t="str">
            <v>Lou , Helen</v>
          </cell>
        </row>
        <row r="3246">
          <cell r="A3246" t="str">
            <v>Core</v>
          </cell>
          <cell r="B3246" t="str">
            <v>Other Matter Executive</v>
          </cell>
          <cell r="C3246" t="str">
            <v>Lowe , Gokce</v>
          </cell>
        </row>
        <row r="3247">
          <cell r="A3247" t="str">
            <v>Core</v>
          </cell>
          <cell r="B3247" t="str">
            <v>Other Matter Executive</v>
          </cell>
          <cell r="C3247" t="str">
            <v>Lowery , William</v>
          </cell>
        </row>
        <row r="3248">
          <cell r="A3248" t="str">
            <v>Core</v>
          </cell>
          <cell r="B3248" t="str">
            <v>Other Matter Executive</v>
          </cell>
          <cell r="C3248" t="str">
            <v>Lucy , Laura</v>
          </cell>
        </row>
        <row r="3249">
          <cell r="A3249" t="str">
            <v>Core</v>
          </cell>
          <cell r="B3249" t="str">
            <v>Other Matter Executive</v>
          </cell>
          <cell r="C3249" t="str">
            <v>Lynch , Sinead</v>
          </cell>
        </row>
        <row r="3250">
          <cell r="A3250" t="str">
            <v>Core</v>
          </cell>
          <cell r="B3250" t="str">
            <v>Other Matter Executive</v>
          </cell>
          <cell r="C3250" t="str">
            <v>Lyons , Suzie</v>
          </cell>
        </row>
        <row r="3251">
          <cell r="A3251" t="str">
            <v>Core</v>
          </cell>
          <cell r="B3251" t="str">
            <v>Other Matter Executive</v>
          </cell>
          <cell r="C3251" t="str">
            <v>MacDonald , Kirsty</v>
          </cell>
        </row>
        <row r="3252">
          <cell r="A3252" t="str">
            <v>Core</v>
          </cell>
          <cell r="B3252" t="str">
            <v>Other Matter Executive</v>
          </cell>
          <cell r="C3252" t="str">
            <v>Mackenzie , Stephanie</v>
          </cell>
        </row>
        <row r="3253">
          <cell r="A3253" t="str">
            <v>Core</v>
          </cell>
          <cell r="B3253" t="str">
            <v>Other Matter Executive</v>
          </cell>
          <cell r="C3253" t="str">
            <v>Majumder - Russell , Dalia</v>
          </cell>
        </row>
        <row r="3254">
          <cell r="A3254" t="str">
            <v>Core</v>
          </cell>
          <cell r="B3254" t="str">
            <v>Other Matter Executive</v>
          </cell>
          <cell r="C3254" t="str">
            <v>Mallalieu , Tom</v>
          </cell>
        </row>
        <row r="3255">
          <cell r="A3255" t="str">
            <v>Core</v>
          </cell>
          <cell r="B3255" t="str">
            <v>Other Matter Executive</v>
          </cell>
          <cell r="C3255" t="str">
            <v>Manea , Rodica</v>
          </cell>
        </row>
        <row r="3256">
          <cell r="A3256" t="str">
            <v>Core</v>
          </cell>
          <cell r="B3256" t="str">
            <v>Other Matter Executive</v>
          </cell>
          <cell r="C3256" t="str">
            <v>Manolova , Iveta</v>
          </cell>
        </row>
        <row r="3257">
          <cell r="A3257" t="str">
            <v>Core</v>
          </cell>
          <cell r="B3257" t="str">
            <v>Other Matter Executive</v>
          </cell>
          <cell r="C3257" t="str">
            <v>Marcinkowski , Jakub</v>
          </cell>
        </row>
        <row r="3258">
          <cell r="A3258" t="str">
            <v>Core</v>
          </cell>
          <cell r="B3258" t="str">
            <v>Other Matter Executive</v>
          </cell>
          <cell r="C3258" t="str">
            <v>Marin , Simona</v>
          </cell>
        </row>
        <row r="3259">
          <cell r="A3259" t="str">
            <v>Core</v>
          </cell>
          <cell r="B3259" t="str">
            <v>Other Matter Executive</v>
          </cell>
          <cell r="C3259" t="str">
            <v>Markham , John</v>
          </cell>
        </row>
        <row r="3260">
          <cell r="A3260" t="str">
            <v>Core</v>
          </cell>
          <cell r="B3260" t="str">
            <v>Other Matter Executive</v>
          </cell>
          <cell r="C3260" t="str">
            <v>Marron , James</v>
          </cell>
        </row>
        <row r="3261">
          <cell r="A3261" t="str">
            <v>Core</v>
          </cell>
          <cell r="B3261" t="str">
            <v>Other Matter Executive</v>
          </cell>
          <cell r="C3261" t="str">
            <v>Marston , Mike</v>
          </cell>
        </row>
        <row r="3262">
          <cell r="A3262" t="str">
            <v>Core</v>
          </cell>
          <cell r="B3262" t="str">
            <v>Other Matter Executive</v>
          </cell>
          <cell r="C3262" t="str">
            <v>Mason , Shuna</v>
          </cell>
        </row>
        <row r="3263">
          <cell r="A3263" t="str">
            <v>Core</v>
          </cell>
          <cell r="B3263" t="str">
            <v>Other Matter Executive</v>
          </cell>
          <cell r="C3263" t="str">
            <v>Matuszewska , Karolina</v>
          </cell>
        </row>
        <row r="3264">
          <cell r="A3264" t="str">
            <v>Core</v>
          </cell>
          <cell r="B3264" t="str">
            <v>Other Matter Executive</v>
          </cell>
          <cell r="C3264" t="str">
            <v>McGladrigan , Rebecca</v>
          </cell>
        </row>
        <row r="3265">
          <cell r="A3265" t="str">
            <v>Core</v>
          </cell>
          <cell r="B3265" t="str">
            <v>Other Matter Executive</v>
          </cell>
          <cell r="C3265" t="str">
            <v>McIntosh , David</v>
          </cell>
        </row>
        <row r="3266">
          <cell r="A3266" t="str">
            <v>Core</v>
          </cell>
          <cell r="B3266" t="str">
            <v>Other Matter Executive</v>
          </cell>
          <cell r="C3266" t="str">
            <v>McKenna , Maria</v>
          </cell>
        </row>
        <row r="3267">
          <cell r="A3267" t="str">
            <v>Core</v>
          </cell>
          <cell r="B3267" t="str">
            <v>Other Matter Executive</v>
          </cell>
          <cell r="C3267" t="str">
            <v>McKinnon , Hamish</v>
          </cell>
        </row>
        <row r="3268">
          <cell r="A3268" t="str">
            <v>Core</v>
          </cell>
          <cell r="B3268" t="str">
            <v>Other Matter Executive</v>
          </cell>
          <cell r="C3268" t="str">
            <v>McMillan , Rebecca</v>
          </cell>
        </row>
        <row r="3269">
          <cell r="A3269" t="str">
            <v>Core</v>
          </cell>
          <cell r="B3269" t="str">
            <v>Other Matter Executive</v>
          </cell>
          <cell r="C3269" t="str">
            <v>Meany , Fiona</v>
          </cell>
        </row>
        <row r="3270">
          <cell r="A3270" t="str">
            <v>Core</v>
          </cell>
          <cell r="B3270" t="str">
            <v>Other Matter Executive</v>
          </cell>
          <cell r="C3270" t="str">
            <v>Mehandzhiyska , Adelina</v>
          </cell>
        </row>
        <row r="3271">
          <cell r="A3271" t="str">
            <v>Core</v>
          </cell>
          <cell r="B3271" t="str">
            <v>Other Matter Executive</v>
          </cell>
          <cell r="C3271" t="str">
            <v>Meredith , Julie</v>
          </cell>
        </row>
        <row r="3272">
          <cell r="A3272" t="str">
            <v>Core</v>
          </cell>
          <cell r="B3272" t="str">
            <v>Other Matter Executive</v>
          </cell>
          <cell r="C3272" t="str">
            <v>Mich , Felicia</v>
          </cell>
        </row>
        <row r="3273">
          <cell r="A3273" t="str">
            <v>Core</v>
          </cell>
          <cell r="B3273" t="str">
            <v>Other Matter Executive</v>
          </cell>
          <cell r="C3273" t="str">
            <v>Michalski , Bartosz</v>
          </cell>
        </row>
        <row r="3274">
          <cell r="A3274" t="str">
            <v>Core</v>
          </cell>
          <cell r="B3274" t="str">
            <v>Other Matter Executive</v>
          </cell>
          <cell r="C3274" t="str">
            <v>Mihailescu , Loredana</v>
          </cell>
        </row>
        <row r="3275">
          <cell r="A3275" t="str">
            <v>Core</v>
          </cell>
          <cell r="B3275" t="str">
            <v>Other Matter Executive</v>
          </cell>
          <cell r="C3275" t="str">
            <v>Mihailescu , Sergiu</v>
          </cell>
        </row>
        <row r="3276">
          <cell r="A3276" t="str">
            <v>Core</v>
          </cell>
          <cell r="B3276" t="str">
            <v>Other Matter Executive</v>
          </cell>
          <cell r="C3276" t="str">
            <v>Mills , Christopher</v>
          </cell>
        </row>
        <row r="3277">
          <cell r="A3277" t="str">
            <v>Core</v>
          </cell>
          <cell r="B3277" t="str">
            <v>Other Matter Executive</v>
          </cell>
          <cell r="C3277" t="str">
            <v>Mitchelhill , Steve</v>
          </cell>
        </row>
        <row r="3278">
          <cell r="A3278" t="str">
            <v>Core</v>
          </cell>
          <cell r="B3278" t="str">
            <v>Other Matter Executive</v>
          </cell>
          <cell r="C3278" t="str">
            <v>Mittak , Peter</v>
          </cell>
        </row>
        <row r="3279">
          <cell r="A3279" t="str">
            <v>Core</v>
          </cell>
          <cell r="B3279" t="str">
            <v>Other Matter Executive</v>
          </cell>
          <cell r="C3279" t="str">
            <v>Monks , Jonathan</v>
          </cell>
        </row>
        <row r="3280">
          <cell r="A3280" t="str">
            <v>Core</v>
          </cell>
          <cell r="B3280" t="str">
            <v>Other Matter Executive</v>
          </cell>
          <cell r="C3280" t="str">
            <v>Montgomerie , Sarah</v>
          </cell>
        </row>
        <row r="3281">
          <cell r="A3281" t="str">
            <v>Core</v>
          </cell>
          <cell r="B3281" t="str">
            <v>Other Matter Executive</v>
          </cell>
          <cell r="C3281" t="str">
            <v>Moore , Nicholas</v>
          </cell>
        </row>
        <row r="3282">
          <cell r="A3282" t="str">
            <v>Core</v>
          </cell>
          <cell r="B3282" t="str">
            <v>Other Matter Executive</v>
          </cell>
          <cell r="C3282" t="str">
            <v>Morgan , Rosalind</v>
          </cell>
        </row>
        <row r="3283">
          <cell r="A3283" t="str">
            <v>Core</v>
          </cell>
          <cell r="B3283" t="str">
            <v>Other Matter Executive</v>
          </cell>
          <cell r="C3283" t="str">
            <v>Morris , Adeline</v>
          </cell>
        </row>
        <row r="3284">
          <cell r="A3284" t="str">
            <v>Core</v>
          </cell>
          <cell r="B3284" t="str">
            <v>Other Matter Executive</v>
          </cell>
          <cell r="C3284" t="str">
            <v>Mudd , Marianne</v>
          </cell>
        </row>
        <row r="3285">
          <cell r="A3285" t="str">
            <v>Core</v>
          </cell>
          <cell r="B3285" t="str">
            <v>Other Matter Executive</v>
          </cell>
          <cell r="C3285" t="str">
            <v>Murphy , Bridget</v>
          </cell>
        </row>
        <row r="3286">
          <cell r="A3286" t="str">
            <v>Core</v>
          </cell>
          <cell r="B3286" t="str">
            <v>Other Matter Executive</v>
          </cell>
          <cell r="C3286" t="str">
            <v>Murphy , Kate</v>
          </cell>
        </row>
        <row r="3287">
          <cell r="A3287" t="str">
            <v>Core</v>
          </cell>
          <cell r="B3287" t="str">
            <v>Other Matter Executive</v>
          </cell>
          <cell r="C3287" t="str">
            <v>Musat , Anela</v>
          </cell>
        </row>
        <row r="3288">
          <cell r="A3288" t="str">
            <v>Core</v>
          </cell>
          <cell r="B3288" t="str">
            <v>Other Matter Executive</v>
          </cell>
          <cell r="C3288" t="str">
            <v>Nagra , Sati</v>
          </cell>
        </row>
        <row r="3289">
          <cell r="A3289" t="str">
            <v>Core</v>
          </cell>
          <cell r="B3289" t="str">
            <v>Other Matter Executive</v>
          </cell>
          <cell r="C3289" t="str">
            <v>Nakonechna , Natalia</v>
          </cell>
        </row>
        <row r="3290">
          <cell r="A3290" t="str">
            <v>Core</v>
          </cell>
          <cell r="B3290" t="str">
            <v>Other Matter Executive</v>
          </cell>
          <cell r="C3290" t="str">
            <v>Naylor , Alice</v>
          </cell>
        </row>
        <row r="3291">
          <cell r="A3291" t="str">
            <v>Core</v>
          </cell>
          <cell r="B3291" t="str">
            <v>Other Matter Executive</v>
          </cell>
          <cell r="C3291" t="str">
            <v>Nayyar , Vishal</v>
          </cell>
        </row>
        <row r="3292">
          <cell r="A3292" t="str">
            <v>Core</v>
          </cell>
          <cell r="B3292" t="str">
            <v>Other Matter Executive</v>
          </cell>
          <cell r="C3292" t="str">
            <v>Needleman , Jules</v>
          </cell>
        </row>
        <row r="3293">
          <cell r="A3293" t="str">
            <v>Core</v>
          </cell>
          <cell r="B3293" t="str">
            <v>Other Matter Executive</v>
          </cell>
          <cell r="C3293" t="str">
            <v>Neilson , Christopher</v>
          </cell>
        </row>
        <row r="3294">
          <cell r="A3294" t="str">
            <v>Core</v>
          </cell>
          <cell r="B3294" t="str">
            <v>Other Matter Executive</v>
          </cell>
          <cell r="C3294" t="str">
            <v>Nelson , Henrietta</v>
          </cell>
        </row>
        <row r="3295">
          <cell r="A3295" t="str">
            <v>Core</v>
          </cell>
          <cell r="B3295" t="str">
            <v>Other Matter Executive</v>
          </cell>
          <cell r="C3295" t="str">
            <v>Nistor , Anna - Maria</v>
          </cell>
        </row>
        <row r="3296">
          <cell r="A3296" t="str">
            <v>Core</v>
          </cell>
          <cell r="B3296" t="str">
            <v>Other Matter Executive</v>
          </cell>
          <cell r="C3296" t="str">
            <v>Nowicki , Piotr</v>
          </cell>
        </row>
        <row r="3297">
          <cell r="A3297" t="str">
            <v>Core</v>
          </cell>
          <cell r="B3297" t="str">
            <v>Other Matter Executive</v>
          </cell>
          <cell r="C3297" t="str">
            <v>Nyunt , Nisha</v>
          </cell>
        </row>
        <row r="3298">
          <cell r="A3298" t="str">
            <v>Core</v>
          </cell>
          <cell r="B3298" t="str">
            <v>Other Matter Executive</v>
          </cell>
          <cell r="C3298" t="str">
            <v>O'Brien , Eve</v>
          </cell>
        </row>
        <row r="3299">
          <cell r="A3299" t="str">
            <v>Core</v>
          </cell>
          <cell r="B3299" t="str">
            <v>Other Matter Executive</v>
          </cell>
          <cell r="C3299" t="str">
            <v>O'Connell , Elizabeth</v>
          </cell>
        </row>
        <row r="3300">
          <cell r="A3300" t="str">
            <v>Core</v>
          </cell>
          <cell r="B3300" t="str">
            <v>Other Matter Executive</v>
          </cell>
          <cell r="C3300" t="str">
            <v>O'Connell , Sarah</v>
          </cell>
        </row>
        <row r="3301">
          <cell r="A3301" t="str">
            <v>Core</v>
          </cell>
          <cell r="B3301" t="str">
            <v>Other Matter Executive</v>
          </cell>
          <cell r="C3301" t="str">
            <v>O'Connor , John</v>
          </cell>
        </row>
        <row r="3302">
          <cell r="A3302" t="str">
            <v>Core</v>
          </cell>
          <cell r="B3302" t="str">
            <v>Other Matter Executive</v>
          </cell>
          <cell r="C3302" t="str">
            <v>O'Connor , William</v>
          </cell>
        </row>
        <row r="3303">
          <cell r="A3303" t="str">
            <v>Core</v>
          </cell>
          <cell r="B3303" t="str">
            <v>Other Matter Executive</v>
          </cell>
          <cell r="C3303" t="str">
            <v>Obara , Aleksandra</v>
          </cell>
        </row>
        <row r="3304">
          <cell r="A3304" t="str">
            <v>Core</v>
          </cell>
          <cell r="B3304" t="str">
            <v>Other Matter Executive</v>
          </cell>
          <cell r="C3304" t="str">
            <v>Oglaza , Janusz</v>
          </cell>
        </row>
        <row r="3305">
          <cell r="A3305" t="str">
            <v>Core</v>
          </cell>
          <cell r="B3305" t="str">
            <v>Other Matter Executive</v>
          </cell>
          <cell r="C3305" t="str">
            <v>Okanyi , Zsolt</v>
          </cell>
        </row>
        <row r="3306">
          <cell r="A3306" t="str">
            <v>Core</v>
          </cell>
          <cell r="B3306" t="str">
            <v>Other Matter Executive</v>
          </cell>
          <cell r="C3306" t="str">
            <v>Olejnik , Maciej</v>
          </cell>
        </row>
        <row r="3307">
          <cell r="A3307" t="str">
            <v>Core</v>
          </cell>
          <cell r="B3307" t="str">
            <v>Other Matter Executive</v>
          </cell>
          <cell r="C3307" t="str">
            <v>Oliver , Mark</v>
          </cell>
        </row>
        <row r="3308">
          <cell r="A3308" t="str">
            <v>Core</v>
          </cell>
          <cell r="B3308" t="str">
            <v>Other Matter Executive</v>
          </cell>
          <cell r="C3308" t="str">
            <v>Oliver , Sarah</v>
          </cell>
        </row>
        <row r="3309">
          <cell r="A3309" t="str">
            <v>Core</v>
          </cell>
          <cell r="B3309" t="str">
            <v>Other Matter Executive</v>
          </cell>
          <cell r="C3309" t="str">
            <v>Olszewska , Marta</v>
          </cell>
        </row>
        <row r="3310">
          <cell r="A3310" t="str">
            <v>Core</v>
          </cell>
          <cell r="B3310" t="str">
            <v>Other Matter Executive</v>
          </cell>
          <cell r="C3310" t="str">
            <v>Olszowka , Jaroslaw</v>
          </cell>
        </row>
        <row r="3311">
          <cell r="A3311" t="str">
            <v>Core</v>
          </cell>
          <cell r="B3311" t="str">
            <v>Other Matter Executive</v>
          </cell>
          <cell r="C3311" t="str">
            <v>Orlans , Odette</v>
          </cell>
        </row>
        <row r="3312">
          <cell r="A3312" t="str">
            <v>Core</v>
          </cell>
          <cell r="B3312" t="str">
            <v>Other Matter Executive</v>
          </cell>
          <cell r="C3312" t="str">
            <v>Ormsby , Rachel</v>
          </cell>
        </row>
        <row r="3313">
          <cell r="A3313" t="str">
            <v>Core</v>
          </cell>
          <cell r="B3313" t="str">
            <v>Other Matter Executive</v>
          </cell>
          <cell r="C3313" t="str">
            <v>Ostapenko , Ruslan</v>
          </cell>
        </row>
        <row r="3314">
          <cell r="A3314" t="str">
            <v>Core</v>
          </cell>
          <cell r="B3314" t="str">
            <v>Other Matter Executive</v>
          </cell>
          <cell r="C3314" t="str">
            <v>Oszczak , Marcin</v>
          </cell>
        </row>
        <row r="3315">
          <cell r="A3315" t="str">
            <v>Core</v>
          </cell>
          <cell r="B3315" t="str">
            <v>Other Matter Executive</v>
          </cell>
          <cell r="C3315" t="str">
            <v>Ouzounov , Nikolay</v>
          </cell>
        </row>
        <row r="3316">
          <cell r="A3316" t="str">
            <v>Core</v>
          </cell>
          <cell r="B3316" t="str">
            <v>Other Matter Executive</v>
          </cell>
          <cell r="C3316" t="str">
            <v>Overton , Christopher</v>
          </cell>
        </row>
        <row r="3317">
          <cell r="A3317" t="str">
            <v>Core</v>
          </cell>
          <cell r="B3317" t="str">
            <v>Other Matter Executive</v>
          </cell>
          <cell r="C3317" t="str">
            <v>Owens , Joanna</v>
          </cell>
        </row>
        <row r="3318">
          <cell r="A3318" t="str">
            <v>Core</v>
          </cell>
          <cell r="B3318" t="str">
            <v>Other Matter Executive</v>
          </cell>
          <cell r="C3318" t="str">
            <v>Pacht , Roni</v>
          </cell>
        </row>
        <row r="3319">
          <cell r="A3319" t="str">
            <v>Core</v>
          </cell>
          <cell r="B3319" t="str">
            <v>Other Matter Executive</v>
          </cell>
          <cell r="C3319" t="str">
            <v>Parvu , Valentina</v>
          </cell>
        </row>
        <row r="3320">
          <cell r="A3320" t="str">
            <v>Core</v>
          </cell>
          <cell r="B3320" t="str">
            <v>Other Matter Executive</v>
          </cell>
          <cell r="C3320" t="str">
            <v>Pasinska , Patrycja</v>
          </cell>
        </row>
        <row r="3321">
          <cell r="A3321" t="str">
            <v>Core</v>
          </cell>
          <cell r="B3321" t="str">
            <v>Other Matter Executive</v>
          </cell>
          <cell r="C3321" t="str">
            <v>Patel , Jai</v>
          </cell>
        </row>
        <row r="3322">
          <cell r="A3322" t="str">
            <v>Core</v>
          </cell>
          <cell r="B3322" t="str">
            <v>Other Matter Executive</v>
          </cell>
          <cell r="C3322" t="str">
            <v>Patterson , Robert</v>
          </cell>
        </row>
        <row r="3323">
          <cell r="A3323" t="str">
            <v>Core</v>
          </cell>
          <cell r="B3323" t="str">
            <v>Other Matter Executive</v>
          </cell>
          <cell r="C3323" t="str">
            <v>Paul , Katherine</v>
          </cell>
        </row>
        <row r="3324">
          <cell r="A3324" t="str">
            <v>Core</v>
          </cell>
          <cell r="B3324" t="str">
            <v>Other Matter Executive</v>
          </cell>
          <cell r="C3324" t="str">
            <v>Payne , Allan</v>
          </cell>
        </row>
        <row r="3325">
          <cell r="A3325" t="str">
            <v>Core</v>
          </cell>
          <cell r="B3325" t="str">
            <v>Other Matter Executive</v>
          </cell>
          <cell r="C3325" t="str">
            <v>Payne , Emily</v>
          </cell>
        </row>
        <row r="3326">
          <cell r="A3326" t="str">
            <v>Core</v>
          </cell>
          <cell r="B3326" t="str">
            <v>Other Matter Executive</v>
          </cell>
          <cell r="C3326" t="str">
            <v>Pearson , Zoe</v>
          </cell>
        </row>
        <row r="3327">
          <cell r="A3327" t="str">
            <v>Core</v>
          </cell>
          <cell r="B3327" t="str">
            <v>Other Matter Executive</v>
          </cell>
          <cell r="C3327" t="str">
            <v>Pelzig , Jack</v>
          </cell>
        </row>
        <row r="3328">
          <cell r="A3328" t="str">
            <v>Core</v>
          </cell>
          <cell r="B3328" t="str">
            <v>Other Matter Executive</v>
          </cell>
          <cell r="C3328" t="str">
            <v>Perrin , Alana</v>
          </cell>
        </row>
        <row r="3329">
          <cell r="A3329" t="str">
            <v>Core</v>
          </cell>
          <cell r="B3329" t="str">
            <v>Other Matter Executive</v>
          </cell>
          <cell r="C3329" t="str">
            <v>Petersen , Amy</v>
          </cell>
        </row>
        <row r="3330">
          <cell r="A3330" t="str">
            <v>Core</v>
          </cell>
          <cell r="B3330" t="str">
            <v>Other Matter Executive</v>
          </cell>
          <cell r="C3330" t="str">
            <v>Peterson , Marcia</v>
          </cell>
        </row>
        <row r="3331">
          <cell r="A3331" t="str">
            <v>Core</v>
          </cell>
          <cell r="B3331" t="str">
            <v>Other Matter Executive</v>
          </cell>
          <cell r="C3331" t="str">
            <v>Petre , Roxana</v>
          </cell>
        </row>
        <row r="3332">
          <cell r="A3332" t="str">
            <v>Core</v>
          </cell>
          <cell r="B3332" t="str">
            <v>Other Matter Executive</v>
          </cell>
          <cell r="C3332" t="str">
            <v>Petroiu , Marius</v>
          </cell>
        </row>
        <row r="3333">
          <cell r="A3333" t="str">
            <v>Core</v>
          </cell>
          <cell r="B3333" t="str">
            <v>Other Matter Executive</v>
          </cell>
          <cell r="C3333" t="str">
            <v>Petrou , Panayiota</v>
          </cell>
        </row>
        <row r="3334">
          <cell r="A3334" t="str">
            <v>Core</v>
          </cell>
          <cell r="B3334" t="str">
            <v>Other Matter Executive</v>
          </cell>
          <cell r="C3334" t="str">
            <v>Petrov , Iliyan</v>
          </cell>
        </row>
        <row r="3335">
          <cell r="A3335" t="str">
            <v>Core</v>
          </cell>
          <cell r="B3335" t="str">
            <v>Other Matter Executive</v>
          </cell>
          <cell r="C3335" t="str">
            <v>Phillips , Cara</v>
          </cell>
        </row>
        <row r="3336">
          <cell r="A3336" t="str">
            <v>Core</v>
          </cell>
          <cell r="B3336" t="str">
            <v>Other Matter Executive</v>
          </cell>
          <cell r="C3336" t="str">
            <v>Piaskowski , Mikolaj</v>
          </cell>
        </row>
        <row r="3337">
          <cell r="A3337" t="str">
            <v>Core</v>
          </cell>
          <cell r="B3337" t="str">
            <v>Other Matter Executive</v>
          </cell>
          <cell r="C3337" t="str">
            <v>Pinto , Rachel</v>
          </cell>
        </row>
        <row r="3338">
          <cell r="A3338" t="str">
            <v>Core</v>
          </cell>
          <cell r="B3338" t="str">
            <v>Other Matter Executive</v>
          </cell>
          <cell r="C3338" t="str">
            <v>Pokrass , Borislava</v>
          </cell>
        </row>
        <row r="3339">
          <cell r="A3339" t="str">
            <v>Core</v>
          </cell>
          <cell r="B3339" t="str">
            <v>Other Matter Executive</v>
          </cell>
          <cell r="C3339" t="str">
            <v>Pooley , Isabel</v>
          </cell>
        </row>
        <row r="3340">
          <cell r="A3340" t="str">
            <v>Core</v>
          </cell>
          <cell r="B3340" t="str">
            <v>Other Matter Executive</v>
          </cell>
          <cell r="C3340" t="str">
            <v>Poronyi , Zoltan</v>
          </cell>
        </row>
        <row r="3341">
          <cell r="A3341" t="str">
            <v>Core</v>
          </cell>
          <cell r="B3341" t="str">
            <v>Other Matter Executive</v>
          </cell>
          <cell r="C3341" t="str">
            <v>Posniak , Andrzej</v>
          </cell>
        </row>
        <row r="3342">
          <cell r="A3342" t="str">
            <v>Core</v>
          </cell>
          <cell r="B3342" t="str">
            <v>Other Matter Executive</v>
          </cell>
          <cell r="C3342" t="str">
            <v>Price , Huw</v>
          </cell>
        </row>
        <row r="3343">
          <cell r="A3343" t="str">
            <v>Core</v>
          </cell>
          <cell r="B3343" t="str">
            <v>Other Matter Executive</v>
          </cell>
          <cell r="C3343" t="str">
            <v>Przybylski , Piotr</v>
          </cell>
        </row>
        <row r="3344">
          <cell r="A3344" t="str">
            <v>Core</v>
          </cell>
          <cell r="B3344" t="str">
            <v>Other Matter Executive</v>
          </cell>
          <cell r="C3344" t="str">
            <v>Przyhoda , Patrik</v>
          </cell>
        </row>
        <row r="3345">
          <cell r="A3345" t="str">
            <v>Core</v>
          </cell>
          <cell r="B3345" t="str">
            <v>Other Matter Executive</v>
          </cell>
          <cell r="C3345" t="str">
            <v>Przywara , Michal</v>
          </cell>
        </row>
        <row r="3346">
          <cell r="A3346" t="str">
            <v>Core</v>
          </cell>
          <cell r="B3346" t="str">
            <v>Other Matter Executive</v>
          </cell>
          <cell r="C3346" t="str">
            <v>Pyrkowski , Tomasz</v>
          </cell>
        </row>
        <row r="3347">
          <cell r="A3347" t="str">
            <v>Core</v>
          </cell>
          <cell r="B3347" t="str">
            <v>Other Matter Executive</v>
          </cell>
          <cell r="C3347" t="str">
            <v>Pywell , Lucy</v>
          </cell>
        </row>
        <row r="3348">
          <cell r="A3348" t="str">
            <v>Core</v>
          </cell>
          <cell r="B3348" t="str">
            <v>Other Matter Executive</v>
          </cell>
          <cell r="C3348" t="str">
            <v>Rachwol , Jakub</v>
          </cell>
        </row>
        <row r="3349">
          <cell r="A3349" t="str">
            <v>Core</v>
          </cell>
          <cell r="B3349" t="str">
            <v>Other Matter Executive</v>
          </cell>
          <cell r="C3349" t="str">
            <v>Radchenko , Vitaliy</v>
          </cell>
        </row>
        <row r="3350">
          <cell r="A3350" t="str">
            <v>Core</v>
          </cell>
          <cell r="B3350" t="str">
            <v>Other Matter Executive</v>
          </cell>
          <cell r="C3350" t="str">
            <v>Radcliffe , Michelle</v>
          </cell>
        </row>
        <row r="3351">
          <cell r="A3351" t="str">
            <v>Core</v>
          </cell>
          <cell r="B3351" t="str">
            <v>Other Matter Executive</v>
          </cell>
          <cell r="C3351" t="str">
            <v>Radcliffe , Simon</v>
          </cell>
        </row>
        <row r="3352">
          <cell r="A3352" t="str">
            <v>Core</v>
          </cell>
          <cell r="B3352" t="str">
            <v>Other Matter Executive</v>
          </cell>
          <cell r="C3352" t="str">
            <v>Radlova , Nevena</v>
          </cell>
        </row>
        <row r="3353">
          <cell r="A3353" t="str">
            <v>Core</v>
          </cell>
          <cell r="B3353" t="str">
            <v>Other Matter Executive</v>
          </cell>
          <cell r="C3353" t="str">
            <v>Raja , Bushra</v>
          </cell>
        </row>
        <row r="3354">
          <cell r="A3354" t="str">
            <v>Core</v>
          </cell>
          <cell r="B3354" t="str">
            <v>Other Matter Executive</v>
          </cell>
          <cell r="C3354" t="str">
            <v>Rathore , Robin</v>
          </cell>
        </row>
        <row r="3355">
          <cell r="A3355" t="str">
            <v>Core</v>
          </cell>
          <cell r="B3355" t="str">
            <v>Other Matter Executive</v>
          </cell>
          <cell r="C3355" t="str">
            <v>Rawle , Leilah</v>
          </cell>
        </row>
        <row r="3356">
          <cell r="A3356" t="str">
            <v>Core</v>
          </cell>
          <cell r="B3356" t="str">
            <v>Other Matter Executive</v>
          </cell>
          <cell r="C3356" t="str">
            <v>Reid , Tom</v>
          </cell>
        </row>
        <row r="3357">
          <cell r="A3357" t="str">
            <v>Core</v>
          </cell>
          <cell r="B3357" t="str">
            <v>Other Matter Executive</v>
          </cell>
          <cell r="C3357" t="str">
            <v>Reidy , Rebecca</v>
          </cell>
        </row>
        <row r="3358">
          <cell r="A3358" t="str">
            <v>Core</v>
          </cell>
          <cell r="B3358" t="str">
            <v>Other Matter Executive</v>
          </cell>
          <cell r="C3358" t="str">
            <v>Reilly , Frances</v>
          </cell>
        </row>
        <row r="3359">
          <cell r="A3359" t="str">
            <v>Core</v>
          </cell>
          <cell r="B3359" t="str">
            <v>Other Matter Executive</v>
          </cell>
          <cell r="C3359" t="str">
            <v>Rheims , Eric</v>
          </cell>
        </row>
        <row r="3360">
          <cell r="A3360" t="str">
            <v>Core</v>
          </cell>
          <cell r="B3360" t="str">
            <v>Other Matter Executive</v>
          </cell>
          <cell r="C3360" t="str">
            <v>Richards , Glyn</v>
          </cell>
        </row>
        <row r="3361">
          <cell r="A3361" t="str">
            <v>Core</v>
          </cell>
          <cell r="B3361" t="str">
            <v>Other Matter Executive</v>
          </cell>
          <cell r="C3361" t="str">
            <v>Riddle , Emma</v>
          </cell>
        </row>
        <row r="3362">
          <cell r="A3362" t="str">
            <v>Core</v>
          </cell>
          <cell r="B3362" t="str">
            <v>Other Matter Executive</v>
          </cell>
          <cell r="C3362" t="str">
            <v>Robertson , Wai - Man shek</v>
          </cell>
        </row>
        <row r="3363">
          <cell r="A3363" t="str">
            <v>Core</v>
          </cell>
          <cell r="B3363" t="str">
            <v>Other Matter Executive</v>
          </cell>
          <cell r="C3363" t="str">
            <v>Robertson , William</v>
          </cell>
        </row>
        <row r="3364">
          <cell r="A3364" t="str">
            <v>Core</v>
          </cell>
          <cell r="B3364" t="str">
            <v>Other Matter Executive</v>
          </cell>
          <cell r="C3364" t="str">
            <v>Rodia , Maria</v>
          </cell>
        </row>
        <row r="3365">
          <cell r="A3365" t="str">
            <v>Core</v>
          </cell>
          <cell r="B3365" t="str">
            <v>Other Matter Executive</v>
          </cell>
          <cell r="C3365" t="str">
            <v>Rogers , Lorna</v>
          </cell>
        </row>
        <row r="3366">
          <cell r="A3366" t="str">
            <v>Core</v>
          </cell>
          <cell r="B3366" t="str">
            <v>Other Matter Executive</v>
          </cell>
          <cell r="C3366" t="str">
            <v>Ross , Gavin</v>
          </cell>
        </row>
        <row r="3367">
          <cell r="A3367" t="str">
            <v>Core</v>
          </cell>
          <cell r="B3367" t="str">
            <v>Other Matter Executive</v>
          </cell>
          <cell r="C3367" t="str">
            <v>Roth , Richard</v>
          </cell>
        </row>
        <row r="3368">
          <cell r="A3368" t="str">
            <v>Core</v>
          </cell>
          <cell r="B3368" t="str">
            <v>Other Matter Executive</v>
          </cell>
          <cell r="C3368" t="str">
            <v>Rowe , Julia</v>
          </cell>
        </row>
        <row r="3369">
          <cell r="A3369" t="str">
            <v>Core</v>
          </cell>
          <cell r="B3369" t="str">
            <v>Other Matter Executive</v>
          </cell>
          <cell r="C3369" t="str">
            <v>Rowe , Juliet</v>
          </cell>
        </row>
        <row r="3370">
          <cell r="A3370" t="str">
            <v>Core</v>
          </cell>
          <cell r="B3370" t="str">
            <v>Other Matter Executive</v>
          </cell>
          <cell r="C3370" t="str">
            <v>Rusanova , Jenia</v>
          </cell>
        </row>
        <row r="3371">
          <cell r="A3371" t="str">
            <v>Core</v>
          </cell>
          <cell r="B3371" t="str">
            <v>Other Matter Executive</v>
          </cell>
          <cell r="C3371" t="str">
            <v>Russell , Claudia</v>
          </cell>
        </row>
        <row r="3372">
          <cell r="A3372" t="str">
            <v>Core</v>
          </cell>
          <cell r="B3372" t="str">
            <v>Other Matter Executive</v>
          </cell>
          <cell r="C3372" t="str">
            <v>Russell , Lucy</v>
          </cell>
        </row>
        <row r="3373">
          <cell r="A3373" t="str">
            <v>Core</v>
          </cell>
          <cell r="B3373" t="str">
            <v>Other Matter Executive</v>
          </cell>
          <cell r="C3373" t="str">
            <v>Rutherford , David</v>
          </cell>
        </row>
        <row r="3374">
          <cell r="A3374" t="str">
            <v>Core</v>
          </cell>
          <cell r="B3374" t="str">
            <v>Other Matter Executive</v>
          </cell>
          <cell r="C3374" t="str">
            <v>Ryan , Tom</v>
          </cell>
        </row>
        <row r="3375">
          <cell r="A3375" t="str">
            <v>Core</v>
          </cell>
          <cell r="B3375" t="str">
            <v>Other Matter Executive</v>
          </cell>
          <cell r="C3375" t="str">
            <v>Saffer , Claire</v>
          </cell>
        </row>
        <row r="3376">
          <cell r="A3376" t="str">
            <v>Core</v>
          </cell>
          <cell r="B3376" t="str">
            <v>Other Matter Executive</v>
          </cell>
          <cell r="C3376" t="str">
            <v>Sainsbury , Gemma</v>
          </cell>
        </row>
        <row r="3377">
          <cell r="A3377" t="str">
            <v>Core</v>
          </cell>
          <cell r="B3377" t="str">
            <v>Other Matter Executive</v>
          </cell>
          <cell r="C3377" t="str">
            <v>Salwan , Natasha</v>
          </cell>
        </row>
        <row r="3378">
          <cell r="A3378" t="str">
            <v>Core</v>
          </cell>
          <cell r="B3378" t="str">
            <v>Other Matter Executive</v>
          </cell>
          <cell r="C3378" t="str">
            <v>Samdup , Karma</v>
          </cell>
        </row>
        <row r="3379">
          <cell r="A3379" t="str">
            <v>Core</v>
          </cell>
          <cell r="B3379" t="str">
            <v>Other Matter Executive</v>
          </cell>
          <cell r="C3379" t="str">
            <v>Sancewicz , Tomasz</v>
          </cell>
        </row>
        <row r="3380">
          <cell r="A3380" t="str">
            <v>Core</v>
          </cell>
          <cell r="B3380" t="str">
            <v>Other Matter Executive</v>
          </cell>
          <cell r="C3380" t="str">
            <v>Santilale , Dipesh</v>
          </cell>
        </row>
        <row r="3381">
          <cell r="A3381" t="str">
            <v>Core</v>
          </cell>
          <cell r="B3381" t="str">
            <v>Other Matter Executive</v>
          </cell>
          <cell r="C3381" t="str">
            <v>Savov , Veliko</v>
          </cell>
        </row>
        <row r="3382">
          <cell r="A3382" t="str">
            <v>Core</v>
          </cell>
          <cell r="B3382" t="str">
            <v>Other Matter Executive</v>
          </cell>
          <cell r="C3382" t="str">
            <v>Sawford , Elliott</v>
          </cell>
        </row>
        <row r="3383">
          <cell r="A3383" t="str">
            <v>Core</v>
          </cell>
          <cell r="B3383" t="str">
            <v>Other Matter Executive</v>
          </cell>
          <cell r="C3383" t="str">
            <v>Scott , Timothy</v>
          </cell>
        </row>
        <row r="3384">
          <cell r="A3384" t="str">
            <v>Core</v>
          </cell>
          <cell r="B3384" t="str">
            <v>Other Matter Executive</v>
          </cell>
          <cell r="C3384" t="str">
            <v>Sedge , Sara</v>
          </cell>
        </row>
        <row r="3385">
          <cell r="A3385" t="str">
            <v>Core</v>
          </cell>
          <cell r="B3385" t="str">
            <v>Other Matter Executive</v>
          </cell>
          <cell r="C3385" t="str">
            <v>Selby , Mary</v>
          </cell>
        </row>
        <row r="3386">
          <cell r="A3386" t="str">
            <v>Core</v>
          </cell>
          <cell r="B3386" t="str">
            <v>Other Matter Executive</v>
          </cell>
          <cell r="C3386" t="str">
            <v>Shaw , Andrew</v>
          </cell>
        </row>
        <row r="3387">
          <cell r="A3387" t="str">
            <v>Core</v>
          </cell>
          <cell r="B3387" t="str">
            <v>Other Matter Executive</v>
          </cell>
          <cell r="C3387" t="str">
            <v>Shaw , Anna</v>
          </cell>
        </row>
        <row r="3388">
          <cell r="A3388" t="str">
            <v>Core</v>
          </cell>
          <cell r="B3388" t="str">
            <v>Other Matter Executive</v>
          </cell>
          <cell r="C3388" t="str">
            <v>Shaw , Daniel</v>
          </cell>
        </row>
        <row r="3389">
          <cell r="A3389" t="str">
            <v>Core</v>
          </cell>
          <cell r="B3389" t="str">
            <v>Other Matter Executive</v>
          </cell>
          <cell r="C3389" t="str">
            <v>Shepheard , Chris</v>
          </cell>
        </row>
        <row r="3390">
          <cell r="A3390" t="str">
            <v>Core</v>
          </cell>
          <cell r="B3390" t="str">
            <v>Other Matter Executive</v>
          </cell>
          <cell r="C3390" t="str">
            <v>Sherratt , Rachel</v>
          </cell>
        </row>
        <row r="3391">
          <cell r="A3391" t="str">
            <v>Core</v>
          </cell>
          <cell r="B3391" t="str">
            <v>Other Matter Executive</v>
          </cell>
          <cell r="C3391" t="str">
            <v>Shutt , Kelly</v>
          </cell>
        </row>
        <row r="3392">
          <cell r="A3392" t="str">
            <v>Core</v>
          </cell>
          <cell r="B3392" t="str">
            <v>Other Matter Executive</v>
          </cell>
          <cell r="C3392" t="str">
            <v>Sibley , Claire</v>
          </cell>
        </row>
        <row r="3393">
          <cell r="A3393" t="str">
            <v>Core</v>
          </cell>
          <cell r="B3393" t="str">
            <v>Other Matter Executive</v>
          </cell>
          <cell r="C3393" t="str">
            <v>Sieff , Steven</v>
          </cell>
        </row>
        <row r="3394">
          <cell r="A3394" t="str">
            <v>Core</v>
          </cell>
          <cell r="B3394" t="str">
            <v>Other Matter Executive</v>
          </cell>
          <cell r="C3394" t="str">
            <v>Siggers , Thomas</v>
          </cell>
        </row>
        <row r="3395">
          <cell r="A3395" t="str">
            <v>Core</v>
          </cell>
          <cell r="B3395" t="str">
            <v>Other Matter Executive</v>
          </cell>
          <cell r="C3395" t="str">
            <v>Sinclair , Richard</v>
          </cell>
        </row>
        <row r="3396">
          <cell r="A3396" t="str">
            <v>Core</v>
          </cell>
          <cell r="B3396" t="str">
            <v>Other Matter Executive</v>
          </cell>
          <cell r="C3396" t="str">
            <v>Skrzesinska , Aneta</v>
          </cell>
        </row>
        <row r="3397">
          <cell r="A3397" t="str">
            <v>Core</v>
          </cell>
          <cell r="B3397" t="str">
            <v>Other Matter Executive</v>
          </cell>
          <cell r="C3397" t="str">
            <v>Skuza , Anna</v>
          </cell>
        </row>
        <row r="3398">
          <cell r="A3398" t="str">
            <v>Core</v>
          </cell>
          <cell r="B3398" t="str">
            <v>Other Matter Executive</v>
          </cell>
          <cell r="C3398" t="str">
            <v>Slawatyniec , Lukasz</v>
          </cell>
        </row>
        <row r="3399">
          <cell r="A3399" t="str">
            <v>Core</v>
          </cell>
          <cell r="B3399" t="str">
            <v>Other Matter Executive</v>
          </cell>
          <cell r="C3399" t="str">
            <v>Smart , Amy</v>
          </cell>
        </row>
        <row r="3400">
          <cell r="A3400" t="str">
            <v>Core</v>
          </cell>
          <cell r="B3400" t="str">
            <v>Other Matter Executive</v>
          </cell>
          <cell r="C3400" t="str">
            <v>Smiglak , Maria</v>
          </cell>
        </row>
        <row r="3401">
          <cell r="A3401" t="str">
            <v>Core</v>
          </cell>
          <cell r="B3401" t="str">
            <v>Other Matter Executive</v>
          </cell>
          <cell r="C3401" t="str">
            <v>Smith , Jennifer</v>
          </cell>
        </row>
        <row r="3402">
          <cell r="A3402" t="str">
            <v>Core</v>
          </cell>
          <cell r="B3402" t="str">
            <v>Other Matter Executive</v>
          </cell>
          <cell r="C3402" t="str">
            <v>Soldat , Sanja</v>
          </cell>
        </row>
        <row r="3403">
          <cell r="A3403" t="str">
            <v>Core</v>
          </cell>
          <cell r="B3403" t="str">
            <v>Other Matter Executive</v>
          </cell>
          <cell r="C3403" t="str">
            <v>Soltesz , Kinga</v>
          </cell>
        </row>
        <row r="3404">
          <cell r="A3404" t="str">
            <v>Core</v>
          </cell>
          <cell r="B3404" t="str">
            <v>Other Matter Executive</v>
          </cell>
          <cell r="C3404" t="str">
            <v>Solyom , Agnes</v>
          </cell>
        </row>
        <row r="3405">
          <cell r="A3405" t="str">
            <v>Core</v>
          </cell>
          <cell r="B3405" t="str">
            <v>Other Matter Executive</v>
          </cell>
          <cell r="C3405" t="str">
            <v>Sorba , Electra</v>
          </cell>
        </row>
        <row r="3406">
          <cell r="A3406" t="str">
            <v>Core</v>
          </cell>
          <cell r="B3406" t="str">
            <v>Other Matter Executive</v>
          </cell>
          <cell r="C3406" t="str">
            <v>Soroka , Svetlana</v>
          </cell>
        </row>
        <row r="3407">
          <cell r="A3407" t="str">
            <v>Core</v>
          </cell>
          <cell r="B3407" t="str">
            <v>Other Matter Executive</v>
          </cell>
          <cell r="C3407" t="str">
            <v>Sosnowska , Katarzyna</v>
          </cell>
        </row>
        <row r="3408">
          <cell r="A3408" t="str">
            <v>Core</v>
          </cell>
          <cell r="B3408" t="str">
            <v>Other Matter Executive</v>
          </cell>
          <cell r="C3408" t="str">
            <v>Spells , Suzanne</v>
          </cell>
        </row>
        <row r="3409">
          <cell r="A3409" t="str">
            <v>Core</v>
          </cell>
          <cell r="B3409" t="str">
            <v>Other Matter Executive</v>
          </cell>
          <cell r="C3409" t="str">
            <v>Spendlove , Sarah</v>
          </cell>
        </row>
        <row r="3410">
          <cell r="A3410" t="str">
            <v>Core</v>
          </cell>
          <cell r="B3410" t="str">
            <v>Other Matter Executive</v>
          </cell>
          <cell r="C3410" t="str">
            <v>Sroga , Marcin</v>
          </cell>
        </row>
        <row r="3411">
          <cell r="A3411" t="str">
            <v>Core</v>
          </cell>
          <cell r="B3411" t="str">
            <v>Other Matter Executive</v>
          </cell>
          <cell r="C3411" t="str">
            <v>Stachowicz , Tomasz</v>
          </cell>
        </row>
        <row r="3412">
          <cell r="A3412" t="str">
            <v>Core</v>
          </cell>
          <cell r="B3412" t="str">
            <v>Other Matter Executive</v>
          </cell>
          <cell r="C3412" t="str">
            <v>Starzynska , Agnieszka</v>
          </cell>
        </row>
        <row r="3413">
          <cell r="A3413" t="str">
            <v>Core</v>
          </cell>
          <cell r="B3413" t="str">
            <v>Other Matter Executive</v>
          </cell>
          <cell r="C3413" t="str">
            <v>Stasiv , Taras</v>
          </cell>
        </row>
        <row r="3414">
          <cell r="A3414" t="str">
            <v>Core</v>
          </cell>
          <cell r="B3414" t="str">
            <v>Other Matter Executive</v>
          </cell>
          <cell r="C3414" t="str">
            <v>Steensma , Aidan</v>
          </cell>
        </row>
        <row r="3415">
          <cell r="A3415" t="str">
            <v>Core</v>
          </cell>
          <cell r="B3415" t="str">
            <v>Other Matter Executive</v>
          </cell>
          <cell r="C3415" t="str">
            <v>Stefanov , Alexander</v>
          </cell>
        </row>
        <row r="3416">
          <cell r="A3416" t="str">
            <v>Core</v>
          </cell>
          <cell r="B3416" t="str">
            <v>Other Matter Executive</v>
          </cell>
          <cell r="C3416" t="str">
            <v>Stephen , Matthew</v>
          </cell>
        </row>
        <row r="3417">
          <cell r="A3417" t="str">
            <v>Core</v>
          </cell>
          <cell r="B3417" t="str">
            <v>Other Matter Executive</v>
          </cell>
          <cell r="C3417" t="str">
            <v>Stephenson , Jane</v>
          </cell>
        </row>
        <row r="3418">
          <cell r="A3418" t="str">
            <v>Core</v>
          </cell>
          <cell r="B3418" t="str">
            <v>Other Matter Executive</v>
          </cell>
          <cell r="C3418" t="str">
            <v>Stephenson , Jennifer</v>
          </cell>
        </row>
        <row r="3419">
          <cell r="A3419" t="str">
            <v>Core</v>
          </cell>
          <cell r="B3419" t="str">
            <v>Other Matter Executive</v>
          </cell>
          <cell r="C3419" t="str">
            <v>Stevenson , Hayley</v>
          </cell>
        </row>
        <row r="3420">
          <cell r="A3420" t="str">
            <v>Core</v>
          </cell>
          <cell r="B3420" t="str">
            <v>Other Matter Executive</v>
          </cell>
          <cell r="C3420" t="str">
            <v>Stimson , Victoria</v>
          </cell>
        </row>
        <row r="3421">
          <cell r="A3421" t="str">
            <v>Core</v>
          </cell>
          <cell r="B3421" t="str">
            <v>Other Matter Executive</v>
          </cell>
          <cell r="C3421" t="str">
            <v>Stobinski , Przemyslaw</v>
          </cell>
        </row>
        <row r="3422">
          <cell r="A3422" t="str">
            <v>Core</v>
          </cell>
          <cell r="B3422" t="str">
            <v>Other Matter Executive</v>
          </cell>
          <cell r="C3422" t="str">
            <v>Stokhuyzen , Eloise</v>
          </cell>
        </row>
        <row r="3423">
          <cell r="A3423" t="str">
            <v>Core</v>
          </cell>
          <cell r="B3423" t="str">
            <v>Other Matter Executive</v>
          </cell>
          <cell r="C3423" t="str">
            <v>Stoyanoff , Pavlin</v>
          </cell>
        </row>
        <row r="3424">
          <cell r="A3424" t="str">
            <v>Core</v>
          </cell>
          <cell r="B3424" t="str">
            <v>Other Matter Executive</v>
          </cell>
          <cell r="C3424" t="str">
            <v>Stradling , Juliet</v>
          </cell>
        </row>
        <row r="3425">
          <cell r="A3425" t="str">
            <v>Core</v>
          </cell>
          <cell r="B3425" t="str">
            <v>Other Matter Executive</v>
          </cell>
          <cell r="C3425" t="str">
            <v>Strudwick , Selena</v>
          </cell>
        </row>
        <row r="3426">
          <cell r="A3426" t="str">
            <v>Core</v>
          </cell>
          <cell r="B3426" t="str">
            <v>Other Matter Executive</v>
          </cell>
          <cell r="C3426" t="str">
            <v>Stykowska , Ewa</v>
          </cell>
        </row>
        <row r="3427">
          <cell r="A3427" t="str">
            <v>Core</v>
          </cell>
          <cell r="B3427" t="str">
            <v>Other Matter Executive</v>
          </cell>
          <cell r="C3427" t="str">
            <v>Stykowski , Pawel</v>
          </cell>
        </row>
        <row r="3428">
          <cell r="A3428" t="str">
            <v>Core</v>
          </cell>
          <cell r="B3428" t="str">
            <v>Other Matter Executive</v>
          </cell>
          <cell r="C3428" t="str">
            <v>Suthren , Hanna</v>
          </cell>
        </row>
        <row r="3429">
          <cell r="A3429" t="str">
            <v>Core</v>
          </cell>
          <cell r="B3429" t="str">
            <v>Other Matter Executive</v>
          </cell>
          <cell r="C3429" t="str">
            <v>Swiderska , Ewa</v>
          </cell>
        </row>
        <row r="3430">
          <cell r="A3430" t="str">
            <v>Core</v>
          </cell>
          <cell r="B3430" t="str">
            <v>Other Matter Executive</v>
          </cell>
          <cell r="C3430" t="str">
            <v>Szilagyi , Orsolya</v>
          </cell>
        </row>
        <row r="3431">
          <cell r="A3431" t="str">
            <v>Core</v>
          </cell>
          <cell r="B3431" t="str">
            <v>Other Matter Executive</v>
          </cell>
          <cell r="C3431" t="str">
            <v>Szilas , Peter</v>
          </cell>
        </row>
        <row r="3432">
          <cell r="A3432" t="str">
            <v>Core</v>
          </cell>
          <cell r="B3432" t="str">
            <v>Other Matter Executive</v>
          </cell>
          <cell r="C3432" t="str">
            <v>Szmit , Karolina</v>
          </cell>
        </row>
        <row r="3433">
          <cell r="A3433" t="str">
            <v>Core</v>
          </cell>
          <cell r="B3433" t="str">
            <v>Other Matter Executive</v>
          </cell>
          <cell r="C3433" t="str">
            <v>Takov , Peter</v>
          </cell>
        </row>
        <row r="3434">
          <cell r="A3434" t="str">
            <v>Core</v>
          </cell>
          <cell r="B3434" t="str">
            <v>Other Matter Executive</v>
          </cell>
          <cell r="C3434" t="str">
            <v>Tan , Geoff</v>
          </cell>
        </row>
        <row r="3435">
          <cell r="A3435" t="str">
            <v>Core</v>
          </cell>
          <cell r="B3435" t="str">
            <v>Other Matter Executive</v>
          </cell>
          <cell r="C3435" t="str">
            <v>Tanski , Hubert</v>
          </cell>
        </row>
        <row r="3436">
          <cell r="A3436" t="str">
            <v>Core</v>
          </cell>
          <cell r="B3436" t="str">
            <v>Other Matter Executive</v>
          </cell>
          <cell r="C3436" t="str">
            <v>Tasker , Pippa</v>
          </cell>
        </row>
        <row r="3437">
          <cell r="A3437" t="str">
            <v>Core</v>
          </cell>
          <cell r="B3437" t="str">
            <v>Other Matter Executive</v>
          </cell>
          <cell r="C3437" t="str">
            <v>Tatarova , Anelia</v>
          </cell>
        </row>
        <row r="3438">
          <cell r="A3438" t="str">
            <v>Core</v>
          </cell>
          <cell r="B3438" t="str">
            <v>Other Matter Executive</v>
          </cell>
          <cell r="C3438" t="str">
            <v>Taylor , Edward</v>
          </cell>
        </row>
        <row r="3439">
          <cell r="A3439" t="str">
            <v>Core</v>
          </cell>
          <cell r="B3439" t="str">
            <v>Other Matter Executive</v>
          </cell>
          <cell r="C3439" t="str">
            <v>Tenenblat , Tamsin</v>
          </cell>
        </row>
        <row r="3440">
          <cell r="A3440" t="str">
            <v>Core</v>
          </cell>
          <cell r="B3440" t="str">
            <v>Other Matter Executive</v>
          </cell>
          <cell r="C3440" t="str">
            <v>Tetlow , Cara</v>
          </cell>
        </row>
        <row r="3441">
          <cell r="A3441" t="str">
            <v>Core</v>
          </cell>
          <cell r="B3441" t="str">
            <v>Other Matter Executive</v>
          </cell>
          <cell r="C3441" t="str">
            <v>Thomas , James</v>
          </cell>
        </row>
        <row r="3442">
          <cell r="A3442" t="str">
            <v>Core</v>
          </cell>
          <cell r="B3442" t="str">
            <v>Other Matter Executive</v>
          </cell>
          <cell r="C3442" t="str">
            <v>Thompson , Kirsten</v>
          </cell>
        </row>
        <row r="3443">
          <cell r="A3443" t="str">
            <v>Core</v>
          </cell>
          <cell r="B3443" t="str">
            <v>Other Matter Executive</v>
          </cell>
          <cell r="C3443" t="str">
            <v>Tihan , Alina</v>
          </cell>
        </row>
        <row r="3444">
          <cell r="A3444" t="str">
            <v>Core</v>
          </cell>
          <cell r="B3444" t="str">
            <v>Other Matter Executive</v>
          </cell>
          <cell r="C3444" t="str">
            <v>Tolhurst , Hanno</v>
          </cell>
        </row>
        <row r="3445">
          <cell r="A3445" t="str">
            <v>Core</v>
          </cell>
          <cell r="B3445" t="str">
            <v>Other Matter Executive</v>
          </cell>
          <cell r="C3445" t="str">
            <v>Tomasik , Milosz</v>
          </cell>
        </row>
        <row r="3446">
          <cell r="A3446" t="str">
            <v>Core</v>
          </cell>
          <cell r="B3446" t="str">
            <v>Other Matter Executive</v>
          </cell>
          <cell r="C3446" t="str">
            <v>Tomescu , Maria</v>
          </cell>
        </row>
        <row r="3447">
          <cell r="A3447" t="str">
            <v>Core</v>
          </cell>
          <cell r="B3447" t="str">
            <v>Other Matter Executive</v>
          </cell>
          <cell r="C3447" t="str">
            <v>Tompa , Csongor</v>
          </cell>
        </row>
        <row r="3448">
          <cell r="A3448" t="str">
            <v>Core</v>
          </cell>
          <cell r="B3448" t="str">
            <v>Other Matter Executive</v>
          </cell>
          <cell r="C3448" t="str">
            <v>Toth , Peter</v>
          </cell>
        </row>
        <row r="3449">
          <cell r="A3449" t="str">
            <v>Core</v>
          </cell>
          <cell r="B3449" t="str">
            <v>Other Matter Executive</v>
          </cell>
          <cell r="C3449" t="str">
            <v>Tracy , Julia</v>
          </cell>
        </row>
        <row r="3450">
          <cell r="A3450" t="str">
            <v>Core</v>
          </cell>
          <cell r="B3450" t="str">
            <v>Other Matter Executive</v>
          </cell>
          <cell r="C3450" t="str">
            <v>Traistaru , Adina</v>
          </cell>
        </row>
        <row r="3451">
          <cell r="A3451" t="str">
            <v>Core</v>
          </cell>
          <cell r="B3451" t="str">
            <v>Other Matter Executive</v>
          </cell>
          <cell r="C3451" t="str">
            <v>Trayhurn , Venetia</v>
          </cell>
        </row>
        <row r="3452">
          <cell r="A3452" t="str">
            <v>Core</v>
          </cell>
          <cell r="B3452" t="str">
            <v>Other Matter Executive</v>
          </cell>
          <cell r="C3452" t="str">
            <v>Treagus , Martin</v>
          </cell>
        </row>
        <row r="3453">
          <cell r="A3453" t="str">
            <v>Core</v>
          </cell>
          <cell r="B3453" t="str">
            <v>Other Matter Executive</v>
          </cell>
          <cell r="C3453" t="str">
            <v>Trojnarski , Marek</v>
          </cell>
        </row>
        <row r="3454">
          <cell r="A3454" t="str">
            <v>Core</v>
          </cell>
          <cell r="B3454" t="str">
            <v>Other Matter Executive</v>
          </cell>
          <cell r="C3454" t="str">
            <v>Tubbs , Jennifer</v>
          </cell>
        </row>
        <row r="3455">
          <cell r="A3455" t="str">
            <v>Core</v>
          </cell>
          <cell r="B3455" t="str">
            <v>Other Matter Executive</v>
          </cell>
          <cell r="C3455" t="str">
            <v>Turner , Bruce</v>
          </cell>
        </row>
        <row r="3456">
          <cell r="A3456" t="str">
            <v>Core</v>
          </cell>
          <cell r="B3456" t="str">
            <v>Other Matter Executive</v>
          </cell>
          <cell r="C3456" t="str">
            <v>Turner , William</v>
          </cell>
        </row>
        <row r="3457">
          <cell r="A3457" t="str">
            <v>Core</v>
          </cell>
          <cell r="B3457" t="str">
            <v>Other Matter Executive</v>
          </cell>
          <cell r="C3457" t="str">
            <v>Turzo , Tamara</v>
          </cell>
        </row>
        <row r="3458">
          <cell r="A3458" t="str">
            <v>Core</v>
          </cell>
          <cell r="B3458" t="str">
            <v>Other Matter Executive</v>
          </cell>
          <cell r="C3458" t="str">
            <v>Tyagi , Amit</v>
          </cell>
        </row>
        <row r="3459">
          <cell r="A3459" t="str">
            <v>Core</v>
          </cell>
          <cell r="B3459" t="str">
            <v>Other Matter Executive</v>
          </cell>
          <cell r="C3459" t="str">
            <v>Varady , Jozsef</v>
          </cell>
        </row>
        <row r="3460">
          <cell r="A3460" t="str">
            <v>Core</v>
          </cell>
          <cell r="B3460" t="str">
            <v>Other Matter Executive</v>
          </cell>
          <cell r="C3460" t="str">
            <v>Varszeghi , Balazs</v>
          </cell>
        </row>
        <row r="3461">
          <cell r="A3461" t="str">
            <v>Core</v>
          </cell>
          <cell r="B3461" t="str">
            <v>Other Matter Executive</v>
          </cell>
          <cell r="C3461" t="str">
            <v>Vasileva , Desislava</v>
          </cell>
        </row>
        <row r="3462">
          <cell r="A3462" t="str">
            <v>Core</v>
          </cell>
          <cell r="B3462" t="str">
            <v>Other Matter Executive</v>
          </cell>
          <cell r="C3462" t="str">
            <v>Veronika , Kovacs</v>
          </cell>
        </row>
        <row r="3463">
          <cell r="A3463" t="str">
            <v>Core</v>
          </cell>
          <cell r="B3463" t="str">
            <v>Other Matter Executive</v>
          </cell>
          <cell r="C3463" t="str">
            <v>Verrinder , Louise</v>
          </cell>
        </row>
        <row r="3464">
          <cell r="A3464" t="str">
            <v>Core</v>
          </cell>
          <cell r="B3464" t="str">
            <v>Other Matter Executive</v>
          </cell>
          <cell r="C3464" t="str">
            <v>Vetrici - Soimu , Bogdan</v>
          </cell>
        </row>
        <row r="3465">
          <cell r="A3465" t="str">
            <v>Core</v>
          </cell>
          <cell r="B3465" t="str">
            <v>Other Matter Executive</v>
          </cell>
          <cell r="C3465" t="str">
            <v>Wadsworth , Alaina</v>
          </cell>
        </row>
        <row r="3466">
          <cell r="A3466" t="str">
            <v>Core</v>
          </cell>
          <cell r="B3466" t="str">
            <v>Other Matter Executive</v>
          </cell>
          <cell r="C3466" t="str">
            <v>Wagiel , Ewelina</v>
          </cell>
        </row>
        <row r="3467">
          <cell r="A3467" t="str">
            <v>Core</v>
          </cell>
          <cell r="B3467" t="str">
            <v>Other Matter Executive</v>
          </cell>
          <cell r="C3467" t="str">
            <v>Waligorski , Tomasz</v>
          </cell>
        </row>
        <row r="3468">
          <cell r="A3468" t="str">
            <v>Core</v>
          </cell>
          <cell r="B3468" t="str">
            <v>Other Matter Executive</v>
          </cell>
          <cell r="C3468" t="str">
            <v>Walsh , James</v>
          </cell>
        </row>
        <row r="3469">
          <cell r="A3469" t="str">
            <v>Core</v>
          </cell>
          <cell r="B3469" t="str">
            <v>Other Matter Executive</v>
          </cell>
          <cell r="C3469" t="str">
            <v>Warren , Alison</v>
          </cell>
        </row>
        <row r="3470">
          <cell r="A3470" t="str">
            <v>Core</v>
          </cell>
          <cell r="B3470" t="str">
            <v>Other Matter Executive</v>
          </cell>
          <cell r="C3470" t="str">
            <v>Wass , Tim</v>
          </cell>
        </row>
        <row r="3471">
          <cell r="A3471" t="str">
            <v>Core</v>
          </cell>
          <cell r="B3471" t="str">
            <v>Other Matter Executive</v>
          </cell>
          <cell r="C3471" t="str">
            <v>Waterhouse , Julia</v>
          </cell>
        </row>
        <row r="3472">
          <cell r="A3472" t="str">
            <v>Core</v>
          </cell>
          <cell r="B3472" t="str">
            <v>Other Matter Executive</v>
          </cell>
          <cell r="C3472" t="str">
            <v>Watson , Ian</v>
          </cell>
        </row>
        <row r="3473">
          <cell r="A3473" t="str">
            <v>Core</v>
          </cell>
          <cell r="B3473" t="str">
            <v>Other Matter Executive</v>
          </cell>
          <cell r="C3473" t="str">
            <v>Watt , Jennifer</v>
          </cell>
        </row>
        <row r="3474">
          <cell r="A3474" t="str">
            <v>Core</v>
          </cell>
          <cell r="B3474" t="str">
            <v>Other Matter Executive</v>
          </cell>
          <cell r="C3474" t="str">
            <v>Wawrzynczak , Anna</v>
          </cell>
        </row>
        <row r="3475">
          <cell r="A3475" t="str">
            <v>Core</v>
          </cell>
          <cell r="B3475" t="str">
            <v>Other Matter Executive</v>
          </cell>
          <cell r="C3475" t="str">
            <v>Werner , Konrad</v>
          </cell>
        </row>
        <row r="3476">
          <cell r="A3476" t="str">
            <v>Core</v>
          </cell>
          <cell r="B3476" t="str">
            <v>Other Matter Executive</v>
          </cell>
          <cell r="C3476" t="str">
            <v>West , Scarlett</v>
          </cell>
        </row>
        <row r="3477">
          <cell r="A3477" t="str">
            <v>Core</v>
          </cell>
          <cell r="B3477" t="str">
            <v>Other Matter Executive</v>
          </cell>
          <cell r="C3477" t="str">
            <v>Wheeler - Ozanne , Fritha</v>
          </cell>
        </row>
        <row r="3478">
          <cell r="A3478" t="str">
            <v>Core</v>
          </cell>
          <cell r="B3478" t="str">
            <v>Other Matter Executive</v>
          </cell>
          <cell r="C3478" t="str">
            <v>White , Jennifer</v>
          </cell>
        </row>
        <row r="3479">
          <cell r="A3479" t="str">
            <v>Core</v>
          </cell>
          <cell r="B3479" t="str">
            <v>Other Matter Executive</v>
          </cell>
          <cell r="C3479" t="str">
            <v>White , Paul</v>
          </cell>
        </row>
        <row r="3480">
          <cell r="A3480" t="str">
            <v>Core</v>
          </cell>
          <cell r="B3480" t="str">
            <v>Other Matter Executive</v>
          </cell>
          <cell r="C3480" t="str">
            <v>White , Sophie</v>
          </cell>
        </row>
        <row r="3481">
          <cell r="A3481" t="str">
            <v>Core</v>
          </cell>
          <cell r="B3481" t="str">
            <v>Other Matter Executive</v>
          </cell>
          <cell r="C3481" t="str">
            <v>Whitman , Vanessa</v>
          </cell>
        </row>
        <row r="3482">
          <cell r="A3482" t="str">
            <v>Core</v>
          </cell>
          <cell r="B3482" t="str">
            <v>Other Matter Executive</v>
          </cell>
          <cell r="C3482" t="str">
            <v>Wieczorek , Urszula</v>
          </cell>
        </row>
        <row r="3483">
          <cell r="A3483" t="str">
            <v>Core</v>
          </cell>
          <cell r="B3483" t="str">
            <v>Other Matter Executive</v>
          </cell>
          <cell r="C3483" t="str">
            <v>Wierzbicka , Agnieszka</v>
          </cell>
        </row>
        <row r="3484">
          <cell r="A3484" t="str">
            <v>Core</v>
          </cell>
          <cell r="B3484" t="str">
            <v>Other Matter Executive</v>
          </cell>
          <cell r="C3484" t="str">
            <v>Williams , Jenny</v>
          </cell>
        </row>
        <row r="3485">
          <cell r="A3485" t="str">
            <v>Core</v>
          </cell>
          <cell r="B3485" t="str">
            <v>Other Matter Executive</v>
          </cell>
          <cell r="C3485" t="str">
            <v>Willoughby , Matthew</v>
          </cell>
        </row>
        <row r="3486">
          <cell r="A3486" t="str">
            <v>Core</v>
          </cell>
          <cell r="B3486" t="str">
            <v>Other Matter Executive</v>
          </cell>
          <cell r="C3486" t="str">
            <v>Wilson , Charlie</v>
          </cell>
        </row>
        <row r="3487">
          <cell r="A3487" t="str">
            <v>Core</v>
          </cell>
          <cell r="B3487" t="str">
            <v>Other Matter Executive</v>
          </cell>
          <cell r="C3487" t="str">
            <v>Winnicki , Tomasz</v>
          </cell>
        </row>
        <row r="3488">
          <cell r="A3488" t="str">
            <v>Core</v>
          </cell>
          <cell r="B3488" t="str">
            <v>Other Matter Executive</v>
          </cell>
          <cell r="C3488" t="str">
            <v>Winterbourne , Neil</v>
          </cell>
        </row>
        <row r="3489">
          <cell r="A3489" t="str">
            <v>Core</v>
          </cell>
          <cell r="B3489" t="str">
            <v>Other Matter Executive</v>
          </cell>
          <cell r="C3489" t="str">
            <v>Wodraschke , Martin</v>
          </cell>
        </row>
        <row r="3490">
          <cell r="A3490" t="str">
            <v>Core</v>
          </cell>
          <cell r="B3490" t="str">
            <v>Other Matter Executive</v>
          </cell>
          <cell r="C3490" t="str">
            <v>Wong , Michael</v>
          </cell>
        </row>
        <row r="3491">
          <cell r="A3491" t="str">
            <v>Core</v>
          </cell>
          <cell r="B3491" t="str">
            <v>Other Matter Executive</v>
          </cell>
          <cell r="C3491" t="str">
            <v>Wood , Emily</v>
          </cell>
        </row>
        <row r="3492">
          <cell r="A3492" t="str">
            <v>Core</v>
          </cell>
          <cell r="B3492" t="str">
            <v>Other Matter Executive</v>
          </cell>
          <cell r="C3492" t="str">
            <v>Wood , Henry</v>
          </cell>
        </row>
        <row r="3493">
          <cell r="A3493" t="str">
            <v>Core</v>
          </cell>
          <cell r="B3493" t="str">
            <v>Other Matter Executive</v>
          </cell>
          <cell r="C3493" t="str">
            <v>Wood , Laura</v>
          </cell>
        </row>
        <row r="3494">
          <cell r="A3494" t="str">
            <v>Core</v>
          </cell>
          <cell r="B3494" t="str">
            <v>Other Matter Executive</v>
          </cell>
          <cell r="C3494" t="str">
            <v>Woolford , Esther</v>
          </cell>
        </row>
        <row r="3495">
          <cell r="A3495" t="str">
            <v>Core</v>
          </cell>
          <cell r="B3495" t="str">
            <v>Other Matter Executive</v>
          </cell>
          <cell r="C3495" t="str">
            <v>Wosiek , Mateusz</v>
          </cell>
        </row>
        <row r="3496">
          <cell r="A3496" t="str">
            <v>Core</v>
          </cell>
          <cell r="B3496" t="str">
            <v>Other Matter Executive</v>
          </cell>
          <cell r="C3496" t="str">
            <v>Wray , Miranda</v>
          </cell>
        </row>
        <row r="3497">
          <cell r="A3497" t="str">
            <v>Core</v>
          </cell>
          <cell r="B3497" t="str">
            <v>Other Matter Executive</v>
          </cell>
          <cell r="C3497" t="str">
            <v>Yajnik , Pranav</v>
          </cell>
        </row>
        <row r="3498">
          <cell r="A3498" t="str">
            <v>Core</v>
          </cell>
          <cell r="B3498" t="str">
            <v>Other Matter Executive</v>
          </cell>
          <cell r="C3498" t="str">
            <v>Yang , Sam</v>
          </cell>
        </row>
        <row r="3499">
          <cell r="A3499" t="str">
            <v>Core</v>
          </cell>
          <cell r="B3499" t="str">
            <v>Other Matter Executive</v>
          </cell>
          <cell r="C3499" t="str">
            <v>Yoncheva , Raya</v>
          </cell>
        </row>
        <row r="3500">
          <cell r="A3500" t="str">
            <v>Core</v>
          </cell>
          <cell r="B3500" t="str">
            <v>Other Matter Executive</v>
          </cell>
          <cell r="C3500" t="str">
            <v>Yordanov , Kaloyan</v>
          </cell>
        </row>
        <row r="3501">
          <cell r="A3501" t="str">
            <v>Core</v>
          </cell>
          <cell r="B3501" t="str">
            <v>Other Matter Executive</v>
          </cell>
          <cell r="C3501" t="str">
            <v>Yordanov , Yordan</v>
          </cell>
        </row>
        <row r="3502">
          <cell r="A3502" t="str">
            <v>Core</v>
          </cell>
          <cell r="B3502" t="str">
            <v>Other Matter Executive</v>
          </cell>
          <cell r="C3502" t="str">
            <v>Yu , Dohn</v>
          </cell>
        </row>
        <row r="3503">
          <cell r="A3503" t="str">
            <v>Core</v>
          </cell>
          <cell r="B3503" t="str">
            <v>Other Matter Executive</v>
          </cell>
          <cell r="C3503" t="str">
            <v>Zagorski , Blazej</v>
          </cell>
        </row>
        <row r="3504">
          <cell r="A3504" t="str">
            <v>Core</v>
          </cell>
          <cell r="B3504" t="str">
            <v>Other Matter Executive</v>
          </cell>
          <cell r="C3504" t="str">
            <v>Zakrzewska , Zuzanna</v>
          </cell>
        </row>
        <row r="3505">
          <cell r="A3505" t="str">
            <v>Core</v>
          </cell>
          <cell r="B3505" t="str">
            <v>Other Matter Executive</v>
          </cell>
          <cell r="C3505" t="str">
            <v>Zalewski , Pawel</v>
          </cell>
        </row>
        <row r="3506">
          <cell r="A3506" t="str">
            <v>Core</v>
          </cell>
          <cell r="B3506" t="str">
            <v>Other Matter Executive</v>
          </cell>
          <cell r="C3506" t="str">
            <v>Zaplatinska , Olga</v>
          </cell>
        </row>
        <row r="3507">
          <cell r="A3507" t="str">
            <v>Core</v>
          </cell>
          <cell r="B3507" t="str">
            <v>Other Matter Executive</v>
          </cell>
          <cell r="C3507" t="str">
            <v>Zbytniewski , Marcin</v>
          </cell>
        </row>
        <row r="3508">
          <cell r="A3508" t="str">
            <v>Core</v>
          </cell>
          <cell r="B3508" t="str">
            <v>Other Matter Executive</v>
          </cell>
          <cell r="C3508" t="str">
            <v>Zemskova , Yulia</v>
          </cell>
        </row>
        <row r="3509">
          <cell r="A3509" t="str">
            <v>Core</v>
          </cell>
          <cell r="B3509" t="str">
            <v>Other Matter Executive</v>
          </cell>
          <cell r="C3509" t="str">
            <v>Ziebinski , Bartlomiej</v>
          </cell>
        </row>
        <row r="3510">
          <cell r="A3510" t="str">
            <v>Core</v>
          </cell>
          <cell r="B3510" t="str">
            <v>Other Matter Executive</v>
          </cell>
          <cell r="C3510" t="str">
            <v>Zimny , Marcin</v>
          </cell>
        </row>
        <row r="3511">
          <cell r="A3511" t="str">
            <v>Core</v>
          </cell>
          <cell r="B3511" t="str">
            <v>Other Matter Executive</v>
          </cell>
          <cell r="C3511" t="str">
            <v>Ziolek , Agnieszka</v>
          </cell>
        </row>
        <row r="3512">
          <cell r="A3512" t="str">
            <v>Core</v>
          </cell>
          <cell r="B3512" t="str">
            <v>Other Matter Executive</v>
          </cell>
          <cell r="C3512" t="str">
            <v>Ziolkowski , Maciej</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0420"/>
  <sheetViews>
    <sheetView tabSelected="1" topLeftCell="CQ130" workbookViewId="0">
      <selection activeCell="CW133" sqref="CW133"/>
    </sheetView>
  </sheetViews>
  <sheetFormatPr defaultColWidth="3.7109375" defaultRowHeight="12.75"/>
  <cols>
    <col min="1" max="1" width="29" style="1" customWidth="1"/>
    <col min="2" max="2" width="10.140625" style="1" bestFit="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ustomWidth="1"/>
    <col min="221" max="221" width="3.7109375" style="2" customWidth="1"/>
    <col min="222" max="249" width="3.7109375" style="1" customWidth="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63.75">
      <c r="A2" s="4" t="s">
        <v>96</v>
      </c>
      <c r="B2" s="5" t="s">
        <v>97</v>
      </c>
      <c r="C2" s="5" t="s">
        <v>97</v>
      </c>
      <c r="D2" s="5" t="s">
        <v>97</v>
      </c>
      <c r="E2" s="5" t="s">
        <v>97</v>
      </c>
      <c r="F2" s="5" t="s">
        <v>97</v>
      </c>
      <c r="G2" s="5" t="s">
        <v>97</v>
      </c>
      <c r="H2" s="5" t="s">
        <v>97</v>
      </c>
      <c r="I2" s="5" t="s">
        <v>97</v>
      </c>
      <c r="J2" s="5" t="s">
        <v>97</v>
      </c>
      <c r="K2" s="5" t="s">
        <v>97</v>
      </c>
      <c r="L2" s="5" t="s">
        <v>97</v>
      </c>
      <c r="M2" s="5" t="s">
        <v>97</v>
      </c>
      <c r="N2" s="5" t="s">
        <v>97</v>
      </c>
      <c r="O2" s="5" t="s">
        <v>97</v>
      </c>
      <c r="P2" s="5" t="s">
        <v>97</v>
      </c>
      <c r="Q2" s="5" t="s">
        <v>97</v>
      </c>
      <c r="R2" s="5" t="s">
        <v>97</v>
      </c>
      <c r="S2" s="5" t="s">
        <v>97</v>
      </c>
      <c r="T2" s="5" t="s">
        <v>97</v>
      </c>
      <c r="U2" s="5" t="s">
        <v>97</v>
      </c>
      <c r="V2" s="5" t="s">
        <v>97</v>
      </c>
      <c r="W2" s="5" t="s">
        <v>97</v>
      </c>
      <c r="X2" s="5" t="s">
        <v>97</v>
      </c>
      <c r="Y2" s="5" t="s">
        <v>97</v>
      </c>
      <c r="Z2" s="5" t="s">
        <v>97</v>
      </c>
      <c r="AA2" s="5" t="s">
        <v>97</v>
      </c>
      <c r="AB2" s="5" t="s">
        <v>97</v>
      </c>
      <c r="AC2" s="5" t="s">
        <v>97</v>
      </c>
      <c r="AD2" s="5" t="s">
        <v>97</v>
      </c>
      <c r="AE2" s="5" t="s">
        <v>97</v>
      </c>
      <c r="AF2" s="5" t="s">
        <v>97</v>
      </c>
      <c r="AG2" s="5" t="s">
        <v>97</v>
      </c>
      <c r="AH2" s="5" t="s">
        <v>97</v>
      </c>
      <c r="AI2" s="5" t="s">
        <v>97</v>
      </c>
      <c r="AJ2" s="5" t="s">
        <v>97</v>
      </c>
      <c r="AK2" s="5" t="s">
        <v>97</v>
      </c>
      <c r="AL2" s="5" t="s">
        <v>97</v>
      </c>
      <c r="AM2" s="5" t="s">
        <v>97</v>
      </c>
      <c r="AN2" s="5" t="s">
        <v>97</v>
      </c>
      <c r="AO2" s="5" t="s">
        <v>97</v>
      </c>
      <c r="AP2" s="5" t="s">
        <v>97</v>
      </c>
      <c r="AQ2" s="5" t="s">
        <v>97</v>
      </c>
      <c r="AR2" s="5" t="s">
        <v>97</v>
      </c>
      <c r="AS2" s="5" t="s">
        <v>97</v>
      </c>
      <c r="AT2" s="5" t="s">
        <v>97</v>
      </c>
      <c r="AU2" s="5" t="s">
        <v>97</v>
      </c>
      <c r="AV2" s="5" t="s">
        <v>97</v>
      </c>
      <c r="AW2" s="5" t="s">
        <v>97</v>
      </c>
      <c r="AX2" s="5" t="s">
        <v>97</v>
      </c>
      <c r="AY2" s="5" t="s">
        <v>97</v>
      </c>
      <c r="AZ2" s="5" t="s">
        <v>97</v>
      </c>
      <c r="BA2" s="5" t="s">
        <v>97</v>
      </c>
      <c r="BB2" s="5" t="s">
        <v>97</v>
      </c>
      <c r="BC2" s="5" t="s">
        <v>97</v>
      </c>
      <c r="BD2" s="5" t="s">
        <v>97</v>
      </c>
      <c r="BE2" s="5" t="s">
        <v>97</v>
      </c>
      <c r="BF2" s="5" t="s">
        <v>97</v>
      </c>
      <c r="BG2" s="5" t="s">
        <v>97</v>
      </c>
      <c r="BH2" s="5" t="s">
        <v>97</v>
      </c>
      <c r="BI2" s="5" t="s">
        <v>97</v>
      </c>
      <c r="BJ2" s="5" t="s">
        <v>97</v>
      </c>
      <c r="BK2" s="5" t="s">
        <v>97</v>
      </c>
      <c r="BL2" s="5" t="s">
        <v>97</v>
      </c>
      <c r="BM2" s="5" t="s">
        <v>97</v>
      </c>
      <c r="BN2" s="5" t="s">
        <v>97</v>
      </c>
      <c r="BO2" s="5" t="s">
        <v>97</v>
      </c>
      <c r="BP2" s="5" t="s">
        <v>97</v>
      </c>
      <c r="BQ2" s="5" t="s">
        <v>97</v>
      </c>
      <c r="BR2" s="5" t="s">
        <v>97</v>
      </c>
      <c r="BS2" s="5" t="s">
        <v>97</v>
      </c>
      <c r="BT2" s="5" t="s">
        <v>97</v>
      </c>
      <c r="BU2" s="5" t="s">
        <v>97</v>
      </c>
      <c r="BV2" s="5" t="s">
        <v>97</v>
      </c>
      <c r="BW2" s="5" t="s">
        <v>97</v>
      </c>
      <c r="BX2" s="5" t="s">
        <v>97</v>
      </c>
      <c r="BY2" s="5" t="s">
        <v>97</v>
      </c>
      <c r="BZ2" s="5" t="s">
        <v>97</v>
      </c>
      <c r="CA2" s="5" t="s">
        <v>97</v>
      </c>
      <c r="CB2" s="5" t="s">
        <v>97</v>
      </c>
      <c r="CC2" s="5" t="s">
        <v>97</v>
      </c>
      <c r="CD2" s="5" t="s">
        <v>97</v>
      </c>
      <c r="CE2" s="5" t="s">
        <v>97</v>
      </c>
      <c r="CF2" s="5" t="s">
        <v>97</v>
      </c>
      <c r="CG2" s="5" t="s">
        <v>97</v>
      </c>
      <c r="CH2" s="5" t="s">
        <v>97</v>
      </c>
      <c r="CI2" s="5" t="s">
        <v>97</v>
      </c>
      <c r="CJ2" s="5" t="s">
        <v>97</v>
      </c>
      <c r="CK2" s="5" t="s">
        <v>97</v>
      </c>
      <c r="CL2" s="5" t="s">
        <v>97</v>
      </c>
      <c r="CM2" s="5" t="s">
        <v>97</v>
      </c>
      <c r="CN2" s="5" t="s">
        <v>97</v>
      </c>
      <c r="CO2" s="5" t="s">
        <v>97</v>
      </c>
      <c r="CP2" s="5" t="s">
        <v>97</v>
      </c>
      <c r="CQ2" s="6" t="s">
        <v>98</v>
      </c>
      <c r="CR2" s="6" t="s">
        <v>98</v>
      </c>
      <c r="CS2" s="6" t="s">
        <v>98</v>
      </c>
      <c r="CT2" s="6" t="s">
        <v>98</v>
      </c>
      <c r="CU2" s="6" t="s">
        <v>98</v>
      </c>
      <c r="CV2" s="7" t="s">
        <v>99</v>
      </c>
      <c r="CW2" s="7" t="s">
        <v>99</v>
      </c>
      <c r="CX2" s="7" t="s">
        <v>99</v>
      </c>
      <c r="CY2" s="7" t="s">
        <v>99</v>
      </c>
      <c r="CZ2" s="7" t="s">
        <v>99</v>
      </c>
      <c r="DA2" s="7" t="s">
        <v>99</v>
      </c>
      <c r="DB2" s="7" t="s">
        <v>99</v>
      </c>
      <c r="DC2" s="8" t="s">
        <v>100</v>
      </c>
      <c r="DD2" s="8" t="s">
        <v>100</v>
      </c>
      <c r="DE2" s="8" t="s">
        <v>100</v>
      </c>
      <c r="DF2" s="8" t="s">
        <v>100</v>
      </c>
      <c r="DG2" s="8" t="s">
        <v>100</v>
      </c>
      <c r="DH2" s="8" t="s">
        <v>100</v>
      </c>
      <c r="DI2" s="8" t="s">
        <v>100</v>
      </c>
      <c r="DJ2" s="8" t="s">
        <v>100</v>
      </c>
      <c r="DK2" s="8" t="s">
        <v>100</v>
      </c>
      <c r="DL2" s="8" t="s">
        <v>100</v>
      </c>
      <c r="DM2" s="8" t="s">
        <v>100</v>
      </c>
      <c r="DN2" s="8" t="s">
        <v>100</v>
      </c>
      <c r="DO2" s="8" t="s">
        <v>100</v>
      </c>
      <c r="DP2" s="8" t="s">
        <v>100</v>
      </c>
      <c r="DQ2" s="8" t="s">
        <v>100</v>
      </c>
      <c r="DR2" s="8" t="s">
        <v>100</v>
      </c>
      <c r="DS2" s="8" t="s">
        <v>100</v>
      </c>
      <c r="DT2" s="8" t="s">
        <v>100</v>
      </c>
      <c r="DU2" s="8" t="s">
        <v>100</v>
      </c>
      <c r="DV2" s="8" t="s">
        <v>100</v>
      </c>
      <c r="DW2" s="8" t="s">
        <v>100</v>
      </c>
      <c r="DX2" s="8" t="s">
        <v>100</v>
      </c>
      <c r="DY2" s="8" t="s">
        <v>100</v>
      </c>
      <c r="DZ2" s="8" t="s">
        <v>100</v>
      </c>
      <c r="EA2" s="8" t="s">
        <v>100</v>
      </c>
      <c r="EB2" s="8" t="s">
        <v>100</v>
      </c>
      <c r="EC2" s="8" t="s">
        <v>100</v>
      </c>
      <c r="ED2" s="8" t="s">
        <v>100</v>
      </c>
      <c r="EE2" s="8" t="s">
        <v>100</v>
      </c>
      <c r="EF2" s="9" t="s">
        <v>101</v>
      </c>
      <c r="EG2" s="10" t="s">
        <v>102</v>
      </c>
      <c r="EH2" s="10" t="s">
        <v>102</v>
      </c>
      <c r="EI2" s="10" t="s">
        <v>102</v>
      </c>
      <c r="EJ2" s="10" t="s">
        <v>102</v>
      </c>
      <c r="EK2" s="10" t="s">
        <v>102</v>
      </c>
      <c r="EL2" s="10" t="s">
        <v>102</v>
      </c>
      <c r="EM2" s="10" t="s">
        <v>102</v>
      </c>
      <c r="EN2" s="10" t="s">
        <v>102</v>
      </c>
      <c r="EO2" s="10" t="s">
        <v>102</v>
      </c>
      <c r="EP2" s="10" t="s">
        <v>102</v>
      </c>
      <c r="EQ2" s="10" t="s">
        <v>102</v>
      </c>
      <c r="ER2" s="10" t="s">
        <v>102</v>
      </c>
      <c r="ES2" s="11" t="s">
        <v>103</v>
      </c>
      <c r="ET2" s="11" t="s">
        <v>103</v>
      </c>
      <c r="EU2" s="11" t="s">
        <v>103</v>
      </c>
      <c r="EV2" s="11" t="s">
        <v>103</v>
      </c>
      <c r="EW2" s="7" t="s">
        <v>104</v>
      </c>
      <c r="EX2" s="12" t="s">
        <v>105</v>
      </c>
      <c r="EY2" s="12" t="s">
        <v>105</v>
      </c>
      <c r="EZ2" s="12" t="s">
        <v>105</v>
      </c>
      <c r="FA2" s="12" t="s">
        <v>105</v>
      </c>
      <c r="FB2" s="12" t="s">
        <v>105</v>
      </c>
      <c r="FC2" s="12" t="s">
        <v>105</v>
      </c>
      <c r="FD2" s="12" t="s">
        <v>105</v>
      </c>
      <c r="FE2" s="13" t="s">
        <v>106</v>
      </c>
      <c r="FF2" s="13" t="s">
        <v>106</v>
      </c>
      <c r="FG2" s="13" t="s">
        <v>106</v>
      </c>
      <c r="FH2" s="13" t="s">
        <v>106</v>
      </c>
      <c r="FI2" s="13" t="s">
        <v>106</v>
      </c>
      <c r="FJ2" s="13" t="s">
        <v>106</v>
      </c>
      <c r="FK2" s="13" t="s">
        <v>106</v>
      </c>
      <c r="FL2" s="13" t="s">
        <v>106</v>
      </c>
      <c r="FM2" s="13" t="s">
        <v>106</v>
      </c>
      <c r="FO2" s="3"/>
      <c r="FP2" s="14"/>
      <c r="FQ2" s="14" t="s">
        <v>107</v>
      </c>
      <c r="FR2" s="14"/>
      <c r="FS2" s="3"/>
      <c r="FT2" s="3"/>
      <c r="FU2" s="14" t="s">
        <v>97</v>
      </c>
      <c r="FV2" s="14" t="s">
        <v>97</v>
      </c>
      <c r="FW2" s="14" t="s">
        <v>97</v>
      </c>
      <c r="FX2" s="14" t="s">
        <v>97</v>
      </c>
      <c r="FY2" s="14" t="s">
        <v>97</v>
      </c>
      <c r="FZ2" s="14" t="s">
        <v>97</v>
      </c>
      <c r="GA2" s="14" t="s">
        <v>97</v>
      </c>
      <c r="GB2" s="14" t="s">
        <v>97</v>
      </c>
      <c r="GC2" s="14" t="s">
        <v>97</v>
      </c>
      <c r="GD2" s="14" t="s">
        <v>97</v>
      </c>
      <c r="GE2" s="14" t="s">
        <v>97</v>
      </c>
      <c r="GF2" s="14" t="s">
        <v>97</v>
      </c>
      <c r="GG2" s="14" t="s">
        <v>97</v>
      </c>
      <c r="GH2" s="14" t="s">
        <v>97</v>
      </c>
      <c r="GI2" s="14" t="s">
        <v>97</v>
      </c>
      <c r="GJ2" s="14" t="s">
        <v>97</v>
      </c>
      <c r="GK2" s="14" t="s">
        <v>97</v>
      </c>
      <c r="GL2" s="14" t="s">
        <v>97</v>
      </c>
      <c r="GM2" s="14" t="s">
        <v>97</v>
      </c>
      <c r="GN2" s="14" t="s">
        <v>97</v>
      </c>
      <c r="GO2" s="14" t="s">
        <v>97</v>
      </c>
      <c r="GP2" s="14" t="s">
        <v>97</v>
      </c>
      <c r="GQ2" s="14" t="s">
        <v>97</v>
      </c>
      <c r="GR2" s="14" t="s">
        <v>97</v>
      </c>
      <c r="GS2" s="14" t="s">
        <v>97</v>
      </c>
      <c r="GT2" s="14" t="s">
        <v>97</v>
      </c>
      <c r="GU2" s="14" t="s">
        <v>97</v>
      </c>
      <c r="GV2" s="14" t="s">
        <v>97</v>
      </c>
      <c r="GW2" s="14" t="s">
        <v>97</v>
      </c>
      <c r="GX2" s="14" t="s">
        <v>97</v>
      </c>
      <c r="GY2" s="14" t="s">
        <v>97</v>
      </c>
      <c r="GZ2" s="14" t="s">
        <v>97</v>
      </c>
      <c r="HA2" s="14" t="s">
        <v>97</v>
      </c>
      <c r="HB2" s="14" t="s">
        <v>97</v>
      </c>
      <c r="HC2" s="14" t="s">
        <v>97</v>
      </c>
      <c r="HD2" s="14" t="s">
        <v>97</v>
      </c>
      <c r="HE2" s="14" t="s">
        <v>97</v>
      </c>
      <c r="HF2" s="14" t="s">
        <v>98</v>
      </c>
      <c r="HG2" s="14" t="s">
        <v>98</v>
      </c>
      <c r="HH2" s="14" t="s">
        <v>99</v>
      </c>
      <c r="HI2" s="14" t="s">
        <v>99</v>
      </c>
      <c r="HJ2" s="14" t="s">
        <v>99</v>
      </c>
      <c r="HK2" s="14" t="s">
        <v>100</v>
      </c>
      <c r="HL2" s="14" t="s">
        <v>100</v>
      </c>
      <c r="HM2" s="14" t="s">
        <v>100</v>
      </c>
      <c r="HN2" s="14" t="s">
        <v>100</v>
      </c>
      <c r="HO2" s="14" t="s">
        <v>100</v>
      </c>
      <c r="HP2" s="14" t="s">
        <v>100</v>
      </c>
      <c r="HQ2" s="14" t="s">
        <v>100</v>
      </c>
      <c r="HR2" s="14" t="s">
        <v>100</v>
      </c>
      <c r="HS2" s="14" t="s">
        <v>100</v>
      </c>
      <c r="HT2" s="14" t="s">
        <v>100</v>
      </c>
      <c r="HU2" s="14" t="s">
        <v>100</v>
      </c>
      <c r="HV2" s="14" t="s">
        <v>100</v>
      </c>
      <c r="HW2" s="14" t="s">
        <v>100</v>
      </c>
      <c r="HX2" s="14" t="s">
        <v>100</v>
      </c>
      <c r="HY2" s="14" t="s">
        <v>100</v>
      </c>
      <c r="HZ2" s="14" t="s">
        <v>100</v>
      </c>
      <c r="IA2" s="14" t="s">
        <v>100</v>
      </c>
      <c r="IB2" s="14" t="s">
        <v>108</v>
      </c>
      <c r="IC2" s="14" t="s">
        <v>102</v>
      </c>
      <c r="ID2" s="14" t="s">
        <v>102</v>
      </c>
      <c r="IE2" s="14" t="s">
        <v>102</v>
      </c>
      <c r="IF2" s="14" t="s">
        <v>102</v>
      </c>
      <c r="IG2" s="14" t="s">
        <v>102</v>
      </c>
      <c r="IH2" s="14" t="s">
        <v>103</v>
      </c>
      <c r="II2" s="14" t="s">
        <v>103</v>
      </c>
      <c r="IJ2" s="14" t="s">
        <v>104</v>
      </c>
      <c r="IK2" s="14" t="s">
        <v>109</v>
      </c>
      <c r="IL2" s="14" t="s">
        <v>109</v>
      </c>
      <c r="IM2" s="14" t="s">
        <v>110</v>
      </c>
      <c r="IN2" s="14" t="s">
        <v>110</v>
      </c>
      <c r="IO2" s="15" t="s">
        <v>110</v>
      </c>
      <c r="IP2" s="15" t="s">
        <v>111</v>
      </c>
      <c r="IS2" s="14"/>
      <c r="IT2" s="14"/>
      <c r="IU2" s="14"/>
    </row>
    <row r="3" spans="1:255">
      <c r="FO3" s="14"/>
      <c r="FP3" s="14"/>
      <c r="FQ3" s="14"/>
      <c r="FR3" s="14"/>
      <c r="FS3" s="3"/>
      <c r="FT3" s="3"/>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N3" s="14"/>
      <c r="IO3" s="15"/>
      <c r="IS3" s="14"/>
      <c r="IT3" s="14"/>
      <c r="IU3" s="14"/>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6"/>
    </row>
    <row r="5" spans="1:255">
      <c r="B5" s="17"/>
      <c r="C5" s="18"/>
      <c r="D5" s="17"/>
      <c r="E5" s="18"/>
      <c r="F5" s="17"/>
      <c r="G5" s="17"/>
      <c r="H5" s="17"/>
      <c r="I5" s="18"/>
      <c r="J5" s="18"/>
      <c r="K5" s="18"/>
      <c r="L5" s="18"/>
      <c r="M5" s="18"/>
      <c r="N5" s="18"/>
      <c r="O5" s="18"/>
      <c r="P5" s="18"/>
      <c r="Q5" s="18"/>
      <c r="R5" s="17"/>
      <c r="S5" s="18"/>
      <c r="T5" s="18"/>
      <c r="U5" s="18"/>
      <c r="V5" s="18"/>
      <c r="W5" s="18"/>
      <c r="X5" s="18"/>
      <c r="Y5" s="18"/>
      <c r="Z5" s="18"/>
      <c r="AA5" s="17"/>
      <c r="AB5" s="17"/>
      <c r="AC5" s="17"/>
      <c r="AD5" s="18"/>
      <c r="AE5" s="18"/>
      <c r="AF5" s="17"/>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7"/>
      <c r="CR5" s="17"/>
      <c r="CS5" s="17"/>
      <c r="CT5" s="17"/>
      <c r="CU5" s="17"/>
      <c r="CV5" s="17"/>
      <c r="CW5" s="17"/>
      <c r="CX5" s="17"/>
      <c r="CY5" s="17"/>
      <c r="CZ5" s="17"/>
      <c r="DA5" s="17"/>
      <c r="DB5" s="17"/>
      <c r="DC5" s="17"/>
      <c r="DD5" s="17"/>
      <c r="DE5" s="17"/>
      <c r="DF5" s="17"/>
      <c r="DG5" s="17"/>
      <c r="DH5" s="17"/>
      <c r="DI5" s="18"/>
      <c r="DJ5" s="18"/>
      <c r="DK5" s="18"/>
      <c r="DL5" s="18"/>
      <c r="DM5" s="18"/>
      <c r="DN5" s="18"/>
      <c r="DO5" s="18"/>
      <c r="DP5" s="18"/>
      <c r="DQ5" s="18"/>
      <c r="DR5" s="18"/>
      <c r="DS5" s="18"/>
      <c r="DT5" s="18"/>
      <c r="DU5" s="18"/>
      <c r="DV5" s="18"/>
      <c r="DW5" s="18"/>
      <c r="DX5" s="18"/>
      <c r="DY5" s="18"/>
      <c r="DZ5" s="18"/>
      <c r="EA5" s="18"/>
      <c r="EB5" s="18"/>
      <c r="EC5" s="18"/>
      <c r="ED5" s="18"/>
      <c r="EE5" s="18"/>
      <c r="EF5" s="17"/>
      <c r="EG5" s="17"/>
      <c r="EH5" s="17"/>
      <c r="EI5" s="17"/>
      <c r="EJ5" s="18"/>
      <c r="EK5" s="18"/>
      <c r="EL5" s="18"/>
      <c r="EM5" s="18"/>
      <c r="EN5" s="18"/>
      <c r="EO5" s="17"/>
      <c r="EP5" s="17"/>
      <c r="EQ5" s="17"/>
      <c r="ER5" s="17"/>
      <c r="ES5" s="17"/>
      <c r="ET5" s="17"/>
      <c r="EU5" s="17"/>
      <c r="EV5" s="18"/>
      <c r="EW5" s="19"/>
      <c r="EX5" s="17"/>
      <c r="EY5" s="17"/>
      <c r="EZ5" s="17"/>
      <c r="FA5" s="17"/>
      <c r="FB5" s="17"/>
      <c r="FC5" s="17"/>
      <c r="FD5" s="17"/>
      <c r="FE5" s="17"/>
      <c r="FF5" s="17"/>
      <c r="FG5" s="17"/>
      <c r="FH5" s="17"/>
      <c r="FI5" s="17"/>
      <c r="FJ5" s="17"/>
      <c r="FK5" s="17"/>
      <c r="FL5" s="17"/>
      <c r="FM5" s="17"/>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4" t="s">
        <v>96</v>
      </c>
      <c r="B6" s="20" t="s">
        <v>112</v>
      </c>
      <c r="C6" s="20" t="s">
        <v>113</v>
      </c>
      <c r="D6" s="20" t="s">
        <v>2</v>
      </c>
      <c r="E6" s="20" t="s">
        <v>114</v>
      </c>
      <c r="F6" s="20" t="s">
        <v>115</v>
      </c>
      <c r="G6" s="20" t="s">
        <v>115</v>
      </c>
      <c r="H6" s="20" t="s">
        <v>115</v>
      </c>
      <c r="I6" s="20" t="s">
        <v>116</v>
      </c>
      <c r="J6" s="20" t="s">
        <v>116</v>
      </c>
      <c r="K6" s="20" t="s">
        <v>116</v>
      </c>
      <c r="L6" s="20" t="s">
        <v>117</v>
      </c>
      <c r="M6" s="20" t="s">
        <v>117</v>
      </c>
      <c r="N6" s="20" t="s">
        <v>117</v>
      </c>
      <c r="O6" s="20" t="s">
        <v>118</v>
      </c>
      <c r="P6" s="20" t="s">
        <v>118</v>
      </c>
      <c r="Q6" s="20" t="s">
        <v>118</v>
      </c>
      <c r="R6" s="20" t="s">
        <v>119</v>
      </c>
      <c r="S6" s="20" t="s">
        <v>120</v>
      </c>
      <c r="T6" s="20" t="s">
        <v>121</v>
      </c>
      <c r="U6" s="20" t="s">
        <v>122</v>
      </c>
      <c r="V6" s="20" t="s">
        <v>122</v>
      </c>
      <c r="W6" s="20" t="s">
        <v>122</v>
      </c>
      <c r="X6" s="20" t="s">
        <v>123</v>
      </c>
      <c r="Y6" s="20" t="s">
        <v>123</v>
      </c>
      <c r="Z6" s="20" t="s">
        <v>123</v>
      </c>
      <c r="AA6" s="20" t="s">
        <v>124</v>
      </c>
      <c r="AB6" s="20" t="s">
        <v>125</v>
      </c>
      <c r="AC6" s="20" t="s">
        <v>15</v>
      </c>
      <c r="AD6" s="20" t="s">
        <v>126</v>
      </c>
      <c r="AE6" s="20" t="s">
        <v>127</v>
      </c>
      <c r="AF6" s="20" t="s">
        <v>128</v>
      </c>
      <c r="AG6" s="20" t="s">
        <v>129</v>
      </c>
      <c r="AH6" s="20" t="s">
        <v>130</v>
      </c>
      <c r="AI6" s="20" t="s">
        <v>131</v>
      </c>
      <c r="AJ6" s="20" t="s">
        <v>131</v>
      </c>
      <c r="AK6" s="20" t="s">
        <v>131</v>
      </c>
      <c r="AL6" s="20" t="s">
        <v>132</v>
      </c>
      <c r="AM6" s="20" t="s">
        <v>132</v>
      </c>
      <c r="AN6" s="20" t="s">
        <v>132</v>
      </c>
      <c r="AO6" s="20" t="s">
        <v>133</v>
      </c>
      <c r="AP6" s="20" t="s">
        <v>134</v>
      </c>
      <c r="AQ6" s="20" t="s">
        <v>135</v>
      </c>
      <c r="AR6" s="20" t="s">
        <v>135</v>
      </c>
      <c r="AS6" s="20" t="s">
        <v>135</v>
      </c>
      <c r="AT6" s="20" t="s">
        <v>136</v>
      </c>
      <c r="AU6" s="20" t="s">
        <v>136</v>
      </c>
      <c r="AV6" s="20" t="s">
        <v>136</v>
      </c>
      <c r="AW6" s="20" t="s">
        <v>137</v>
      </c>
      <c r="AX6" s="20" t="s">
        <v>137</v>
      </c>
      <c r="AY6" s="20" t="s">
        <v>137</v>
      </c>
      <c r="AZ6" s="20" t="s">
        <v>138</v>
      </c>
      <c r="BA6" s="20" t="s">
        <v>139</v>
      </c>
      <c r="BB6" s="20" t="s">
        <v>140</v>
      </c>
      <c r="BC6" s="20" t="s">
        <v>141</v>
      </c>
      <c r="BD6" s="20" t="s">
        <v>142</v>
      </c>
      <c r="BE6" s="20" t="s">
        <v>143</v>
      </c>
      <c r="BF6" s="20" t="s">
        <v>144</v>
      </c>
      <c r="BG6" s="20" t="s">
        <v>145</v>
      </c>
      <c r="BH6" s="20" t="s">
        <v>146</v>
      </c>
      <c r="BI6" s="20" t="s">
        <v>147</v>
      </c>
      <c r="BJ6" s="20" t="s">
        <v>147</v>
      </c>
      <c r="BK6" s="20" t="s">
        <v>147</v>
      </c>
      <c r="BL6" s="20" t="s">
        <v>148</v>
      </c>
      <c r="BM6" s="20" t="s">
        <v>148</v>
      </c>
      <c r="BN6" s="20" t="s">
        <v>148</v>
      </c>
      <c r="BO6" s="20" t="s">
        <v>149</v>
      </c>
      <c r="BP6" s="20" t="s">
        <v>150</v>
      </c>
      <c r="BQ6" s="20" t="s">
        <v>150</v>
      </c>
      <c r="BR6" s="20" t="s">
        <v>150</v>
      </c>
      <c r="BS6" s="20" t="s">
        <v>151</v>
      </c>
      <c r="BT6" s="20" t="s">
        <v>152</v>
      </c>
      <c r="BU6" s="20" t="s">
        <v>152</v>
      </c>
      <c r="BV6" s="20" t="s">
        <v>152</v>
      </c>
      <c r="BW6" s="20" t="s">
        <v>153</v>
      </c>
      <c r="BX6" s="20" t="s">
        <v>153</v>
      </c>
      <c r="BY6" s="20" t="s">
        <v>153</v>
      </c>
      <c r="BZ6" s="20" t="s">
        <v>154</v>
      </c>
      <c r="CA6" s="20" t="s">
        <v>155</v>
      </c>
      <c r="CB6" s="20" t="s">
        <v>155</v>
      </c>
      <c r="CC6" s="20" t="s">
        <v>155</v>
      </c>
      <c r="CD6" s="20" t="s">
        <v>156</v>
      </c>
      <c r="CE6" s="20" t="s">
        <v>157</v>
      </c>
      <c r="CF6" s="20" t="s">
        <v>158</v>
      </c>
      <c r="CG6" s="20" t="s">
        <v>159</v>
      </c>
      <c r="CH6" s="20" t="s">
        <v>160</v>
      </c>
      <c r="CI6" s="20" t="s">
        <v>160</v>
      </c>
      <c r="CJ6" s="20" t="s">
        <v>160</v>
      </c>
      <c r="CK6" s="20" t="s">
        <v>161</v>
      </c>
      <c r="CL6" s="20" t="s">
        <v>162</v>
      </c>
      <c r="CM6" s="20" t="s">
        <v>163</v>
      </c>
      <c r="CN6" s="20" t="s">
        <v>163</v>
      </c>
      <c r="CO6" s="20" t="s">
        <v>163</v>
      </c>
      <c r="CP6" s="20" t="s">
        <v>164</v>
      </c>
      <c r="CQ6" s="21" t="s">
        <v>165</v>
      </c>
      <c r="CR6" s="21" t="s">
        <v>166</v>
      </c>
      <c r="CS6" s="21" t="s">
        <v>167</v>
      </c>
      <c r="CT6" s="21" t="s">
        <v>167</v>
      </c>
      <c r="CU6" s="21" t="s">
        <v>167</v>
      </c>
      <c r="CV6" s="22" t="s">
        <v>165</v>
      </c>
      <c r="CW6" s="22" t="s">
        <v>167</v>
      </c>
      <c r="CX6" s="22" t="s">
        <v>167</v>
      </c>
      <c r="CY6" s="22" t="s">
        <v>167</v>
      </c>
      <c r="CZ6" s="22" t="s">
        <v>168</v>
      </c>
      <c r="DA6" s="22" t="s">
        <v>168</v>
      </c>
      <c r="DB6" s="22" t="s">
        <v>168</v>
      </c>
      <c r="DC6" s="9" t="s">
        <v>167</v>
      </c>
      <c r="DD6" s="9" t="s">
        <v>167</v>
      </c>
      <c r="DE6" s="9" t="s">
        <v>167</v>
      </c>
      <c r="DF6" s="9" t="s">
        <v>169</v>
      </c>
      <c r="DG6" s="9" t="s">
        <v>169</v>
      </c>
      <c r="DH6" s="9" t="s">
        <v>169</v>
      </c>
      <c r="DI6" s="9" t="s">
        <v>170</v>
      </c>
      <c r="DJ6" s="9" t="s">
        <v>170</v>
      </c>
      <c r="DK6" s="9" t="s">
        <v>170</v>
      </c>
      <c r="DL6" s="9" t="s">
        <v>171</v>
      </c>
      <c r="DM6" s="9" t="s">
        <v>171</v>
      </c>
      <c r="DN6" s="9" t="s">
        <v>171</v>
      </c>
      <c r="DO6" s="9" t="s">
        <v>172</v>
      </c>
      <c r="DP6" s="9" t="s">
        <v>173</v>
      </c>
      <c r="DQ6" s="9" t="s">
        <v>173</v>
      </c>
      <c r="DR6" s="9" t="s">
        <v>174</v>
      </c>
      <c r="DS6" s="9" t="s">
        <v>174</v>
      </c>
      <c r="DT6" s="9" t="s">
        <v>174</v>
      </c>
      <c r="DU6" s="9" t="s">
        <v>175</v>
      </c>
      <c r="DV6" s="9" t="s">
        <v>176</v>
      </c>
      <c r="DW6" s="9" t="s">
        <v>177</v>
      </c>
      <c r="DX6" s="9" t="s">
        <v>178</v>
      </c>
      <c r="DY6" s="9" t="s">
        <v>179</v>
      </c>
      <c r="DZ6" s="9" t="s">
        <v>180</v>
      </c>
      <c r="EA6" s="9" t="s">
        <v>181</v>
      </c>
      <c r="EB6" s="9" t="s">
        <v>182</v>
      </c>
      <c r="EC6" s="9" t="s">
        <v>183</v>
      </c>
      <c r="ED6" s="9" t="s">
        <v>184</v>
      </c>
      <c r="EE6" s="9" t="s">
        <v>185</v>
      </c>
      <c r="EF6" s="9" t="s">
        <v>186</v>
      </c>
      <c r="EG6" s="23" t="s">
        <v>167</v>
      </c>
      <c r="EH6" s="23" t="s">
        <v>167</v>
      </c>
      <c r="EI6" s="23" t="s">
        <v>167</v>
      </c>
      <c r="EJ6" s="23" t="s">
        <v>187</v>
      </c>
      <c r="EK6" s="23" t="s">
        <v>187</v>
      </c>
      <c r="EL6" s="23" t="s">
        <v>187</v>
      </c>
      <c r="EM6" s="23" t="s">
        <v>130</v>
      </c>
      <c r="EN6" s="23" t="s">
        <v>188</v>
      </c>
      <c r="EO6" s="23" t="s">
        <v>130</v>
      </c>
      <c r="EP6" s="23" t="s">
        <v>189</v>
      </c>
      <c r="EQ6" s="23" t="s">
        <v>130</v>
      </c>
      <c r="ER6" s="23" t="s">
        <v>190</v>
      </c>
      <c r="ES6" s="24" t="s">
        <v>186</v>
      </c>
      <c r="ET6" s="24" t="s">
        <v>186</v>
      </c>
      <c r="EU6" s="24" t="s">
        <v>186</v>
      </c>
      <c r="EV6" s="24" t="s">
        <v>191</v>
      </c>
      <c r="EW6" s="7" t="s">
        <v>165</v>
      </c>
      <c r="EX6" s="25" t="s">
        <v>186</v>
      </c>
      <c r="EY6" s="25" t="s">
        <v>186</v>
      </c>
      <c r="EZ6" s="25" t="s">
        <v>186</v>
      </c>
      <c r="FA6" s="25" t="s">
        <v>192</v>
      </c>
      <c r="FB6" s="25" t="s">
        <v>192</v>
      </c>
      <c r="FC6" s="25" t="s">
        <v>192</v>
      </c>
      <c r="FD6" s="25" t="s">
        <v>193</v>
      </c>
      <c r="FE6" s="26" t="s">
        <v>165</v>
      </c>
      <c r="FF6" s="26" t="s">
        <v>165</v>
      </c>
      <c r="FG6" s="26" t="s">
        <v>165</v>
      </c>
      <c r="FH6" s="26" t="s">
        <v>167</v>
      </c>
      <c r="FI6" s="26" t="s">
        <v>167</v>
      </c>
      <c r="FJ6" s="26" t="s">
        <v>167</v>
      </c>
      <c r="FK6" s="26" t="s">
        <v>192</v>
      </c>
      <c r="FL6" s="26" t="s">
        <v>192</v>
      </c>
      <c r="FM6" s="26" t="s">
        <v>192</v>
      </c>
      <c r="FO6" s="3"/>
      <c r="FP6" s="3"/>
      <c r="FQ6" s="27" t="s">
        <v>194</v>
      </c>
      <c r="FR6" s="27" t="s">
        <v>195</v>
      </c>
      <c r="FS6" s="28" t="s">
        <v>196</v>
      </c>
      <c r="FT6" s="3"/>
      <c r="FU6" s="29" t="s">
        <v>197</v>
      </c>
      <c r="FV6" s="29" t="s">
        <v>198</v>
      </c>
      <c r="FW6" s="29" t="s">
        <v>199</v>
      </c>
      <c r="FX6" s="30" t="s">
        <v>116</v>
      </c>
      <c r="FY6" s="31" t="s">
        <v>200</v>
      </c>
      <c r="FZ6" s="29" t="s">
        <v>201</v>
      </c>
      <c r="GA6" s="29" t="s">
        <v>202</v>
      </c>
      <c r="GB6" s="32" t="s">
        <v>203</v>
      </c>
      <c r="GC6" s="32" t="s">
        <v>204</v>
      </c>
      <c r="GD6" s="30" t="s">
        <v>123</v>
      </c>
      <c r="GE6" s="29" t="s">
        <v>205</v>
      </c>
      <c r="GF6" s="29" t="s">
        <v>206</v>
      </c>
      <c r="GG6" s="29" t="s">
        <v>129</v>
      </c>
      <c r="GH6" s="29" t="s">
        <v>207</v>
      </c>
      <c r="GI6" s="29" t="s">
        <v>208</v>
      </c>
      <c r="GJ6" s="29" t="s">
        <v>135</v>
      </c>
      <c r="GK6" s="29" t="s">
        <v>209</v>
      </c>
      <c r="GL6" s="32" t="s">
        <v>136</v>
      </c>
      <c r="GM6" s="32" t="s">
        <v>138</v>
      </c>
      <c r="GN6" s="29" t="s">
        <v>140</v>
      </c>
      <c r="GO6" s="29" t="s">
        <v>141</v>
      </c>
      <c r="GP6" s="29" t="s">
        <v>142</v>
      </c>
      <c r="GQ6" s="29" t="s">
        <v>144</v>
      </c>
      <c r="GR6" s="29" t="s">
        <v>210</v>
      </c>
      <c r="GS6" s="29" t="s">
        <v>211</v>
      </c>
      <c r="GT6" s="29" t="s">
        <v>212</v>
      </c>
      <c r="GU6" s="29" t="s">
        <v>213</v>
      </c>
      <c r="GV6" s="29" t="s">
        <v>214</v>
      </c>
      <c r="GW6" s="29" t="s">
        <v>215</v>
      </c>
      <c r="GX6" s="29" t="s">
        <v>216</v>
      </c>
      <c r="GY6" s="29" t="s">
        <v>217</v>
      </c>
      <c r="GZ6" s="29" t="s">
        <v>218</v>
      </c>
      <c r="HA6" s="29" t="s">
        <v>219</v>
      </c>
      <c r="HB6" s="29" t="s">
        <v>220</v>
      </c>
      <c r="HC6" s="29" t="s">
        <v>160</v>
      </c>
      <c r="HD6" s="32" t="s">
        <v>51</v>
      </c>
      <c r="HE6" s="32" t="s">
        <v>163</v>
      </c>
      <c r="HF6" s="29" t="s">
        <v>221</v>
      </c>
      <c r="HG6" s="29" t="s">
        <v>189</v>
      </c>
      <c r="HH6" s="30" t="s">
        <v>186</v>
      </c>
      <c r="HI6" s="30" t="s">
        <v>222</v>
      </c>
      <c r="HJ6" s="29" t="s">
        <v>223</v>
      </c>
      <c r="HK6" s="29" t="s">
        <v>224</v>
      </c>
      <c r="HL6" s="29" t="s">
        <v>225</v>
      </c>
      <c r="HM6" s="29" t="s">
        <v>226</v>
      </c>
      <c r="HN6" s="29" t="s">
        <v>227</v>
      </c>
      <c r="HO6" s="29" t="s">
        <v>228</v>
      </c>
      <c r="HP6" s="29" t="s">
        <v>229</v>
      </c>
      <c r="HQ6" s="29" t="s">
        <v>230</v>
      </c>
      <c r="HR6" s="29" t="s">
        <v>231</v>
      </c>
      <c r="HS6" s="29" t="s">
        <v>232</v>
      </c>
      <c r="HT6" s="29" t="s">
        <v>233</v>
      </c>
      <c r="HU6" s="29" t="s">
        <v>234</v>
      </c>
      <c r="HV6" s="29" t="s">
        <v>235</v>
      </c>
      <c r="HW6" s="29" t="s">
        <v>236</v>
      </c>
      <c r="HX6" s="29" t="s">
        <v>237</v>
      </c>
      <c r="HY6" s="29" t="s">
        <v>238</v>
      </c>
      <c r="HZ6" s="29" t="s">
        <v>239</v>
      </c>
      <c r="IA6" s="33" t="s">
        <v>240</v>
      </c>
      <c r="IB6" s="33" t="s">
        <v>186</v>
      </c>
      <c r="IC6" s="33" t="s">
        <v>186</v>
      </c>
      <c r="ID6" s="29" t="s">
        <v>241</v>
      </c>
      <c r="IE6" s="29" t="s">
        <v>189</v>
      </c>
      <c r="IF6" s="34" t="s">
        <v>242</v>
      </c>
      <c r="IG6" s="29" t="s">
        <v>190</v>
      </c>
      <c r="IH6" s="35" t="s">
        <v>186</v>
      </c>
      <c r="II6" s="35" t="s">
        <v>241</v>
      </c>
      <c r="IJ6" s="29" t="s">
        <v>189</v>
      </c>
      <c r="IK6" s="36" t="s">
        <v>189</v>
      </c>
      <c r="IL6" s="33" t="s">
        <v>186</v>
      </c>
      <c r="IM6" s="29" t="s">
        <v>186</v>
      </c>
      <c r="IN6" s="29" t="s">
        <v>243</v>
      </c>
      <c r="IO6" s="32" t="s">
        <v>244</v>
      </c>
      <c r="IP6" s="32" t="s">
        <v>245</v>
      </c>
    </row>
    <row r="7" spans="1:255" ht="18.75">
      <c r="A7" s="37" t="s">
        <v>246</v>
      </c>
      <c r="B7" s="38" t="s">
        <v>247</v>
      </c>
      <c r="C7" s="37" t="s">
        <v>248</v>
      </c>
      <c r="D7" s="37" t="s">
        <v>249</v>
      </c>
      <c r="E7" s="3"/>
      <c r="F7" s="39" t="s">
        <v>250</v>
      </c>
      <c r="G7" s="3"/>
      <c r="H7" s="3"/>
      <c r="I7" s="40" t="s">
        <v>251</v>
      </c>
      <c r="J7" s="3"/>
      <c r="K7" s="3"/>
      <c r="L7" s="37"/>
      <c r="M7" s="3"/>
      <c r="N7" s="3"/>
      <c r="O7" s="41" t="s">
        <v>99</v>
      </c>
      <c r="P7" s="37"/>
      <c r="Q7" s="37"/>
      <c r="R7" s="3"/>
      <c r="S7" s="42"/>
      <c r="T7" s="42">
        <v>38805</v>
      </c>
      <c r="U7" s="37" t="s">
        <v>250</v>
      </c>
      <c r="V7" s="3"/>
      <c r="W7" s="3"/>
      <c r="X7" s="40" t="s">
        <v>251</v>
      </c>
      <c r="Y7" s="40" t="s">
        <v>252</v>
      </c>
      <c r="Z7" s="3"/>
      <c r="AA7" s="37" t="s">
        <v>253</v>
      </c>
      <c r="AB7" s="37"/>
      <c r="AC7" s="3"/>
      <c r="AD7" s="37" t="s">
        <v>254</v>
      </c>
      <c r="AE7" s="3"/>
      <c r="AF7" s="3"/>
      <c r="AG7" s="43" t="s">
        <v>130</v>
      </c>
      <c r="AH7" s="3"/>
      <c r="AI7" s="37" t="s">
        <v>255</v>
      </c>
      <c r="AJ7" s="3"/>
      <c r="AK7" s="3"/>
      <c r="AL7" s="37"/>
      <c r="AM7" s="3"/>
      <c r="AN7" s="3"/>
      <c r="AO7" s="37" t="s">
        <v>256</v>
      </c>
      <c r="AP7" s="3"/>
      <c r="AQ7" s="3"/>
      <c r="AR7" s="3"/>
      <c r="AS7" s="3"/>
      <c r="AT7" s="3"/>
      <c r="AU7" s="3"/>
      <c r="AV7" s="3"/>
      <c r="AW7" s="3"/>
      <c r="AX7" s="3"/>
      <c r="AY7" s="3"/>
      <c r="AZ7" s="3"/>
      <c r="BA7" s="3"/>
      <c r="BB7" s="3"/>
      <c r="BC7" s="3"/>
      <c r="BD7" s="3"/>
      <c r="BE7" s="44"/>
      <c r="BF7" s="37"/>
      <c r="BG7" s="37" t="s">
        <v>254</v>
      </c>
      <c r="BH7" s="3"/>
      <c r="BI7" s="40" t="s">
        <v>257</v>
      </c>
      <c r="BJ7" s="45"/>
      <c r="BK7" s="45"/>
      <c r="BL7" s="46" t="s">
        <v>258</v>
      </c>
      <c r="BM7" s="46"/>
      <c r="BN7" s="37"/>
      <c r="BO7" s="3"/>
      <c r="BP7" s="3"/>
      <c r="BQ7" s="3"/>
      <c r="BR7" s="3"/>
      <c r="BS7" s="3"/>
      <c r="BT7" s="37"/>
      <c r="BU7" s="37"/>
      <c r="BV7" s="37"/>
      <c r="BW7" s="3"/>
      <c r="BX7" s="3"/>
      <c r="BY7" s="3"/>
      <c r="BZ7" s="3"/>
      <c r="CA7" s="3"/>
      <c r="CB7" s="3"/>
      <c r="CC7" s="3"/>
      <c r="CD7" s="41" t="s">
        <v>259</v>
      </c>
      <c r="CE7" s="40" t="s">
        <v>260</v>
      </c>
      <c r="CF7" s="3"/>
      <c r="CG7" s="41" t="s">
        <v>261</v>
      </c>
      <c r="CH7" s="40"/>
      <c r="CI7" s="3"/>
      <c r="CJ7" s="3"/>
      <c r="CK7" s="41" t="s">
        <v>262</v>
      </c>
      <c r="CL7" s="3"/>
      <c r="CM7" s="3"/>
      <c r="CN7" s="3"/>
      <c r="CO7" s="3"/>
      <c r="CP7" s="3"/>
      <c r="CQ7" s="37"/>
      <c r="CR7" s="37"/>
      <c r="CS7" s="37"/>
      <c r="CT7" s="37"/>
      <c r="CU7" s="37"/>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7"/>
      <c r="FF7" s="37"/>
      <c r="FG7" s="37"/>
      <c r="FH7" s="37"/>
      <c r="FI7" s="37"/>
      <c r="FJ7" s="3"/>
      <c r="FK7" s="3"/>
      <c r="FL7" s="3"/>
      <c r="FM7" s="3"/>
      <c r="FO7" s="3"/>
      <c r="FP7" s="3"/>
      <c r="FQ7" s="3" t="str">
        <f t="array" ref="FQ7">IF(SUM($FU7:$IP7)=74,"PASS","FAIL")</f>
        <v>PASS</v>
      </c>
      <c r="FR7" s="3">
        <f t="shared" ref="FR7:FR70" si="5">74-COUNTIF(FU7:IP7,1)</f>
        <v>0</v>
      </c>
      <c r="FS7" s="3">
        <f t="shared" ref="FS7:FS70" si="6">IF(ISBLANK(B7),1,0) + IF(ISBLANK(AA7),1,0) + IF(ISBLANK(C7),1,0) + IF(C7="Yes",(IF(ISBLANK(D7),1,0)),0)   + IF(ISBLANK(CE7),1,0)</f>
        <v>0</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 t="shared" ref="GA7:GA70" si="7">IF(ISBLANK($S7),1,IF(ISNUMBER($S7),1,0))</f>
        <v>1</v>
      </c>
      <c r="GB7" s="3">
        <f t="shared" ref="GB7:GB70"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f t="array" ref="HF7">IF(LEN($CS7)=0,0.4,SUM(IF(([2]JOE_DATA!$C$2:$C$19999=$CS7)*([2]JOE_DATA!$B$2:$B$19999="Work type")*([2]JOE_DATA!$A$2:$A$19999="BAIF"),0.4,0)))
+
IF(LEN($CT7)=0,0.3,SUM(IF(([2]JOE_DATA!$C$2:$C$19999=$CT7)*([2]JOE_DATA!$B$2:$B$19999="Work type")*([2]JOE_DATA!$A$2:$A$19999="BAIF"),0.3,0)))
+
IF(LEN($CU7)=0,0.3,SUM(IF(([2]JOE_DATA!$C$2:$C$19999=$CU7)*([2]JOE_DATA!$B$2:$B$19999="Work type")*([2]JOE_DATA!$A$2:$A$19999="BAIF"),0.3,0)))</f>
        <v>1</v>
      </c>
      <c r="HG7" s="3">
        <f t="array" ref="HG7">IF(LEN($CQ7)=0,1,SUM(IF(([2]JOE_DATA!$C$2:$C$19999=$CQ7)*([2]JOE_DATA!$B$2:$B$19999="Client type")*([2]JOE_DATA!$A$2:$A$19999="BAIF"),1,0)))</f>
        <v>1</v>
      </c>
      <c r="HH7" s="3">
        <f t="array" ref="HH7">IF(LEN($CW7)=0,0.4,SUM(IF(([2]JOE_DATA!$C$2:$C$19999=$CW7)*([2]JOE_DATA!$B$2:$B$19999="Work type")*([2]JOE_DATA!$A$2:$A$19999="CRD"),0.4,0)))
+
IF(LEN($CX7)=0,0.3,SUM(IF(([2]JOE_DATA!$C$2:$C$19999=$CX7)*([2]JOE_DATA!$B$2:$B$19999="Work type")*([2]JOE_DATA!$A$2:$A$19999="CRD"),0.3,0)))
+
IF(LEN($CY7)=0,0.3,SUM(IF(([2]JOE_DATA!$C$2:$C$19999=$CY7)*([2]JOE_DATA!$B$2:$B$19999="Work type")*([2]JOE_DATA!$A$2:$A$19999="CRD"),0.3,0)))</f>
        <v>1</v>
      </c>
      <c r="HI7" s="3">
        <f t="array" ref="HI7">IF(LEN($CZ7)=0,0.4,SUM(IF(([2]JOE_DATA!$C$2:$C$19999=$CZ7)*([2]JOE_DATA!$B$2:$B$19999="Sub-work type")*([2]JOE_DATA!$A$2:$A$19999="CRD"),0.4,0)))
+
IF(LEN($DA7)=0,0.3,SUM(IF(([2]JOE_DATA!$C$2:$C$19999=$DA7)*([2]JOE_DATA!$B$2:$B$19999="Sub-work type")*([2]JOE_DATA!$A$2:$A$19999="CRD"),0.3,0)))
+
IF(LEN($DB7)=0,0.3,SUM(IF(([2]JOE_DATA!$C$2:$C$19999=$DB7)*([2]JOE_DATA!$B$2:$B$19999="Sub-work type")*([2]JOE_DATA!$A$2:$A$19999="CRD"),0.3,0)))</f>
        <v>1</v>
      </c>
      <c r="HJ7" s="3">
        <f t="array" ref="HJ7">IF(LEN($CV7)=0,1,SUM(IF(([2]JOE_DATA!$C$2:$C$19999=$CV7)*([2]JOE_DATA!$B$2:$B$19999="Client type")*([2]JOE_DATA!$A$2:$A$19999="CRD"),1,0)))</f>
        <v>1</v>
      </c>
      <c r="HK7" s="3">
        <f t="array" ref="HK7">IF(LEN($DC7)=0,0.4,SUM(IF(([2]JOE_DATA!$C$2:$C$19999=$DC7)*([2]JOE_DATA!$B$2:$B$19999="Work type")*([2]JOE_DATA!$A$2:$A$19999="Corporate"),0.4,0)))
+
IF(LEN($DD7)=0,0.3,SUM(IF(([2]JOE_DATA!$C$2:$C$19999=$DD7)*([2]JOE_DATA!$B$2:$B$19999="Work type")*([2]JOE_DATA!$A$2:$A$19999="Corporate"),0.3,0)))
+
IF(LEN($DE7)=0,0.3,SUM(IF(([2]JOE_DATA!$C$2:$C$19999=$DE7)*([2]JOE_DATA!$B$2:$B$19999="Work type")*([2]JOE_DATA!$A$2:$A$19999="Corporate"),0.3,0)))</f>
        <v>1</v>
      </c>
      <c r="HL7" s="3">
        <f t="array" ref="HL7">IF(LEN($DF7)=0,0.4,SUM(IF(([2]JOE_DATA!$C$2:$C$19999=$DF7)*([2]JOE_DATA!$B$2:$B$19999="Sub-work type")*([2]JOE_DATA!$A$2:$A$19999="Corporate"),0.4,0)))
+
IF(LEN($DG7)=0,0.3,SUM(IF(([2]JOE_DATA!$C$2:$C$19999=$DG7)*([2]JOE_DATA!$B$2:$B$19999="Sub-work type")*([2]JOE_DATA!$A$2:$A$19999="Corporate"),0.3,0)))
+
IF(LEN($DH7)=0,0.3,SUM(IF(([2]JOE_DATA!$C$2:$C$19999=$DH7)*([2]JOE_DATA!$B$2:$B$19999="Sub-work type")*([2]JOE_DATA!$A$2:$A$19999="Corporate"),0.3,0)))</f>
        <v>1</v>
      </c>
      <c r="HM7" s="3">
        <f t="array" ref="HM7">IF(LEN($DI7)=0,0.4,SUM(IF(([2]JOE_DATA!$C$2:$C$19999=$DI7)*([2]JOE_DATA!$B$2:$B$19999="Acting for")*([2]JOE_DATA!$A$2:$A$19999="Corporate"),0.4,0)))
+
IF(LEN($DJ7)=0,0.3,SUM(IF(([2]JOE_DATA!$C$2:$C$19999=$DJ7)*([2]JOE_DATA!$B$2:$B$19999="Acting for")*([2]JOE_DATA!$A$2:$A$19999="Corporate"),0.3,0)))
+
IF(LEN($DK7)=0,0.3,SUM(IF(([2]JOE_DATA!$C$2:$C$19999=$DK7)*([2]JOE_DATA!$B$2:$B$19999="Acting for")*([2]JOE_DATA!$A$2:$A$19999="Corporate"),0.3,0)))</f>
        <v>1</v>
      </c>
      <c r="HN7" s="3">
        <f t="array" ref="HN7">IF(LEN($DM7)=0,0.4,SUM(IF(([2]JOE_DATA!$C$2:$C$19999=$DM7)*([2]JOE_DATA!$B$2:$B$19999="Country of buyer")*([2]JOE_DATA!$A$2:$A$19999="Corporate"),0.4,0)))
+
IF(LEN($DN7)=0,0.3,SUM(IF(([2]JOE_DATA!$C$2:$C$19999=$DN7)*([2]JOE_DATA!$B$2:$B$19999="Country of buyer")*([2]JOE_DATA!$A$2:$A$19999="Corporate"),0.3,0)))
+
IF(LEN($DL7)=0,0.3,SUM(IF(([2]JOE_DATA!$C$2:$C$19999=$DL7)*([2]JOE_DATA!$B$2:$B$19999="Country of buyer")*([2]JOE_DATA!$A$2:$A$19999="Corporate"),0.3,0)))</f>
        <v>1</v>
      </c>
      <c r="HO7" s="3">
        <f t="array" ref="HO7">IF(LEN($DO7)=0,0.4,SUM(IF(([2]JOE_DATA!$C$2:$C$19999=$DO7)*([2]JOE_DATA!$B$2:$B$19999="Country of seller")*([2]JOE_DATA!$A$2:$A$19999="Corporate"),0.4,0)))
+
IF(LEN($DP7)=0,0.3,SUM(IF(([2]JOE_DATA!$C$2:$C$19999=$DP7)*([2]JOE_DATA!$B$2:$B$19999="Country of seller")*([2]JOE_DATA!$A$2:$A$19999="Corporate"),0.3,0)))
+
IF(LEN($DQ7)=0,0.3,SUM(IF(([2]JOE_DATA!$C$2:$C$19999=$DQ7)*([2]JOE_DATA!$B$2:$B$19999="Country of seller")*([2]JOE_DATA!$A$2:$A$19999="Corporate"),0.3,0)))</f>
        <v>1</v>
      </c>
      <c r="HP7" s="3">
        <f t="array" ref="HP7">IF(LEN($DR7)=0,0.4,SUM(IF(([2]JOE_DATA!$C$2:$C$19999=$DR7)*([2]JOE_DATA!$B$2:$B$19999="Country of target")*([2]JOE_DATA!$A$2:$A$19999="Corporate"),0.4,0)))
+
IF(LEN($DS7)=0,0.3,SUM(IF(([2]JOE_DATA!$C$2:$C$19999=$DS7)*([2]JOE_DATA!$B$2:$B$19999="Country of target")*([2]JOE_DATA!$A$2:$A$19999="Corporate"),0.3,0)))
+
IF(LEN($DT7)=0,0.3,SUM(IF(([2]JOE_DATA!$C$2:$C$19999=$DT7)*([2]JOE_DATA!$B$2:$B$19999="Country of target")*([2]JOE_DATA!$A$2:$A$19999="Corporate"),0.3,0)))</f>
        <v>1</v>
      </c>
      <c r="HQ7" s="3">
        <f t="array" ref="HQ7">IF(LEN($DU7)=0,1,SUM(IF(([2]JOE_DATA!$C$2:$C$19999=$DU7)*([2]JOE_DATA!$B$2:$B$19999="Value over US $5m")*([2]JOE_DATA!$A$2:$A$19999="Corporate"),1,0)))</f>
        <v>1</v>
      </c>
      <c r="HR7" s="3">
        <f t="array" ref="HR7">IF(LEN($DV7)=0,1,SUM(IF(([2]JOE_DATA!$C$2:$C$19999=$DV7)*([2]JOE_DATA!$B$2:$B$19999="Value over £500,000")*([2]JOE_DATA!$A$2:$A$19999="Corporate"),1,0)))</f>
        <v>1</v>
      </c>
      <c r="HS7" s="3">
        <f t="array" ref="HS7">IF(LEN($DW7)=0,1,SUM(IF(([2]JOE_DATA!$C$2:$C$19999=$DW7)*([2]JOE_DATA!$B$2:$B$19999="Value over Euro 5m")*([2]JOE_DATA!$A$2:$A$19999="Corporate"),1,0)))</f>
        <v>1</v>
      </c>
      <c r="HT7" s="3">
        <f t="array" ref="HT7">IF(LEN($DX7)=0,1,SUM(IF(([2]JOE_DATA!$C$2:$C$19999=$DX7)*([2]JOE_DATA!$B$2:$B$19999="Value range in euros")*([2]JOE_DATA!$A$2:$A$19999="Corporate"),1,0)))</f>
        <v>1</v>
      </c>
      <c r="HU7" s="3">
        <f t="array" ref="HU7">IF(LEN($DY7)=0,1,SUM(IF(([2]JOE_DATA!$C$2:$C$19999=$DY7)*([2]JOE_DATA!$B$2:$B$19999="Is the deal relevant for M&amp;A study")*([2]JOE_DATA!$A$2:$A$19999="Corporate"),1,0)))</f>
        <v>1</v>
      </c>
      <c r="HV7" s="3">
        <f t="array" ref="HV7">IF(LEN($DZ7)=0,1,SUM(IF(([2]JOE_DATA!$C$2:$C$19999=$DZ7)*([2]JOE_DATA!$B$2:$B$19999="Does the deal involve PE clients")*([2]JOE_DATA!$A$2:$A$19999="Corporate"),1,0)))</f>
        <v>1</v>
      </c>
      <c r="HW7" s="3">
        <f t="array" ref="HW7">IF(LEN($EA7)=0,1,SUM(IF(([2]JOE_DATA!$C$2:$C$19999=$EA7)*([2]JOE_DATA!$B$2:$B$19999="Quarter deal announced/signed")*([2]JOE_DATA!$A$2:$A$19999="Corporate"),1,0)))</f>
        <v>1</v>
      </c>
      <c r="HX7" s="3">
        <f t="array" ref="HX7">IF(LEN($EB7)=0,1,SUM(IF(([2]JOE_DATA!$C$2:$C$19999=$EB7)*([2]JOE_DATA!$B$2:$B$19999="Quarter deal completed")*([2]JOE_DATA!$A$2:$A$19999="Corporate"),1,0)))</f>
        <v>1</v>
      </c>
      <c r="HY7" s="3">
        <f t="array" ref="HY7">IF(LEN($EC7)=0,1,SUM(IF(([2]JOE_DATA!$C$2:$C$19999=$EC7)*([2]JOE_DATA!$B$2:$B$19999="Year deal announced/signed")*([2]JOE_DATA!$A$2:$A$19999="Corporate"),1,0)))</f>
        <v>1</v>
      </c>
      <c r="HZ7" s="3">
        <f t="array" ref="HZ7">IF(LEN($ED7)=0,1,SUM(IF(([2]JOE_DATA!$C$2:$C$19999=$ED7)*([2]JOE_DATA!$B$2:$B$19999="Year deal completed")*([2]JOE_DATA!$A$2:$A$19999="Corporate"),1,0)))</f>
        <v>1</v>
      </c>
      <c r="IA7" s="3">
        <v>1</v>
      </c>
      <c r="IB7" s="3">
        <f t="array" ref="IB7">IF(LEN($EF7)=0,1,SUM(IF(([2]JOE_DATA!$C$2:$C$19999=$EF7)*([2]JOE_DATA!$B$2:$B$19999="Work type")*([2]JOE_DATA!$A$2:$A$19999="Corporate Tax"),1,0)))</f>
        <v>1</v>
      </c>
      <c r="IC7" s="3">
        <f t="array" ref="IC7">IF(LEN($EG7)=0,0.4,SUM(IF(([2]JOE_DATA!$C$2:$C$19999=$EG7)*([2]JOE_DATA!$B$2:$B$19999="Work type")*([2]JOE_DATA!$A$2:$A$19999="EPC Construction"),0.4,0)))
+
IF(LEN($EH7)=0,0.3,SUM(IF(([2]JOE_DATA!$C$2:$C$19999=$EH7)*([2]JOE_DATA!$B$2:$B$19999="Work type")*([2]JOE_DATA!$A$2:$A$19999="EPC Construction"),0.3,0)))
+
IF(LEN($EI7)=0,0.3,SUM(IF(([2]JOE_DATA!$C$2:$C$19999=$EI7)*([2]JOE_DATA!$B$2:$B$19999="Work type")*([2]JOE_DATA!$A$2:$A$19999="EPC Construction"),0.3,0)))</f>
        <v>1</v>
      </c>
      <c r="ID7" s="3">
        <f t="array" ref="ID7">IF(LEN($EJ7)=0,0.4,SUM(IF(([2]JOE_DATA!$C$2:$C$19999=$EJ7)*([2]JOE_DATA!$B$2:$B$19999="Contract type")*([2]JOE_DATA!$A$2:$A$19999="EPC Construction"),0.4,0)))
+
IF(LEN($EK7)=0,0.3,SUM(IF(([2]JOE_DATA!$C$2:$C$19999=$EK7)*([2]JOE_DATA!$B$2:$B$19999="Contract type")*([2]JOE_DATA!$A$2:$A$19999="EPC Construction"),0.3,0)))
+
IF(LEN($EL7)=0,0.3,SUM(IF(([2]JOE_DATA!$C$2:$C$19999=$EL7)*([2]JOE_DATA!$B$2:$B$19999="Contract type")*([2]JOE_DATA!$A$2:$A$19999="EPC Construction"),0.3,0)))</f>
        <v>1</v>
      </c>
      <c r="IE7" s="3">
        <f t="array" ref="IE7">IF(LEN($EP7)=0,1,SUM(IF(([2]JOE_DATA!$C$2:$C$19999=$EP7)*([2]JOE_DATA!$B$2:$B$19999="Client type")*([2]JOE_DATA!$A$2:$A$19999="EPC Construction"),1,0)))</f>
        <v>1</v>
      </c>
      <c r="IF7" s="3">
        <f t="array" ref="IF7">IF(LEN($EN7)=0,1,SUM(IF(([2]JOE_DATA!$C$2:$C$19999=$EN7)*([2]JOE_DATA!$B$2:$B$19999="Subject matter")*([2]JOE_DATA!$A$2:$A$19999="EPC Construction"),1,0)))</f>
        <v>1</v>
      </c>
      <c r="IG7" s="3">
        <f t="array" ref="IG7">IF(LEN($ER7)=0,1,SUM(IF(([2]JOE_DATA!$C$2:$C$19999=$ER7)*([2]JOE_DATA!$B$2:$B$19999="Client scope")*([2]JOE_DATA!$A$2:$A$19999="EPC Construction"),1,0)))</f>
        <v>1</v>
      </c>
      <c r="IH7" s="3">
        <f t="array" ref="IH7">IF(LEN($ES7)=0,0.4,SUM(IF(([2]JOE_DATA!$C$2:$C$19999=$ES7)*([2]JOE_DATA!$B$2:$B$19999="Work type")*([2]JOE_DATA!$A$2:$A$19999="EPC Energy"),0.4,0)))
+
IF(LEN($ET7)=0,0.3,SUM(IF(([2]JOE_DATA!$C$2:$C$19999=$ET7)*([2]JOE_DATA!$B$2:$B$19999="Work type")*([2]JOE_DATA!$A$2:$A$19999="EPC Energy"),0.3,0)))
+
IF(LEN($EU7)=0,0.3,SUM(IF(([2]JOE_DATA!$C$2:$C$19999=$EU7)*([2]JOE_DATA!$B$2:$B$19999="Work type")*([2]JOE_DATA!$A$2:$A$19999="EPC Energy"),0.3,0)))</f>
        <v>1</v>
      </c>
      <c r="II7" s="3">
        <f t="array" ref="II7">IF(LEN($EV7)=0,1,SUM(IF(([2]JOE_DATA!$C$2:$C$19999=$EV7)*([2]JOE_DATA!$B$2:$B$19999="Work type")*([2]JOE_DATA!$A$2:$A$19999="EPC Energy"),1,0)))</f>
        <v>1</v>
      </c>
      <c r="IJ7" s="3">
        <f t="array" ref="IJ7">IF(LEN($EW7)=0,1,SUM(IF(([2]JOE_DATA!$C$2:$C$19999=$EW7)*([2]JOE_DATA!$B$2:$B$19999="Client type")*([2]JOE_DATA!$A$2:$A$19999="EPC Projects"),1,0)))</f>
        <v>1</v>
      </c>
      <c r="IK7" s="3">
        <f t="array" ref="IK7">IF(LEN($FE7)=0,0.4,SUM(IF(([2]JOE_DATA!$C$2:$C$19999=$FE7)*([2]JOE_DATA!$B$2:$B$19999="Client type")*([2]JOE_DATA!$A$2:$A$19999="Real Estate"),0.4,0)))
+
IF(LEN($FF7)=0,0.3,SUM(IF(([2]JOE_DATA!$C$2:$C$19999=$FF7)*([2]JOE_DATA!$B$2:$B$19999="Client type")*([2]JOE_DATA!$A$2:$A$19999="Real Estate"),0.3,0)))
+
IF(LEN($FG7)=0,0.3,SUM(IF(([2]JOE_DATA!$C$2:$C$19999=$FG7)*([2]JOE_DATA!$B$2:$B$19999="Client type")*([2]JOE_DATA!$A$2:$A$19999="Real Estate"),0.3,0)))</f>
        <v>1</v>
      </c>
      <c r="IL7" s="3">
        <f t="array" ref="IL7">IF(LEN($FH7)=0,0.4,SUM(IF(([2]JOE_DATA!$C$2:$C$19999=$FH7)*([2]JOE_DATA!$B$2:$B$19999="Work type")*([2]JOE_DATA!$A$2:$A$19999="Real Estate"),0.4,0)))
+
IF(LEN($FI7)=0,0.3,SUM(IF(([2]JOE_DATA!$C$2:$C$19999=$FI7)*([2]JOE_DATA!$B$2:$B$19999="Work type")*([2]JOE_DATA!$A$2:$A$19999="Real Estate"),0.3,0)))
+
IF(LEN($FJ7)=0,0.3,SUM(IF(([2]JOE_DATA!$C$2:$C$19999=$FJ7)*([2]JOE_DATA!$B$2:$B$19999="Work type")*([2]JOE_DATA!$A$2:$A$19999="Real Estate"),0.3,0)))</f>
        <v>1</v>
      </c>
      <c r="IM7" s="3">
        <f t="array" ref="IM7">IF(LEN($EX7)=0,0.4,SUM(IF(([2]JOE_DATA!$C$2:$C$19999=$EX7)*([2]JOE_DATA!$B$2:$B$19999="Work type")*([2]JOE_DATA!$A$2:$A$19999="Human Capital"),0.4,0)))
+
IF(LEN($EY7)=0,0.3,SUM(IF(([2]JOE_DATA!$C$2:$C$19999=$EY7)*([2]JOE_DATA!$B$2:$B$19999="Work type")*([2]JOE_DATA!$A$2:$A$19999="Human Capital"),0.3,0)))
+
IF(LEN($EZ7)=0,0.3,SUM(IF(([2]JOE_DATA!$C$2:$C$19999=$EZ7)*([2]JOE_DATA!$B$2:$B$19999="Work type")*([2]JOE_DATA!$A$2:$A$19999="Human Capital"),0.3,0)))</f>
        <v>1</v>
      </c>
      <c r="IN7" s="3">
        <f t="array" ref="IN7">IF(LEN($FA7)=0,0.4,SUM(IF(([2]JOE_DATA!$C$2:$C$19999=$FA7)*([2]JOE_DATA!$B$2:$B$19999="Sub-work types")*([2]JOE_DATA!$A$2:$A$19999="Human Capital"),0.4,0)))
+
IF(LEN($FB7)=0,0.3,SUM(IF(([2]JOE_DATA!$C$2:$C$19999=$FB7)*([2]JOE_DATA!$B$2:$B$19999="Sub-work types")*([2]JOE_DATA!$A$2:$A$19999="Human Capital"),0.3,0)))
+
IF(LEN($FC7)=0,0.3,SUM(IF(([2]JOE_DATA!$C$2:$C$19999=$FC7)*([2]JOE_DATA!$B$2:$B$19999="Sub-work types")*([2]JOE_DATA!$A$2:$A$19999="Human Capital"),0.3,0)))</f>
        <v>1</v>
      </c>
      <c r="IO7" s="16">
        <f t="array" ref="IO7">IF(LEN($FD7)=0,1,SUM(IF(([2]JOE_DATA!$C$2:$C$19999=$FD7)*([2]JOE_DATA!$B$2:$B$19999="Pension scheme")*([2]JOE_DATA!$A$2:$A$19999="Human Capital"),1,0)))</f>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36.75">
      <c r="A8" s="37" t="s">
        <v>246</v>
      </c>
      <c r="B8" s="38" t="s">
        <v>247</v>
      </c>
      <c r="C8" s="37" t="s">
        <v>248</v>
      </c>
      <c r="D8" s="37" t="s">
        <v>249</v>
      </c>
      <c r="E8" s="3"/>
      <c r="F8" s="39" t="s">
        <v>250</v>
      </c>
      <c r="G8" s="3"/>
      <c r="H8" s="3"/>
      <c r="I8" s="40" t="s">
        <v>251</v>
      </c>
      <c r="J8" s="3"/>
      <c r="K8" s="3"/>
      <c r="L8" s="37"/>
      <c r="M8" s="3"/>
      <c r="N8" s="3"/>
      <c r="O8" s="41" t="s">
        <v>99</v>
      </c>
      <c r="P8" s="37"/>
      <c r="Q8" s="37"/>
      <c r="R8" s="3"/>
      <c r="S8" s="42"/>
      <c r="T8" s="42">
        <v>38665</v>
      </c>
      <c r="U8" s="37" t="s">
        <v>250</v>
      </c>
      <c r="V8" s="3"/>
      <c r="W8" s="3"/>
      <c r="X8" s="40" t="s">
        <v>251</v>
      </c>
      <c r="Y8" s="40" t="s">
        <v>263</v>
      </c>
      <c r="Z8" s="40" t="s">
        <v>264</v>
      </c>
      <c r="AA8" s="37" t="s">
        <v>265</v>
      </c>
      <c r="AB8" s="37"/>
      <c r="AC8" s="3"/>
      <c r="AD8" s="37" t="s">
        <v>254</v>
      </c>
      <c r="AE8" s="3"/>
      <c r="AF8" s="3"/>
      <c r="AG8" s="43" t="s">
        <v>130</v>
      </c>
      <c r="AH8" s="3"/>
      <c r="AI8" s="37" t="s">
        <v>255</v>
      </c>
      <c r="AJ8" s="3"/>
      <c r="AK8" s="3"/>
      <c r="AL8" s="37"/>
      <c r="AM8" s="3"/>
      <c r="AN8" s="3"/>
      <c r="AO8" s="37" t="s">
        <v>256</v>
      </c>
      <c r="AP8" s="3"/>
      <c r="AQ8" s="3"/>
      <c r="AR8" s="3"/>
      <c r="AS8" s="3"/>
      <c r="AT8" s="3"/>
      <c r="AU8" s="3"/>
      <c r="AV8" s="3"/>
      <c r="AW8" s="3"/>
      <c r="AX8" s="3"/>
      <c r="AY8" s="3"/>
      <c r="AZ8" s="3"/>
      <c r="BA8" s="3"/>
      <c r="BB8" s="3"/>
      <c r="BC8" s="3"/>
      <c r="BD8" s="3"/>
      <c r="BE8" s="44"/>
      <c r="BF8" s="37"/>
      <c r="BG8" s="37" t="s">
        <v>254</v>
      </c>
      <c r="BH8" s="3"/>
      <c r="BI8" s="40" t="s">
        <v>257</v>
      </c>
      <c r="BJ8" s="45"/>
      <c r="BK8" s="45"/>
      <c r="BL8" s="46" t="s">
        <v>258</v>
      </c>
      <c r="BM8" s="46" t="s">
        <v>266</v>
      </c>
      <c r="BN8" s="37"/>
      <c r="BO8" s="3"/>
      <c r="BP8" s="3"/>
      <c r="BQ8" s="3"/>
      <c r="BR8" s="3"/>
      <c r="BS8" s="3"/>
      <c r="BT8" s="46" t="s">
        <v>267</v>
      </c>
      <c r="BU8" s="37"/>
      <c r="BV8" s="37"/>
      <c r="BW8" s="3"/>
      <c r="BX8" s="3"/>
      <c r="BY8" s="3"/>
      <c r="BZ8" s="3"/>
      <c r="CA8" s="3"/>
      <c r="CB8" s="3"/>
      <c r="CC8" s="3"/>
      <c r="CD8" s="41" t="s">
        <v>259</v>
      </c>
      <c r="CE8" s="40" t="s">
        <v>260</v>
      </c>
      <c r="CF8" s="3"/>
      <c r="CG8" s="41" t="s">
        <v>261</v>
      </c>
      <c r="CH8" s="40"/>
      <c r="CI8" s="3"/>
      <c r="CJ8" s="3"/>
      <c r="CK8" s="41" t="s">
        <v>262</v>
      </c>
      <c r="CL8" s="3"/>
      <c r="CM8" s="3"/>
      <c r="CN8" s="3"/>
      <c r="CO8" s="3"/>
      <c r="CP8" s="3"/>
      <c r="CQ8" s="37"/>
      <c r="CR8" s="37"/>
      <c r="CS8" s="37"/>
      <c r="CT8" s="37"/>
      <c r="CU8" s="37"/>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7"/>
      <c r="FF8" s="37"/>
      <c r="FG8" s="37"/>
      <c r="FH8" s="37"/>
      <c r="FI8" s="37"/>
      <c r="FJ8" s="3"/>
      <c r="FK8" s="3"/>
      <c r="FL8" s="3"/>
      <c r="FM8" s="3"/>
      <c r="FO8" s="3"/>
      <c r="FP8" s="3"/>
      <c r="FQ8" s="3" t="str">
        <f t="array" ref="FQ8">IF(SUM($FU8:$IP8)=74,"PASS","FAIL")</f>
        <v>PASS</v>
      </c>
      <c r="FR8" s="3">
        <f t="shared" si="5"/>
        <v>0</v>
      </c>
      <c r="FS8" s="3">
        <f t="shared" si="6"/>
        <v>0</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f t="array" ref="HF8">IF(LEN($CS8)=0,0.4,SUM(IF(([2]JOE_DATA!$C$2:$C$19999=$CS8)*([2]JOE_DATA!$B$2:$B$19999="Work type")*([2]JOE_DATA!$A$2:$A$19999="BAIF"),0.4,0)))
+
IF(LEN($CT8)=0,0.3,SUM(IF(([2]JOE_DATA!$C$2:$C$19999=$CT8)*([2]JOE_DATA!$B$2:$B$19999="Work type")*([2]JOE_DATA!$A$2:$A$19999="BAIF"),0.3,0)))
+
IF(LEN($CU8)=0,0.3,SUM(IF(([2]JOE_DATA!$C$2:$C$19999=$CU8)*([2]JOE_DATA!$B$2:$B$19999="Work type")*([2]JOE_DATA!$A$2:$A$19999="BAIF"),0.3,0)))</f>
        <v>1</v>
      </c>
      <c r="HG8" s="3">
        <f t="array" ref="HG8">IF(LEN($CQ8)=0,1,SUM(IF(([2]JOE_DATA!$C$2:$C$19999=$CQ8)*([2]JOE_DATA!$B$2:$B$19999="Client type")*([2]JOE_DATA!$A$2:$A$19999="BAIF"),1,0)))</f>
        <v>1</v>
      </c>
      <c r="HH8" s="3">
        <f t="array" ref="HH8">IF(LEN($CW8)=0,0.4,SUM(IF(([2]JOE_DATA!$C$2:$C$19999=$CW8)*([2]JOE_DATA!$B$2:$B$19999="Work type")*([2]JOE_DATA!$A$2:$A$19999="CRD"),0.4,0)))
+
IF(LEN($CX8)=0,0.3,SUM(IF(([2]JOE_DATA!$C$2:$C$19999=$CX8)*([2]JOE_DATA!$B$2:$B$19999="Work type")*([2]JOE_DATA!$A$2:$A$19999="CRD"),0.3,0)))
+
IF(LEN($CY8)=0,0.3,SUM(IF(([2]JOE_DATA!$C$2:$C$19999=$CY8)*([2]JOE_DATA!$B$2:$B$19999="Work type")*([2]JOE_DATA!$A$2:$A$19999="CRD"),0.3,0)))</f>
        <v>1</v>
      </c>
      <c r="HI8" s="3">
        <f t="array" ref="HI8">IF(LEN($CZ8)=0,0.4,SUM(IF(([2]JOE_DATA!$C$2:$C$19999=$CZ8)*([2]JOE_DATA!$B$2:$B$19999="Sub-work type")*([2]JOE_DATA!$A$2:$A$19999="CRD"),0.4,0)))
+
IF(LEN($DA8)=0,0.3,SUM(IF(([2]JOE_DATA!$C$2:$C$19999=$DA8)*([2]JOE_DATA!$B$2:$B$19999="Sub-work type")*([2]JOE_DATA!$A$2:$A$19999="CRD"),0.3,0)))
+
IF(LEN($DB8)=0,0.3,SUM(IF(([2]JOE_DATA!$C$2:$C$19999=$DB8)*([2]JOE_DATA!$B$2:$B$19999="Sub-work type")*([2]JOE_DATA!$A$2:$A$19999="CRD"),0.3,0)))</f>
        <v>1</v>
      </c>
      <c r="HJ8" s="3">
        <f t="array" ref="HJ8">IF(LEN($CV8)=0,1,SUM(IF(([2]JOE_DATA!$C$2:$C$19999=$CV8)*([2]JOE_DATA!$B$2:$B$19999="Client type")*([2]JOE_DATA!$A$2:$A$19999="CRD"),1,0)))</f>
        <v>1</v>
      </c>
      <c r="HK8" s="3">
        <f t="array" ref="HK8">IF(LEN($DC8)=0,0.4,SUM(IF(([2]JOE_DATA!$C$2:$C$19999=$DC8)*([2]JOE_DATA!$B$2:$B$19999="Work type")*([2]JOE_DATA!$A$2:$A$19999="Corporate"),0.4,0)))
+
IF(LEN($DD8)=0,0.3,SUM(IF(([2]JOE_DATA!$C$2:$C$19999=$DD8)*([2]JOE_DATA!$B$2:$B$19999="Work type")*([2]JOE_DATA!$A$2:$A$19999="Corporate"),0.3,0)))
+
IF(LEN($DE8)=0,0.3,SUM(IF(([2]JOE_DATA!$C$2:$C$19999=$DE8)*([2]JOE_DATA!$B$2:$B$19999="Work type")*([2]JOE_DATA!$A$2:$A$19999="Corporate"),0.3,0)))</f>
        <v>1</v>
      </c>
      <c r="HL8" s="3">
        <f t="array" ref="HL8">IF(LEN($DF8)=0,0.4,SUM(IF(([2]JOE_DATA!$C$2:$C$19999=$DF8)*([2]JOE_DATA!$B$2:$B$19999="Sub-work type")*([2]JOE_DATA!$A$2:$A$19999="Corporate"),0.4,0)))
+
IF(LEN($DG8)=0,0.3,SUM(IF(([2]JOE_DATA!$C$2:$C$19999=$DG8)*([2]JOE_DATA!$B$2:$B$19999="Sub-work type")*([2]JOE_DATA!$A$2:$A$19999="Corporate"),0.3,0)))
+
IF(LEN($DH8)=0,0.3,SUM(IF(([2]JOE_DATA!$C$2:$C$19999=$DH8)*([2]JOE_DATA!$B$2:$B$19999="Sub-work type")*([2]JOE_DATA!$A$2:$A$19999="Corporate"),0.3,0)))</f>
        <v>1</v>
      </c>
      <c r="HM8" s="3">
        <f t="array" ref="HM8">IF(LEN($DI8)=0,0.4,SUM(IF(([2]JOE_DATA!$C$2:$C$19999=$DI8)*([2]JOE_DATA!$B$2:$B$19999="Acting for")*([2]JOE_DATA!$A$2:$A$19999="Corporate"),0.4,0)))
+
IF(LEN($DJ8)=0,0.3,SUM(IF(([2]JOE_DATA!$C$2:$C$19999=$DJ8)*([2]JOE_DATA!$B$2:$B$19999="Acting for")*([2]JOE_DATA!$A$2:$A$19999="Corporate"),0.3,0)))
+
IF(LEN($DK8)=0,0.3,SUM(IF(([2]JOE_DATA!$C$2:$C$19999=$DK8)*([2]JOE_DATA!$B$2:$B$19999="Acting for")*([2]JOE_DATA!$A$2:$A$19999="Corporate"),0.3,0)))</f>
        <v>1</v>
      </c>
      <c r="HN8" s="3">
        <f t="array" ref="HN8">IF(LEN($DM8)=0,0.4,SUM(IF(([2]JOE_DATA!$C$2:$C$19999=$DM8)*([2]JOE_DATA!$B$2:$B$19999="Country of buyer")*([2]JOE_DATA!$A$2:$A$19999="Corporate"),0.4,0)))
+
IF(LEN($DN8)=0,0.3,SUM(IF(([2]JOE_DATA!$C$2:$C$19999=$DN8)*([2]JOE_DATA!$B$2:$B$19999="Country of buyer")*([2]JOE_DATA!$A$2:$A$19999="Corporate"),0.3,0)))
+
IF(LEN($DL8)=0,0.3,SUM(IF(([2]JOE_DATA!$C$2:$C$19999=$DL8)*([2]JOE_DATA!$B$2:$B$19999="Country of buyer")*([2]JOE_DATA!$A$2:$A$19999="Corporate"),0.3,0)))</f>
        <v>1</v>
      </c>
      <c r="HO8" s="3">
        <f t="array" ref="HO8">IF(LEN($DO8)=0,0.4,SUM(IF(([2]JOE_DATA!$C$2:$C$19999=$DO8)*([2]JOE_DATA!$B$2:$B$19999="Country of seller")*([2]JOE_DATA!$A$2:$A$19999="Corporate"),0.4,0)))
+
IF(LEN($DP8)=0,0.3,SUM(IF(([2]JOE_DATA!$C$2:$C$19999=$DP8)*([2]JOE_DATA!$B$2:$B$19999="Country of seller")*([2]JOE_DATA!$A$2:$A$19999="Corporate"),0.3,0)))
+
IF(LEN($DQ8)=0,0.3,SUM(IF(([2]JOE_DATA!$C$2:$C$19999=$DQ8)*([2]JOE_DATA!$B$2:$B$19999="Country of seller")*([2]JOE_DATA!$A$2:$A$19999="Corporate"),0.3,0)))</f>
        <v>1</v>
      </c>
      <c r="HP8" s="3">
        <f t="array" ref="HP8">IF(LEN($DR8)=0,0.4,SUM(IF(([2]JOE_DATA!$C$2:$C$19999=$DR8)*([2]JOE_DATA!$B$2:$B$19999="Country of target")*([2]JOE_DATA!$A$2:$A$19999="Corporate"),0.4,0)))
+
IF(LEN($DS8)=0,0.3,SUM(IF(([2]JOE_DATA!$C$2:$C$19999=$DS8)*([2]JOE_DATA!$B$2:$B$19999="Country of target")*([2]JOE_DATA!$A$2:$A$19999="Corporate"),0.3,0)))
+
IF(LEN($DT8)=0,0.3,SUM(IF(([2]JOE_DATA!$C$2:$C$19999=$DT8)*([2]JOE_DATA!$B$2:$B$19999="Country of target")*([2]JOE_DATA!$A$2:$A$19999="Corporate"),0.3,0)))</f>
        <v>1</v>
      </c>
      <c r="HQ8" s="3">
        <f t="array" ref="HQ8">IF(LEN($DU8)=0,1,SUM(IF(([2]JOE_DATA!$C$2:$C$19999=$DU8)*([2]JOE_DATA!$B$2:$B$19999="Value over US $5m")*([2]JOE_DATA!$A$2:$A$19999="Corporate"),1,0)))</f>
        <v>1</v>
      </c>
      <c r="HR8" s="3">
        <f t="array" ref="HR8">IF(LEN($DV8)=0,1,SUM(IF(([2]JOE_DATA!$C$2:$C$19999=$DV8)*([2]JOE_DATA!$B$2:$B$19999="Value over £500,000")*([2]JOE_DATA!$A$2:$A$19999="Corporate"),1,0)))</f>
        <v>1</v>
      </c>
      <c r="HS8" s="3">
        <f t="array" ref="HS8">IF(LEN($DW8)=0,1,SUM(IF(([2]JOE_DATA!$C$2:$C$19999=$DW8)*([2]JOE_DATA!$B$2:$B$19999="Value over Euro 5m")*([2]JOE_DATA!$A$2:$A$19999="Corporate"),1,0)))</f>
        <v>1</v>
      </c>
      <c r="HT8" s="3">
        <f t="array" ref="HT8">IF(LEN($DX8)=0,1,SUM(IF(([2]JOE_DATA!$C$2:$C$19999=$DX8)*([2]JOE_DATA!$B$2:$B$19999="Value range in euros")*([2]JOE_DATA!$A$2:$A$19999="Corporate"),1,0)))</f>
        <v>1</v>
      </c>
      <c r="HU8" s="3">
        <f t="array" ref="HU8">IF(LEN($DY8)=0,1,SUM(IF(([2]JOE_DATA!$C$2:$C$19999=$DY8)*([2]JOE_DATA!$B$2:$B$19999="Is the deal relevant for M&amp;A study")*([2]JOE_DATA!$A$2:$A$19999="Corporate"),1,0)))</f>
        <v>1</v>
      </c>
      <c r="HV8" s="3">
        <f t="array" ref="HV8">IF(LEN($DZ8)=0,1,SUM(IF(([2]JOE_DATA!$C$2:$C$19999=$DZ8)*([2]JOE_DATA!$B$2:$B$19999="Does the deal involve PE clients")*([2]JOE_DATA!$A$2:$A$19999="Corporate"),1,0)))</f>
        <v>1</v>
      </c>
      <c r="HW8" s="3">
        <f t="array" ref="HW8">IF(LEN($EA8)=0,1,SUM(IF(([2]JOE_DATA!$C$2:$C$19999=$EA8)*([2]JOE_DATA!$B$2:$B$19999="Quarter deal announced/signed")*([2]JOE_DATA!$A$2:$A$19999="Corporate"),1,0)))</f>
        <v>1</v>
      </c>
      <c r="HX8" s="3">
        <f t="array" ref="HX8">IF(LEN($EB8)=0,1,SUM(IF(([2]JOE_DATA!$C$2:$C$19999=$EB8)*([2]JOE_DATA!$B$2:$B$19999="Quarter deal completed")*([2]JOE_DATA!$A$2:$A$19999="Corporate"),1,0)))</f>
        <v>1</v>
      </c>
      <c r="HY8" s="3">
        <f t="array" ref="HY8">IF(LEN($EC8)=0,1,SUM(IF(([2]JOE_DATA!$C$2:$C$19999=$EC8)*([2]JOE_DATA!$B$2:$B$19999="Year deal announced/signed")*([2]JOE_DATA!$A$2:$A$19999="Corporate"),1,0)))</f>
        <v>1</v>
      </c>
      <c r="HZ8" s="3">
        <f t="array" ref="HZ8">IF(LEN($ED8)=0,1,SUM(IF(([2]JOE_DATA!$C$2:$C$19999=$ED8)*([2]JOE_DATA!$B$2:$B$19999="Year deal completed")*([2]JOE_DATA!$A$2:$A$19999="Corporate"),1,0)))</f>
        <v>1</v>
      </c>
      <c r="IA8" s="3">
        <v>1</v>
      </c>
      <c r="IB8" s="3">
        <f t="array" ref="IB8">IF(LEN($EF8)=0,1,SUM(IF(([2]JOE_DATA!$C$2:$C$19999=$EF8)*([2]JOE_DATA!$B$2:$B$19999="Work type")*([2]JOE_DATA!$A$2:$A$19999="Corporate Tax"),1,0)))</f>
        <v>1</v>
      </c>
      <c r="IC8" s="3">
        <f t="array" ref="IC8">IF(LEN($EG8)=0,0.4,SUM(IF(([2]JOE_DATA!$C$2:$C$19999=$EG8)*([2]JOE_DATA!$B$2:$B$19999="Work type")*([2]JOE_DATA!$A$2:$A$19999="EPC Construction"),0.4,0)))
+
IF(LEN($EH8)=0,0.3,SUM(IF(([2]JOE_DATA!$C$2:$C$19999=$EH8)*([2]JOE_DATA!$B$2:$B$19999="Work type")*([2]JOE_DATA!$A$2:$A$19999="EPC Construction"),0.3,0)))
+
IF(LEN($EI8)=0,0.3,SUM(IF(([2]JOE_DATA!$C$2:$C$19999=$EI8)*([2]JOE_DATA!$B$2:$B$19999="Work type")*([2]JOE_DATA!$A$2:$A$19999="EPC Construction"),0.3,0)))</f>
        <v>1</v>
      </c>
      <c r="ID8" s="3">
        <f t="array" ref="ID8">IF(LEN($EJ8)=0,0.4,SUM(IF(([2]JOE_DATA!$C$2:$C$19999=$EJ8)*([2]JOE_DATA!$B$2:$B$19999="Contract type")*([2]JOE_DATA!$A$2:$A$19999="EPC Construction"),0.4,0)))
+
IF(LEN($EK8)=0,0.3,SUM(IF(([2]JOE_DATA!$C$2:$C$19999=$EK8)*([2]JOE_DATA!$B$2:$B$19999="Contract type")*([2]JOE_DATA!$A$2:$A$19999="EPC Construction"),0.3,0)))
+
IF(LEN($EL8)=0,0.3,SUM(IF(([2]JOE_DATA!$C$2:$C$19999=$EL8)*([2]JOE_DATA!$B$2:$B$19999="Contract type")*([2]JOE_DATA!$A$2:$A$19999="EPC Construction"),0.3,0)))</f>
        <v>1</v>
      </c>
      <c r="IE8" s="3">
        <f t="array" ref="IE8">IF(LEN($EP8)=0,1,SUM(IF(([2]JOE_DATA!$C$2:$C$19999=$EP8)*([2]JOE_DATA!$B$2:$B$19999="Client type")*([2]JOE_DATA!$A$2:$A$19999="EPC Construction"),1,0)))</f>
        <v>1</v>
      </c>
      <c r="IF8" s="3">
        <f t="array" ref="IF8">IF(LEN($EN8)=0,1,SUM(IF(([2]JOE_DATA!$C$2:$C$19999=$EN8)*([2]JOE_DATA!$B$2:$B$19999="Subject matter")*([2]JOE_DATA!$A$2:$A$19999="EPC Construction"),1,0)))</f>
        <v>1</v>
      </c>
      <c r="IG8" s="3">
        <f t="array" ref="IG8">IF(LEN($ER8)=0,1,SUM(IF(([2]JOE_DATA!$C$2:$C$19999=$ER8)*([2]JOE_DATA!$B$2:$B$19999="Client scope")*([2]JOE_DATA!$A$2:$A$19999="EPC Construction"),1,0)))</f>
        <v>1</v>
      </c>
      <c r="IH8" s="3">
        <f t="array" ref="IH8">IF(LEN($ES8)=0,0.4,SUM(IF(([2]JOE_DATA!$C$2:$C$19999=$ES8)*([2]JOE_DATA!$B$2:$B$19999="Work type")*([2]JOE_DATA!$A$2:$A$19999="EPC Energy"),0.4,0)))
+
IF(LEN($ET8)=0,0.3,SUM(IF(([2]JOE_DATA!$C$2:$C$19999=$ET8)*([2]JOE_DATA!$B$2:$B$19999="Work type")*([2]JOE_DATA!$A$2:$A$19999="EPC Energy"),0.3,0)))
+
IF(LEN($EU8)=0,0.3,SUM(IF(([2]JOE_DATA!$C$2:$C$19999=$EU8)*([2]JOE_DATA!$B$2:$B$19999="Work type")*([2]JOE_DATA!$A$2:$A$19999="EPC Energy"),0.3,0)))</f>
        <v>1</v>
      </c>
      <c r="II8" s="3">
        <f t="array" ref="II8">IF(LEN($EV8)=0,1,SUM(IF(([2]JOE_DATA!$C$2:$C$19999=$EV8)*([2]JOE_DATA!$B$2:$B$19999="Work type")*([2]JOE_DATA!$A$2:$A$19999="EPC Energy"),1,0)))</f>
        <v>1</v>
      </c>
      <c r="IJ8" s="3">
        <f t="array" ref="IJ8">IF(LEN($EW8)=0,1,SUM(IF(([2]JOE_DATA!$C$2:$C$19999=$EW8)*([2]JOE_DATA!$B$2:$B$19999="Client type")*([2]JOE_DATA!$A$2:$A$19999="EPC Projects"),1,0)))</f>
        <v>1</v>
      </c>
      <c r="IK8" s="3">
        <f t="array" ref="IK8">IF(LEN($FE8)=0,0.4,SUM(IF(([2]JOE_DATA!$C$2:$C$19999=$FE8)*([2]JOE_DATA!$B$2:$B$19999="Client type")*([2]JOE_DATA!$A$2:$A$19999="Real Estate"),0.4,0)))
+
IF(LEN($FF8)=0,0.3,SUM(IF(([2]JOE_DATA!$C$2:$C$19999=$FF8)*([2]JOE_DATA!$B$2:$B$19999="Client type")*([2]JOE_DATA!$A$2:$A$19999="Real Estate"),0.3,0)))
+
IF(LEN($FG8)=0,0.3,SUM(IF(([2]JOE_DATA!$C$2:$C$19999=$FG8)*([2]JOE_DATA!$B$2:$B$19999="Client type")*([2]JOE_DATA!$A$2:$A$19999="Real Estate"),0.3,0)))</f>
        <v>1</v>
      </c>
      <c r="IL8" s="3">
        <f t="array" ref="IL8">IF(LEN($FH8)=0,0.4,SUM(IF(([2]JOE_DATA!$C$2:$C$19999=$FH8)*([2]JOE_DATA!$B$2:$B$19999="Work type")*([2]JOE_DATA!$A$2:$A$19999="Real Estate"),0.4,0)))
+
IF(LEN($FI8)=0,0.3,SUM(IF(([2]JOE_DATA!$C$2:$C$19999=$FI8)*([2]JOE_DATA!$B$2:$B$19999="Work type")*([2]JOE_DATA!$A$2:$A$19999="Real Estate"),0.3,0)))
+
IF(LEN($FJ8)=0,0.3,SUM(IF(([2]JOE_DATA!$C$2:$C$19999=$FJ8)*([2]JOE_DATA!$B$2:$B$19999="Work type")*([2]JOE_DATA!$A$2:$A$19999="Real Estate"),0.3,0)))</f>
        <v>1</v>
      </c>
      <c r="IM8" s="3">
        <f t="array" ref="IM8">IF(LEN($EX8)=0,0.4,SUM(IF(([2]JOE_DATA!$C$2:$C$19999=$EX8)*([2]JOE_DATA!$B$2:$B$19999="Work type")*([2]JOE_DATA!$A$2:$A$19999="Human Capital"),0.4,0)))
+
IF(LEN($EY8)=0,0.3,SUM(IF(([2]JOE_DATA!$C$2:$C$19999=$EY8)*([2]JOE_DATA!$B$2:$B$19999="Work type")*([2]JOE_DATA!$A$2:$A$19999="Human Capital"),0.3,0)))
+
IF(LEN($EZ8)=0,0.3,SUM(IF(([2]JOE_DATA!$C$2:$C$19999=$EZ8)*([2]JOE_DATA!$B$2:$B$19999="Work type")*([2]JOE_DATA!$A$2:$A$19999="Human Capital"),0.3,0)))</f>
        <v>1</v>
      </c>
      <c r="IN8" s="3">
        <f t="array" ref="IN8">IF(LEN($FA8)=0,0.4,SUM(IF(([2]JOE_DATA!$C$2:$C$19999=$FA8)*([2]JOE_DATA!$B$2:$B$19999="Sub-work types")*([2]JOE_DATA!$A$2:$A$19999="Human Capital"),0.4,0)))
+
IF(LEN($FB8)=0,0.3,SUM(IF(([2]JOE_DATA!$C$2:$C$19999=$FB8)*([2]JOE_DATA!$B$2:$B$19999="Sub-work types")*([2]JOE_DATA!$A$2:$A$19999="Human Capital"),0.3,0)))
+
IF(LEN($FC8)=0,0.3,SUM(IF(([2]JOE_DATA!$C$2:$C$19999=$FC8)*([2]JOE_DATA!$B$2:$B$19999="Sub-work types")*([2]JOE_DATA!$A$2:$A$19999="Human Capital"),0.3,0)))</f>
        <v>1</v>
      </c>
      <c r="IO8" s="16">
        <f t="array" ref="IO8">IF(LEN($FD8)=0,1,SUM(IF(([2]JOE_DATA!$C$2:$C$19999=$FD8)*([2]JOE_DATA!$B$2:$B$19999="Pension scheme")*([2]JOE_DATA!$A$2:$A$19999="Human Capital"),1,0)))</f>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54.75">
      <c r="A9" s="37" t="s">
        <v>246</v>
      </c>
      <c r="B9" s="38" t="s">
        <v>268</v>
      </c>
      <c r="C9" s="37" t="s">
        <v>254</v>
      </c>
      <c r="D9" s="37"/>
      <c r="E9" s="3"/>
      <c r="F9" s="40" t="s">
        <v>269</v>
      </c>
      <c r="G9" s="3"/>
      <c r="H9" s="3"/>
      <c r="I9" s="40" t="s">
        <v>270</v>
      </c>
      <c r="J9" s="3"/>
      <c r="K9" s="3"/>
      <c r="L9" s="37"/>
      <c r="M9" s="3"/>
      <c r="N9" s="3"/>
      <c r="O9" s="41" t="s">
        <v>99</v>
      </c>
      <c r="P9" s="37"/>
      <c r="Q9" s="37"/>
      <c r="R9" s="3"/>
      <c r="S9" s="42"/>
      <c r="T9" s="42">
        <v>40178</v>
      </c>
      <c r="U9" s="40" t="s">
        <v>269</v>
      </c>
      <c r="V9" s="3"/>
      <c r="W9" s="3"/>
      <c r="X9" s="40" t="s">
        <v>270</v>
      </c>
      <c r="Y9" s="40" t="s">
        <v>263</v>
      </c>
      <c r="Z9" s="3"/>
      <c r="AA9" s="37" t="s">
        <v>271</v>
      </c>
      <c r="AB9" s="37" t="s">
        <v>272</v>
      </c>
      <c r="AC9" s="3"/>
      <c r="AD9" s="37" t="s">
        <v>254</v>
      </c>
      <c r="AE9" s="3"/>
      <c r="AF9" s="3"/>
      <c r="AG9" s="43" t="s">
        <v>130</v>
      </c>
      <c r="AH9" s="3"/>
      <c r="AI9" s="37" t="s">
        <v>255</v>
      </c>
      <c r="AJ9" s="3"/>
      <c r="AK9" s="3"/>
      <c r="AL9" s="37"/>
      <c r="AM9" s="3"/>
      <c r="AN9" s="3"/>
      <c r="AO9" s="37" t="s">
        <v>256</v>
      </c>
      <c r="AP9" s="3"/>
      <c r="AQ9" s="3"/>
      <c r="AR9" s="3"/>
      <c r="AS9" s="3"/>
      <c r="AT9" s="3"/>
      <c r="AU9" s="3"/>
      <c r="AV9" s="3"/>
      <c r="AW9" s="3"/>
      <c r="AX9" s="3"/>
      <c r="AY9" s="3"/>
      <c r="AZ9" s="3"/>
      <c r="BA9" s="3"/>
      <c r="BB9" s="3"/>
      <c r="BC9" s="3"/>
      <c r="BD9" s="3"/>
      <c r="BE9" s="44"/>
      <c r="BF9" s="37"/>
      <c r="BG9" s="37" t="s">
        <v>254</v>
      </c>
      <c r="BH9" s="3"/>
      <c r="BI9" s="40" t="s">
        <v>257</v>
      </c>
      <c r="BJ9" s="45"/>
      <c r="BK9" s="45"/>
      <c r="BL9" s="46" t="s">
        <v>258</v>
      </c>
      <c r="BM9" s="46" t="s">
        <v>273</v>
      </c>
      <c r="BN9" s="37"/>
      <c r="BO9" s="3"/>
      <c r="BP9" s="3"/>
      <c r="BQ9" s="3"/>
      <c r="BR9" s="3"/>
      <c r="BS9" s="3"/>
      <c r="BT9" s="46" t="s">
        <v>274</v>
      </c>
      <c r="BU9" s="37"/>
      <c r="BV9" s="37"/>
      <c r="BW9" s="3"/>
      <c r="BX9" s="3"/>
      <c r="BY9" s="3"/>
      <c r="BZ9" s="3"/>
      <c r="CA9" s="3"/>
      <c r="CB9" s="3"/>
      <c r="CC9" s="3"/>
      <c r="CD9" s="41" t="s">
        <v>259</v>
      </c>
      <c r="CE9" s="40" t="s">
        <v>260</v>
      </c>
      <c r="CF9" s="3"/>
      <c r="CG9" s="41" t="s">
        <v>261</v>
      </c>
      <c r="CH9" s="40"/>
      <c r="CI9" s="3"/>
      <c r="CJ9" s="3"/>
      <c r="CK9" s="41" t="s">
        <v>262</v>
      </c>
      <c r="CL9" s="3"/>
      <c r="CM9" s="3"/>
      <c r="CN9" s="3"/>
      <c r="CO9" s="3"/>
      <c r="CP9" s="3"/>
      <c r="CQ9" s="37"/>
      <c r="CR9" s="37"/>
      <c r="CS9" s="37"/>
      <c r="CT9" s="37"/>
      <c r="CU9" s="37"/>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7"/>
      <c r="FF9" s="37"/>
      <c r="FG9" s="37"/>
      <c r="FH9" s="37"/>
      <c r="FI9" s="37"/>
      <c r="FJ9" s="3"/>
      <c r="FK9" s="3"/>
      <c r="FL9" s="3"/>
      <c r="FM9" s="3"/>
      <c r="FO9" s="3"/>
      <c r="FP9" s="3"/>
      <c r="FQ9" s="3" t="str">
        <f t="array" ref="FQ9">IF(SUM($FU9:$IP9)=74,"PASS","FAIL")</f>
        <v>PASS</v>
      </c>
      <c r="FR9" s="3">
        <f t="shared" si="5"/>
        <v>0</v>
      </c>
      <c r="FS9" s="3">
        <f t="shared" si="6"/>
        <v>0</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f t="array" ref="HF9">IF(LEN($CS9)=0,0.4,SUM(IF(([2]JOE_DATA!$C$2:$C$19999=$CS9)*([2]JOE_DATA!$B$2:$B$19999="Work type")*([2]JOE_DATA!$A$2:$A$19999="BAIF"),0.4,0)))
+
IF(LEN($CT9)=0,0.3,SUM(IF(([2]JOE_DATA!$C$2:$C$19999=$CT9)*([2]JOE_DATA!$B$2:$B$19999="Work type")*([2]JOE_DATA!$A$2:$A$19999="BAIF"),0.3,0)))
+
IF(LEN($CU9)=0,0.3,SUM(IF(([2]JOE_DATA!$C$2:$C$19999=$CU9)*([2]JOE_DATA!$B$2:$B$19999="Work type")*([2]JOE_DATA!$A$2:$A$19999="BAIF"),0.3,0)))</f>
        <v>1</v>
      </c>
      <c r="HG9" s="3">
        <f t="array" ref="HG9">IF(LEN($CQ9)=0,1,SUM(IF(([2]JOE_DATA!$C$2:$C$19999=$CQ9)*([2]JOE_DATA!$B$2:$B$19999="Client type")*([2]JOE_DATA!$A$2:$A$19999="BAIF"),1,0)))</f>
        <v>1</v>
      </c>
      <c r="HH9" s="3">
        <f t="array" ref="HH9">IF(LEN($CW9)=0,0.4,SUM(IF(([2]JOE_DATA!$C$2:$C$19999=$CW9)*([2]JOE_DATA!$B$2:$B$19999="Work type")*([2]JOE_DATA!$A$2:$A$19999="CRD"),0.4,0)))
+
IF(LEN($CX9)=0,0.3,SUM(IF(([2]JOE_DATA!$C$2:$C$19999=$CX9)*([2]JOE_DATA!$B$2:$B$19999="Work type")*([2]JOE_DATA!$A$2:$A$19999="CRD"),0.3,0)))
+
IF(LEN($CY9)=0,0.3,SUM(IF(([2]JOE_DATA!$C$2:$C$19999=$CY9)*([2]JOE_DATA!$B$2:$B$19999="Work type")*([2]JOE_DATA!$A$2:$A$19999="CRD"),0.3,0)))</f>
        <v>1</v>
      </c>
      <c r="HI9" s="3">
        <f t="array" ref="HI9">IF(LEN($CZ9)=0,0.4,SUM(IF(([2]JOE_DATA!$C$2:$C$19999=$CZ9)*([2]JOE_DATA!$B$2:$B$19999="Sub-work type")*([2]JOE_DATA!$A$2:$A$19999="CRD"),0.4,0)))
+
IF(LEN($DA9)=0,0.3,SUM(IF(([2]JOE_DATA!$C$2:$C$19999=$DA9)*([2]JOE_DATA!$B$2:$B$19999="Sub-work type")*([2]JOE_DATA!$A$2:$A$19999="CRD"),0.3,0)))
+
IF(LEN($DB9)=0,0.3,SUM(IF(([2]JOE_DATA!$C$2:$C$19999=$DB9)*([2]JOE_DATA!$B$2:$B$19999="Sub-work type")*([2]JOE_DATA!$A$2:$A$19999="CRD"),0.3,0)))</f>
        <v>1</v>
      </c>
      <c r="HJ9" s="3">
        <f t="array" ref="HJ9">IF(LEN($CV9)=0,1,SUM(IF(([2]JOE_DATA!$C$2:$C$19999=$CV9)*([2]JOE_DATA!$B$2:$B$19999="Client type")*([2]JOE_DATA!$A$2:$A$19999="CRD"),1,0)))</f>
        <v>1</v>
      </c>
      <c r="HK9" s="3">
        <f t="array" ref="HK9">IF(LEN($DC9)=0,0.4,SUM(IF(([2]JOE_DATA!$C$2:$C$19999=$DC9)*([2]JOE_DATA!$B$2:$B$19999="Work type")*([2]JOE_DATA!$A$2:$A$19999="Corporate"),0.4,0)))
+
IF(LEN($DD9)=0,0.3,SUM(IF(([2]JOE_DATA!$C$2:$C$19999=$DD9)*([2]JOE_DATA!$B$2:$B$19999="Work type")*([2]JOE_DATA!$A$2:$A$19999="Corporate"),0.3,0)))
+
IF(LEN($DE9)=0,0.3,SUM(IF(([2]JOE_DATA!$C$2:$C$19999=$DE9)*([2]JOE_DATA!$B$2:$B$19999="Work type")*([2]JOE_DATA!$A$2:$A$19999="Corporate"),0.3,0)))</f>
        <v>1</v>
      </c>
      <c r="HL9" s="3">
        <f t="array" ref="HL9">IF(LEN($DF9)=0,0.4,SUM(IF(([2]JOE_DATA!$C$2:$C$19999=$DF9)*([2]JOE_DATA!$B$2:$B$19999="Sub-work type")*([2]JOE_DATA!$A$2:$A$19999="Corporate"),0.4,0)))
+
IF(LEN($DG9)=0,0.3,SUM(IF(([2]JOE_DATA!$C$2:$C$19999=$DG9)*([2]JOE_DATA!$B$2:$B$19999="Sub-work type")*([2]JOE_DATA!$A$2:$A$19999="Corporate"),0.3,0)))
+
IF(LEN($DH9)=0,0.3,SUM(IF(([2]JOE_DATA!$C$2:$C$19999=$DH9)*([2]JOE_DATA!$B$2:$B$19999="Sub-work type")*([2]JOE_DATA!$A$2:$A$19999="Corporate"),0.3,0)))</f>
        <v>1</v>
      </c>
      <c r="HM9" s="3">
        <f t="array" ref="HM9">IF(LEN($DI9)=0,0.4,SUM(IF(([2]JOE_DATA!$C$2:$C$19999=$DI9)*([2]JOE_DATA!$B$2:$B$19999="Acting for")*([2]JOE_DATA!$A$2:$A$19999="Corporate"),0.4,0)))
+
IF(LEN($DJ9)=0,0.3,SUM(IF(([2]JOE_DATA!$C$2:$C$19999=$DJ9)*([2]JOE_DATA!$B$2:$B$19999="Acting for")*([2]JOE_DATA!$A$2:$A$19999="Corporate"),0.3,0)))
+
IF(LEN($DK9)=0,0.3,SUM(IF(([2]JOE_DATA!$C$2:$C$19999=$DK9)*([2]JOE_DATA!$B$2:$B$19999="Acting for")*([2]JOE_DATA!$A$2:$A$19999="Corporate"),0.3,0)))</f>
        <v>1</v>
      </c>
      <c r="HN9" s="3">
        <f t="array" ref="HN9">IF(LEN($DM9)=0,0.4,SUM(IF(([2]JOE_DATA!$C$2:$C$19999=$DM9)*([2]JOE_DATA!$B$2:$B$19999="Country of buyer")*([2]JOE_DATA!$A$2:$A$19999="Corporate"),0.4,0)))
+
IF(LEN($DN9)=0,0.3,SUM(IF(([2]JOE_DATA!$C$2:$C$19999=$DN9)*([2]JOE_DATA!$B$2:$B$19999="Country of buyer")*([2]JOE_DATA!$A$2:$A$19999="Corporate"),0.3,0)))
+
IF(LEN($DL9)=0,0.3,SUM(IF(([2]JOE_DATA!$C$2:$C$19999=$DL9)*([2]JOE_DATA!$B$2:$B$19999="Country of buyer")*([2]JOE_DATA!$A$2:$A$19999="Corporate"),0.3,0)))</f>
        <v>1</v>
      </c>
      <c r="HO9" s="3">
        <f t="array" ref="HO9">IF(LEN($DO9)=0,0.4,SUM(IF(([2]JOE_DATA!$C$2:$C$19999=$DO9)*([2]JOE_DATA!$B$2:$B$19999="Country of seller")*([2]JOE_DATA!$A$2:$A$19999="Corporate"),0.4,0)))
+
IF(LEN($DP9)=0,0.3,SUM(IF(([2]JOE_DATA!$C$2:$C$19999=$DP9)*([2]JOE_DATA!$B$2:$B$19999="Country of seller")*([2]JOE_DATA!$A$2:$A$19999="Corporate"),0.3,0)))
+
IF(LEN($DQ9)=0,0.3,SUM(IF(([2]JOE_DATA!$C$2:$C$19999=$DQ9)*([2]JOE_DATA!$B$2:$B$19999="Country of seller")*([2]JOE_DATA!$A$2:$A$19999="Corporate"),0.3,0)))</f>
        <v>1</v>
      </c>
      <c r="HP9" s="3">
        <f t="array" ref="HP9">IF(LEN($DR9)=0,0.4,SUM(IF(([2]JOE_DATA!$C$2:$C$19999=$DR9)*([2]JOE_DATA!$B$2:$B$19999="Country of target")*([2]JOE_DATA!$A$2:$A$19999="Corporate"),0.4,0)))
+
IF(LEN($DS9)=0,0.3,SUM(IF(([2]JOE_DATA!$C$2:$C$19999=$DS9)*([2]JOE_DATA!$B$2:$B$19999="Country of target")*([2]JOE_DATA!$A$2:$A$19999="Corporate"),0.3,0)))
+
IF(LEN($DT9)=0,0.3,SUM(IF(([2]JOE_DATA!$C$2:$C$19999=$DT9)*([2]JOE_DATA!$B$2:$B$19999="Country of target")*([2]JOE_DATA!$A$2:$A$19999="Corporate"),0.3,0)))</f>
        <v>1</v>
      </c>
      <c r="HQ9" s="3">
        <f t="array" ref="HQ9">IF(LEN($DU9)=0,1,SUM(IF(([2]JOE_DATA!$C$2:$C$19999=$DU9)*([2]JOE_DATA!$B$2:$B$19999="Value over US $5m")*([2]JOE_DATA!$A$2:$A$19999="Corporate"),1,0)))</f>
        <v>1</v>
      </c>
      <c r="HR9" s="3">
        <f t="array" ref="HR9">IF(LEN($DV9)=0,1,SUM(IF(([2]JOE_DATA!$C$2:$C$19999=$DV9)*([2]JOE_DATA!$B$2:$B$19999="Value over £500,000")*([2]JOE_DATA!$A$2:$A$19999="Corporate"),1,0)))</f>
        <v>1</v>
      </c>
      <c r="HS9" s="3">
        <f t="array" ref="HS9">IF(LEN($DW9)=0,1,SUM(IF(([2]JOE_DATA!$C$2:$C$19999=$DW9)*([2]JOE_DATA!$B$2:$B$19999="Value over Euro 5m")*([2]JOE_DATA!$A$2:$A$19999="Corporate"),1,0)))</f>
        <v>1</v>
      </c>
      <c r="HT9" s="3">
        <f t="array" ref="HT9">IF(LEN($DX9)=0,1,SUM(IF(([2]JOE_DATA!$C$2:$C$19999=$DX9)*([2]JOE_DATA!$B$2:$B$19999="Value range in euros")*([2]JOE_DATA!$A$2:$A$19999="Corporate"),1,0)))</f>
        <v>1</v>
      </c>
      <c r="HU9" s="3">
        <f t="array" ref="HU9">IF(LEN($DY9)=0,1,SUM(IF(([2]JOE_DATA!$C$2:$C$19999=$DY9)*([2]JOE_DATA!$B$2:$B$19999="Is the deal relevant for M&amp;A study")*([2]JOE_DATA!$A$2:$A$19999="Corporate"),1,0)))</f>
        <v>1</v>
      </c>
      <c r="HV9" s="3">
        <f t="array" ref="HV9">IF(LEN($DZ9)=0,1,SUM(IF(([2]JOE_DATA!$C$2:$C$19999=$DZ9)*([2]JOE_DATA!$B$2:$B$19999="Does the deal involve PE clients")*([2]JOE_DATA!$A$2:$A$19999="Corporate"),1,0)))</f>
        <v>1</v>
      </c>
      <c r="HW9" s="3">
        <f t="array" ref="HW9">IF(LEN($EA9)=0,1,SUM(IF(([2]JOE_DATA!$C$2:$C$19999=$EA9)*([2]JOE_DATA!$B$2:$B$19999="Quarter deal announced/signed")*([2]JOE_DATA!$A$2:$A$19999="Corporate"),1,0)))</f>
        <v>1</v>
      </c>
      <c r="HX9" s="3">
        <f t="array" ref="HX9">IF(LEN($EB9)=0,1,SUM(IF(([2]JOE_DATA!$C$2:$C$19999=$EB9)*([2]JOE_DATA!$B$2:$B$19999="Quarter deal completed")*([2]JOE_DATA!$A$2:$A$19999="Corporate"),1,0)))</f>
        <v>1</v>
      </c>
      <c r="HY9" s="3">
        <f t="array" ref="HY9">IF(LEN($EC9)=0,1,SUM(IF(([2]JOE_DATA!$C$2:$C$19999=$EC9)*([2]JOE_DATA!$B$2:$B$19999="Year deal announced/signed")*([2]JOE_DATA!$A$2:$A$19999="Corporate"),1,0)))</f>
        <v>1</v>
      </c>
      <c r="HZ9" s="3">
        <f t="array" ref="HZ9">IF(LEN($ED9)=0,1,SUM(IF(([2]JOE_DATA!$C$2:$C$19999=$ED9)*([2]JOE_DATA!$B$2:$B$19999="Year deal completed")*([2]JOE_DATA!$A$2:$A$19999="Corporate"),1,0)))</f>
        <v>1</v>
      </c>
      <c r="IA9" s="3">
        <v>1</v>
      </c>
      <c r="IB9" s="3">
        <f t="array" ref="IB9">IF(LEN($EF9)=0,1,SUM(IF(([2]JOE_DATA!$C$2:$C$19999=$EF9)*([2]JOE_DATA!$B$2:$B$19999="Work type")*([2]JOE_DATA!$A$2:$A$19999="Corporate Tax"),1,0)))</f>
        <v>1</v>
      </c>
      <c r="IC9" s="3">
        <f t="array" ref="IC9">IF(LEN($EG9)=0,0.4,SUM(IF(([2]JOE_DATA!$C$2:$C$19999=$EG9)*([2]JOE_DATA!$B$2:$B$19999="Work type")*([2]JOE_DATA!$A$2:$A$19999="EPC Construction"),0.4,0)))
+
IF(LEN($EH9)=0,0.3,SUM(IF(([2]JOE_DATA!$C$2:$C$19999=$EH9)*([2]JOE_DATA!$B$2:$B$19999="Work type")*([2]JOE_DATA!$A$2:$A$19999="EPC Construction"),0.3,0)))
+
IF(LEN($EI9)=0,0.3,SUM(IF(([2]JOE_DATA!$C$2:$C$19999=$EI9)*([2]JOE_DATA!$B$2:$B$19999="Work type")*([2]JOE_DATA!$A$2:$A$19999="EPC Construction"),0.3,0)))</f>
        <v>1</v>
      </c>
      <c r="ID9" s="3">
        <f t="array" ref="ID9">IF(LEN($EJ9)=0,0.4,SUM(IF(([2]JOE_DATA!$C$2:$C$19999=$EJ9)*([2]JOE_DATA!$B$2:$B$19999="Contract type")*([2]JOE_DATA!$A$2:$A$19999="EPC Construction"),0.4,0)))
+
IF(LEN($EK9)=0,0.3,SUM(IF(([2]JOE_DATA!$C$2:$C$19999=$EK9)*([2]JOE_DATA!$B$2:$B$19999="Contract type")*([2]JOE_DATA!$A$2:$A$19999="EPC Construction"),0.3,0)))
+
IF(LEN($EL9)=0,0.3,SUM(IF(([2]JOE_DATA!$C$2:$C$19999=$EL9)*([2]JOE_DATA!$B$2:$B$19999="Contract type")*([2]JOE_DATA!$A$2:$A$19999="EPC Construction"),0.3,0)))</f>
        <v>1</v>
      </c>
      <c r="IE9" s="3">
        <f t="array" ref="IE9">IF(LEN($EP9)=0,1,SUM(IF(([2]JOE_DATA!$C$2:$C$19999=$EP9)*([2]JOE_DATA!$B$2:$B$19999="Client type")*([2]JOE_DATA!$A$2:$A$19999="EPC Construction"),1,0)))</f>
        <v>1</v>
      </c>
      <c r="IF9" s="3">
        <f t="array" ref="IF9">IF(LEN($EN9)=0,1,SUM(IF(([2]JOE_DATA!$C$2:$C$19999=$EN9)*([2]JOE_DATA!$B$2:$B$19999="Subject matter")*([2]JOE_DATA!$A$2:$A$19999="EPC Construction"),1,0)))</f>
        <v>1</v>
      </c>
      <c r="IG9" s="3">
        <f t="array" ref="IG9">IF(LEN($ER9)=0,1,SUM(IF(([2]JOE_DATA!$C$2:$C$19999=$ER9)*([2]JOE_DATA!$B$2:$B$19999="Client scope")*([2]JOE_DATA!$A$2:$A$19999="EPC Construction"),1,0)))</f>
        <v>1</v>
      </c>
      <c r="IH9" s="3">
        <f t="array" ref="IH9">IF(LEN($ES9)=0,0.4,SUM(IF(([2]JOE_DATA!$C$2:$C$19999=$ES9)*([2]JOE_DATA!$B$2:$B$19999="Work type")*([2]JOE_DATA!$A$2:$A$19999="EPC Energy"),0.4,0)))
+
IF(LEN($ET9)=0,0.3,SUM(IF(([2]JOE_DATA!$C$2:$C$19999=$ET9)*([2]JOE_DATA!$B$2:$B$19999="Work type")*([2]JOE_DATA!$A$2:$A$19999="EPC Energy"),0.3,0)))
+
IF(LEN($EU9)=0,0.3,SUM(IF(([2]JOE_DATA!$C$2:$C$19999=$EU9)*([2]JOE_DATA!$B$2:$B$19999="Work type")*([2]JOE_DATA!$A$2:$A$19999="EPC Energy"),0.3,0)))</f>
        <v>1</v>
      </c>
      <c r="II9" s="3">
        <f t="array" ref="II9">IF(LEN($EV9)=0,1,SUM(IF(([2]JOE_DATA!$C$2:$C$19999=$EV9)*([2]JOE_DATA!$B$2:$B$19999="Work type")*([2]JOE_DATA!$A$2:$A$19999="EPC Energy"),1,0)))</f>
        <v>1</v>
      </c>
      <c r="IJ9" s="3">
        <f t="array" ref="IJ9">IF(LEN($EW9)=0,1,SUM(IF(([2]JOE_DATA!$C$2:$C$19999=$EW9)*([2]JOE_DATA!$B$2:$B$19999="Client type")*([2]JOE_DATA!$A$2:$A$19999="EPC Projects"),1,0)))</f>
        <v>1</v>
      </c>
      <c r="IK9" s="3">
        <f t="array" ref="IK9">IF(LEN($FE9)=0,0.4,SUM(IF(([2]JOE_DATA!$C$2:$C$19999=$FE9)*([2]JOE_DATA!$B$2:$B$19999="Client type")*([2]JOE_DATA!$A$2:$A$19999="Real Estate"),0.4,0)))
+
IF(LEN($FF9)=0,0.3,SUM(IF(([2]JOE_DATA!$C$2:$C$19999=$FF9)*([2]JOE_DATA!$B$2:$B$19999="Client type")*([2]JOE_DATA!$A$2:$A$19999="Real Estate"),0.3,0)))
+
IF(LEN($FG9)=0,0.3,SUM(IF(([2]JOE_DATA!$C$2:$C$19999=$FG9)*([2]JOE_DATA!$B$2:$B$19999="Client type")*([2]JOE_DATA!$A$2:$A$19999="Real Estate"),0.3,0)))</f>
        <v>1</v>
      </c>
      <c r="IL9" s="3">
        <f t="array" ref="IL9">IF(LEN($FH9)=0,0.4,SUM(IF(([2]JOE_DATA!$C$2:$C$19999=$FH9)*([2]JOE_DATA!$B$2:$B$19999="Work type")*([2]JOE_DATA!$A$2:$A$19999="Real Estate"),0.4,0)))
+
IF(LEN($FI9)=0,0.3,SUM(IF(([2]JOE_DATA!$C$2:$C$19999=$FI9)*([2]JOE_DATA!$B$2:$B$19999="Work type")*([2]JOE_DATA!$A$2:$A$19999="Real Estate"),0.3,0)))
+
IF(LEN($FJ9)=0,0.3,SUM(IF(([2]JOE_DATA!$C$2:$C$19999=$FJ9)*([2]JOE_DATA!$B$2:$B$19999="Work type")*([2]JOE_DATA!$A$2:$A$19999="Real Estate"),0.3,0)))</f>
        <v>1</v>
      </c>
      <c r="IM9" s="3">
        <f t="array" ref="IM9">IF(LEN($EX9)=0,0.4,SUM(IF(([2]JOE_DATA!$C$2:$C$19999=$EX9)*([2]JOE_DATA!$B$2:$B$19999="Work type")*([2]JOE_DATA!$A$2:$A$19999="Human Capital"),0.4,0)))
+
IF(LEN($EY9)=0,0.3,SUM(IF(([2]JOE_DATA!$C$2:$C$19999=$EY9)*([2]JOE_DATA!$B$2:$B$19999="Work type")*([2]JOE_DATA!$A$2:$A$19999="Human Capital"),0.3,0)))
+
IF(LEN($EZ9)=0,0.3,SUM(IF(([2]JOE_DATA!$C$2:$C$19999=$EZ9)*([2]JOE_DATA!$B$2:$B$19999="Work type")*([2]JOE_DATA!$A$2:$A$19999="Human Capital"),0.3,0)))</f>
        <v>1</v>
      </c>
      <c r="IN9" s="3">
        <f t="array" ref="IN9">IF(LEN($FA9)=0,0.4,SUM(IF(([2]JOE_DATA!$C$2:$C$19999=$FA9)*([2]JOE_DATA!$B$2:$B$19999="Sub-work types")*([2]JOE_DATA!$A$2:$A$19999="Human Capital"),0.4,0)))
+
IF(LEN($FB9)=0,0.3,SUM(IF(([2]JOE_DATA!$C$2:$C$19999=$FB9)*([2]JOE_DATA!$B$2:$B$19999="Sub-work types")*([2]JOE_DATA!$A$2:$A$19999="Human Capital"),0.3,0)))
+
IF(LEN($FC9)=0,0.3,SUM(IF(([2]JOE_DATA!$C$2:$C$19999=$FC9)*([2]JOE_DATA!$B$2:$B$19999="Sub-work types")*([2]JOE_DATA!$A$2:$A$19999="Human Capital"),0.3,0)))</f>
        <v>1</v>
      </c>
      <c r="IO9" s="16">
        <f t="array" ref="IO9">IF(LEN($FD9)=0,1,SUM(IF(([2]JOE_DATA!$C$2:$C$19999=$FD9)*([2]JOE_DATA!$B$2:$B$19999="Pension scheme")*([2]JOE_DATA!$A$2:$A$19999="Human Capital"),1,0)))</f>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27.75">
      <c r="A10" s="37" t="s">
        <v>246</v>
      </c>
      <c r="B10" s="38" t="s">
        <v>275</v>
      </c>
      <c r="C10" s="37" t="s">
        <v>248</v>
      </c>
      <c r="D10" s="37" t="s">
        <v>276</v>
      </c>
      <c r="E10" s="3"/>
      <c r="F10" s="40" t="s">
        <v>277</v>
      </c>
      <c r="G10" s="3"/>
      <c r="H10" s="3"/>
      <c r="I10" s="40" t="s">
        <v>278</v>
      </c>
      <c r="J10" s="3"/>
      <c r="K10" s="3"/>
      <c r="L10" s="37"/>
      <c r="M10" s="3"/>
      <c r="N10" s="3"/>
      <c r="O10" s="41" t="s">
        <v>100</v>
      </c>
      <c r="P10" s="37"/>
      <c r="Q10" s="37"/>
      <c r="R10" s="3"/>
      <c r="S10" s="42"/>
      <c r="T10" s="42">
        <v>40603</v>
      </c>
      <c r="U10" s="37" t="s">
        <v>279</v>
      </c>
      <c r="V10" s="40" t="s">
        <v>277</v>
      </c>
      <c r="W10" s="3"/>
      <c r="X10" s="40" t="s">
        <v>278</v>
      </c>
      <c r="Y10" s="40" t="s">
        <v>280</v>
      </c>
      <c r="Z10" s="3"/>
      <c r="AA10" s="37" t="s">
        <v>281</v>
      </c>
      <c r="AB10" s="37" t="s">
        <v>282</v>
      </c>
      <c r="AC10" s="3"/>
      <c r="AD10" s="37" t="s">
        <v>254</v>
      </c>
      <c r="AE10" s="3"/>
      <c r="AF10" s="3"/>
      <c r="AG10" s="43" t="s">
        <v>130</v>
      </c>
      <c r="AH10" s="3"/>
      <c r="AI10" s="37" t="s">
        <v>255</v>
      </c>
      <c r="AJ10" s="3"/>
      <c r="AK10" s="3"/>
      <c r="AL10" s="37"/>
      <c r="AM10" s="3"/>
      <c r="AN10" s="3"/>
      <c r="AO10" s="37" t="s">
        <v>256</v>
      </c>
      <c r="AP10" s="3"/>
      <c r="AQ10" s="3"/>
      <c r="AR10" s="3"/>
      <c r="AS10" s="3"/>
      <c r="AT10" s="3"/>
      <c r="AU10" s="3"/>
      <c r="AV10" s="3"/>
      <c r="AW10" s="3"/>
      <c r="AX10" s="3"/>
      <c r="AY10" s="3"/>
      <c r="AZ10" s="3"/>
      <c r="BA10" s="3"/>
      <c r="BB10" s="3"/>
      <c r="BC10" s="3"/>
      <c r="BD10" s="3"/>
      <c r="BE10" s="44"/>
      <c r="BF10" s="37"/>
      <c r="BG10" s="37" t="s">
        <v>254</v>
      </c>
      <c r="BH10" s="3"/>
      <c r="BI10" s="40" t="s">
        <v>257</v>
      </c>
      <c r="BJ10" s="45"/>
      <c r="BK10" s="45"/>
      <c r="BL10" s="46" t="s">
        <v>283</v>
      </c>
      <c r="BM10" s="46"/>
      <c r="BN10" s="37"/>
      <c r="BO10" s="3"/>
      <c r="BP10" s="3"/>
      <c r="BQ10" s="3"/>
      <c r="BR10" s="3"/>
      <c r="BS10" s="3"/>
      <c r="BT10" s="46" t="s">
        <v>284</v>
      </c>
      <c r="BU10" s="37"/>
      <c r="BV10" s="37"/>
      <c r="BW10" s="3"/>
      <c r="BX10" s="3"/>
      <c r="BY10" s="3"/>
      <c r="BZ10" s="3"/>
      <c r="CA10" s="3"/>
      <c r="CB10" s="3"/>
      <c r="CC10" s="3"/>
      <c r="CD10" s="41" t="s">
        <v>259</v>
      </c>
      <c r="CE10" s="40" t="s">
        <v>260</v>
      </c>
      <c r="CF10" s="3"/>
      <c r="CG10" s="41" t="s">
        <v>261</v>
      </c>
      <c r="CH10" s="40"/>
      <c r="CI10" s="3"/>
      <c r="CJ10" s="3"/>
      <c r="CK10" s="41" t="s">
        <v>262</v>
      </c>
      <c r="CL10" s="3"/>
      <c r="CM10" s="3"/>
      <c r="CN10" s="3"/>
      <c r="CO10" s="3"/>
      <c r="CP10" s="3"/>
      <c r="CQ10" s="37"/>
      <c r="CR10" s="37"/>
      <c r="CS10" s="37"/>
      <c r="CT10" s="37"/>
      <c r="CU10" s="37"/>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7"/>
      <c r="FF10" s="37"/>
      <c r="FG10" s="37"/>
      <c r="FH10" s="37"/>
      <c r="FI10" s="37"/>
      <c r="FJ10" s="3"/>
      <c r="FK10" s="3"/>
      <c r="FL10" s="3"/>
      <c r="FM10" s="3"/>
      <c r="FO10" s="3"/>
      <c r="FP10" s="3"/>
      <c r="FQ10" s="3" t="str">
        <f t="array" ref="FQ10">IF(SUM($FU10:$IP10)=74,"PASS","FAIL")</f>
        <v>PASS</v>
      </c>
      <c r="FR10" s="3">
        <f t="shared" si="5"/>
        <v>0</v>
      </c>
      <c r="FS10" s="3">
        <f t="shared" si="6"/>
        <v>0</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1</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1</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IF(LEN($BN10)=0,0.3,SUM(IF(([2]JOE_DATA!$C$2:$C$19999=$BN10)*([2]JOE_DATA!$B$2:$B$19999="Lead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f t="array" ref="HF10">IF(LEN($CS10)=0,0.4,SUM(IF(([2]JOE_DATA!$C$2:$C$19999=$CS10)*([2]JOE_DATA!$B$2:$B$19999="Work type")*([2]JOE_DATA!$A$2:$A$19999="BAIF"),0.4,0)))
+
IF(LEN($CT10)=0,0.3,SUM(IF(([2]JOE_DATA!$C$2:$C$19999=$CT10)*([2]JOE_DATA!$B$2:$B$19999="Work type")*([2]JOE_DATA!$A$2:$A$19999="BAIF"),0.3,0)))
+
IF(LEN($CU10)=0,0.3,SUM(IF(([2]JOE_DATA!$C$2:$C$19999=$CU10)*([2]JOE_DATA!$B$2:$B$19999="Work type")*([2]JOE_DATA!$A$2:$A$19999="BAIF"),0.3,0)))</f>
        <v>1</v>
      </c>
      <c r="HG10" s="3">
        <f t="array" ref="HG10">IF(LEN($CQ10)=0,1,SUM(IF(([2]JOE_DATA!$C$2:$C$19999=$CQ10)*([2]JOE_DATA!$B$2:$B$19999="Client type")*([2]JOE_DATA!$A$2:$A$19999="BAIF"),1,0)))</f>
        <v>1</v>
      </c>
      <c r="HH10" s="3">
        <f t="array" ref="HH10">IF(LEN($CW10)=0,0.4,SUM(IF(([2]JOE_DATA!$C$2:$C$19999=$CW10)*([2]JOE_DATA!$B$2:$B$19999="Work type")*([2]JOE_DATA!$A$2:$A$19999="CRD"),0.4,0)))
+
IF(LEN($CX10)=0,0.3,SUM(IF(([2]JOE_DATA!$C$2:$C$19999=$CX10)*([2]JOE_DATA!$B$2:$B$19999="Work type")*([2]JOE_DATA!$A$2:$A$19999="CRD"),0.3,0)))
+
IF(LEN($CY10)=0,0.3,SUM(IF(([2]JOE_DATA!$C$2:$C$19999=$CY10)*([2]JOE_DATA!$B$2:$B$19999="Work type")*([2]JOE_DATA!$A$2:$A$19999="CRD"),0.3,0)))</f>
        <v>1</v>
      </c>
      <c r="HI10" s="3">
        <f t="array" ref="HI10">IF(LEN($CZ10)=0,0.4,SUM(IF(([2]JOE_DATA!$C$2:$C$19999=$CZ10)*([2]JOE_DATA!$B$2:$B$19999="Sub-work type")*([2]JOE_DATA!$A$2:$A$19999="CRD"),0.4,0)))
+
IF(LEN($DA10)=0,0.3,SUM(IF(([2]JOE_DATA!$C$2:$C$19999=$DA10)*([2]JOE_DATA!$B$2:$B$19999="Sub-work type")*([2]JOE_DATA!$A$2:$A$19999="CRD"),0.3,0)))
+
IF(LEN($DB10)=0,0.3,SUM(IF(([2]JOE_DATA!$C$2:$C$19999=$DB10)*([2]JOE_DATA!$B$2:$B$19999="Sub-work type")*([2]JOE_DATA!$A$2:$A$19999="CRD"),0.3,0)))</f>
        <v>1</v>
      </c>
      <c r="HJ10" s="3">
        <f t="array" ref="HJ10">IF(LEN($CV10)=0,1,SUM(IF(([2]JOE_DATA!$C$2:$C$19999=$CV10)*([2]JOE_DATA!$B$2:$B$19999="Client type")*([2]JOE_DATA!$A$2:$A$19999="CRD"),1,0)))</f>
        <v>1</v>
      </c>
      <c r="HK10" s="3">
        <f t="array" ref="HK10">IF(LEN($DC10)=0,0.4,SUM(IF(([2]JOE_DATA!$C$2:$C$19999=$DC10)*([2]JOE_DATA!$B$2:$B$19999="Work type")*([2]JOE_DATA!$A$2:$A$19999="Corporate"),0.4,0)))
+
IF(LEN($DD10)=0,0.3,SUM(IF(([2]JOE_DATA!$C$2:$C$19999=$DD10)*([2]JOE_DATA!$B$2:$B$19999="Work type")*([2]JOE_DATA!$A$2:$A$19999="Corporate"),0.3,0)))
+
IF(LEN($DE10)=0,0.3,SUM(IF(([2]JOE_DATA!$C$2:$C$19999=$DE10)*([2]JOE_DATA!$B$2:$B$19999="Work type")*([2]JOE_DATA!$A$2:$A$19999="Corporate"),0.3,0)))</f>
        <v>1</v>
      </c>
      <c r="HL10" s="3">
        <f t="array" ref="HL10">IF(LEN($DF10)=0,0.4,SUM(IF(([2]JOE_DATA!$C$2:$C$19999=$DF10)*([2]JOE_DATA!$B$2:$B$19999="Sub-work type")*([2]JOE_DATA!$A$2:$A$19999="Corporate"),0.4,0)))
+
IF(LEN($DG10)=0,0.3,SUM(IF(([2]JOE_DATA!$C$2:$C$19999=$DG10)*([2]JOE_DATA!$B$2:$B$19999="Sub-work type")*([2]JOE_DATA!$A$2:$A$19999="Corporate"),0.3,0)))
+
IF(LEN($DH10)=0,0.3,SUM(IF(([2]JOE_DATA!$C$2:$C$19999=$DH10)*([2]JOE_DATA!$B$2:$B$19999="Sub-work type")*([2]JOE_DATA!$A$2:$A$19999="Corporate"),0.3,0)))</f>
        <v>1</v>
      </c>
      <c r="HM10" s="3">
        <f t="array" ref="HM10">IF(LEN($DI10)=0,0.4,SUM(IF(([2]JOE_DATA!$C$2:$C$19999=$DI10)*([2]JOE_DATA!$B$2:$B$19999="Acting for")*([2]JOE_DATA!$A$2:$A$19999="Corporate"),0.4,0)))
+
IF(LEN($DJ10)=0,0.3,SUM(IF(([2]JOE_DATA!$C$2:$C$19999=$DJ10)*([2]JOE_DATA!$B$2:$B$19999="Acting for")*([2]JOE_DATA!$A$2:$A$19999="Corporate"),0.3,0)))
+
IF(LEN($DK10)=0,0.3,SUM(IF(([2]JOE_DATA!$C$2:$C$19999=$DK10)*([2]JOE_DATA!$B$2:$B$19999="Acting for")*([2]JOE_DATA!$A$2:$A$19999="Corporate"),0.3,0)))</f>
        <v>1</v>
      </c>
      <c r="HN10" s="3">
        <f t="array" ref="HN10">IF(LEN($DM10)=0,0.4,SUM(IF(([2]JOE_DATA!$C$2:$C$19999=$DM10)*([2]JOE_DATA!$B$2:$B$19999="Country of buyer")*([2]JOE_DATA!$A$2:$A$19999="Corporate"),0.4,0)))
+
IF(LEN($DN10)=0,0.3,SUM(IF(([2]JOE_DATA!$C$2:$C$19999=$DN10)*([2]JOE_DATA!$B$2:$B$19999="Country of buyer")*([2]JOE_DATA!$A$2:$A$19999="Corporate"),0.3,0)))
+
IF(LEN($DL10)=0,0.3,SUM(IF(([2]JOE_DATA!$C$2:$C$19999=$DL10)*([2]JOE_DATA!$B$2:$B$19999="Country of buyer")*([2]JOE_DATA!$A$2:$A$19999="Corporate"),0.3,0)))</f>
        <v>1</v>
      </c>
      <c r="HO10" s="3">
        <f t="array" ref="HO10">IF(LEN($DO10)=0,0.4,SUM(IF(([2]JOE_DATA!$C$2:$C$19999=$DO10)*([2]JOE_DATA!$B$2:$B$19999="Country of seller")*([2]JOE_DATA!$A$2:$A$19999="Corporate"),0.4,0)))
+
IF(LEN($DP10)=0,0.3,SUM(IF(([2]JOE_DATA!$C$2:$C$19999=$DP10)*([2]JOE_DATA!$B$2:$B$19999="Country of seller")*([2]JOE_DATA!$A$2:$A$19999="Corporate"),0.3,0)))
+
IF(LEN($DQ10)=0,0.3,SUM(IF(([2]JOE_DATA!$C$2:$C$19999=$DQ10)*([2]JOE_DATA!$B$2:$B$19999="Country of seller")*([2]JOE_DATA!$A$2:$A$19999="Corporate"),0.3,0)))</f>
        <v>1</v>
      </c>
      <c r="HP10" s="3">
        <f t="array" ref="HP10">IF(LEN($DR10)=0,0.4,SUM(IF(([2]JOE_DATA!$C$2:$C$19999=$DR10)*([2]JOE_DATA!$B$2:$B$19999="Country of target")*([2]JOE_DATA!$A$2:$A$19999="Corporate"),0.4,0)))
+
IF(LEN($DS10)=0,0.3,SUM(IF(([2]JOE_DATA!$C$2:$C$19999=$DS10)*([2]JOE_DATA!$B$2:$B$19999="Country of target")*([2]JOE_DATA!$A$2:$A$19999="Corporate"),0.3,0)))
+
IF(LEN($DT10)=0,0.3,SUM(IF(([2]JOE_DATA!$C$2:$C$19999=$DT10)*([2]JOE_DATA!$B$2:$B$19999="Country of target")*([2]JOE_DATA!$A$2:$A$19999="Corporate"),0.3,0)))</f>
        <v>1</v>
      </c>
      <c r="HQ10" s="3">
        <f t="array" ref="HQ10">IF(LEN($DU10)=0,1,SUM(IF(([2]JOE_DATA!$C$2:$C$19999=$DU10)*([2]JOE_DATA!$B$2:$B$19999="Value over US $5m")*([2]JOE_DATA!$A$2:$A$19999="Corporate"),1,0)))</f>
        <v>1</v>
      </c>
      <c r="HR10" s="3">
        <f t="array" ref="HR10">IF(LEN($DV10)=0,1,SUM(IF(([2]JOE_DATA!$C$2:$C$19999=$DV10)*([2]JOE_DATA!$B$2:$B$19999="Value over £500,000")*([2]JOE_DATA!$A$2:$A$19999="Corporate"),1,0)))</f>
        <v>1</v>
      </c>
      <c r="HS10" s="3">
        <f t="array" ref="HS10">IF(LEN($DW10)=0,1,SUM(IF(([2]JOE_DATA!$C$2:$C$19999=$DW10)*([2]JOE_DATA!$B$2:$B$19999="Value over Euro 5m")*([2]JOE_DATA!$A$2:$A$19999="Corporate"),1,0)))</f>
        <v>1</v>
      </c>
      <c r="HT10" s="3">
        <f t="array" ref="HT10">IF(LEN($DX10)=0,1,SUM(IF(([2]JOE_DATA!$C$2:$C$19999=$DX10)*([2]JOE_DATA!$B$2:$B$19999="Value range in euros")*([2]JOE_DATA!$A$2:$A$19999="Corporate"),1,0)))</f>
        <v>1</v>
      </c>
      <c r="HU10" s="3">
        <f t="array" ref="HU10">IF(LEN($DY10)=0,1,SUM(IF(([2]JOE_DATA!$C$2:$C$19999=$DY10)*([2]JOE_DATA!$B$2:$B$19999="Is the deal relevant for M&amp;A study")*([2]JOE_DATA!$A$2:$A$19999="Corporate"),1,0)))</f>
        <v>1</v>
      </c>
      <c r="HV10" s="3">
        <f t="array" ref="HV10">IF(LEN($DZ10)=0,1,SUM(IF(([2]JOE_DATA!$C$2:$C$19999=$DZ10)*([2]JOE_DATA!$B$2:$B$19999="Does the deal involve PE clients")*([2]JOE_DATA!$A$2:$A$19999="Corporate"),1,0)))</f>
        <v>1</v>
      </c>
      <c r="HW10" s="3">
        <f t="array" ref="HW10">IF(LEN($EA10)=0,1,SUM(IF(([2]JOE_DATA!$C$2:$C$19999=$EA10)*([2]JOE_DATA!$B$2:$B$19999="Quarter deal announced/signed")*([2]JOE_DATA!$A$2:$A$19999="Corporate"),1,0)))</f>
        <v>1</v>
      </c>
      <c r="HX10" s="3">
        <f t="array" ref="HX10">IF(LEN($EB10)=0,1,SUM(IF(([2]JOE_DATA!$C$2:$C$19999=$EB10)*([2]JOE_DATA!$B$2:$B$19999="Quarter deal completed")*([2]JOE_DATA!$A$2:$A$19999="Corporate"),1,0)))</f>
        <v>1</v>
      </c>
      <c r="HY10" s="3">
        <f t="array" ref="HY10">IF(LEN($EC10)=0,1,SUM(IF(([2]JOE_DATA!$C$2:$C$19999=$EC10)*([2]JOE_DATA!$B$2:$B$19999="Year deal announced/signed")*([2]JOE_DATA!$A$2:$A$19999="Corporate"),1,0)))</f>
        <v>1</v>
      </c>
      <c r="HZ10" s="3">
        <f t="array" ref="HZ10">IF(LEN($ED10)=0,1,SUM(IF(([2]JOE_DATA!$C$2:$C$19999=$ED10)*([2]JOE_DATA!$B$2:$B$19999="Year deal completed")*([2]JOE_DATA!$A$2:$A$19999="Corporate"),1,0)))</f>
        <v>1</v>
      </c>
      <c r="IA10" s="3">
        <v>1</v>
      </c>
      <c r="IB10" s="3">
        <f t="array" ref="IB10">IF(LEN($EF10)=0,1,SUM(IF(([2]JOE_DATA!$C$2:$C$19999=$EF10)*([2]JOE_DATA!$B$2:$B$19999="Work type")*([2]JOE_DATA!$A$2:$A$19999="Corporate Tax"),1,0)))</f>
        <v>1</v>
      </c>
      <c r="IC10" s="3">
        <f t="array" ref="IC10">IF(LEN($EG10)=0,0.4,SUM(IF(([2]JOE_DATA!$C$2:$C$19999=$EG10)*([2]JOE_DATA!$B$2:$B$19999="Work type")*([2]JOE_DATA!$A$2:$A$19999="EPC Construction"),0.4,0)))
+
IF(LEN($EH10)=0,0.3,SUM(IF(([2]JOE_DATA!$C$2:$C$19999=$EH10)*([2]JOE_DATA!$B$2:$B$19999="Work type")*([2]JOE_DATA!$A$2:$A$19999="EPC Construction"),0.3,0)))
+
IF(LEN($EI10)=0,0.3,SUM(IF(([2]JOE_DATA!$C$2:$C$19999=$EI10)*([2]JOE_DATA!$B$2:$B$19999="Work type")*([2]JOE_DATA!$A$2:$A$19999="EPC Construction"),0.3,0)))</f>
        <v>1</v>
      </c>
      <c r="ID10" s="3">
        <f t="array" ref="ID10">IF(LEN($EJ10)=0,0.4,SUM(IF(([2]JOE_DATA!$C$2:$C$19999=$EJ10)*([2]JOE_DATA!$B$2:$B$19999="Contract type")*([2]JOE_DATA!$A$2:$A$19999="EPC Construction"),0.4,0)))
+
IF(LEN($EK10)=0,0.3,SUM(IF(([2]JOE_DATA!$C$2:$C$19999=$EK10)*([2]JOE_DATA!$B$2:$B$19999="Contract type")*([2]JOE_DATA!$A$2:$A$19999="EPC Construction"),0.3,0)))
+
IF(LEN($EL10)=0,0.3,SUM(IF(([2]JOE_DATA!$C$2:$C$19999=$EL10)*([2]JOE_DATA!$B$2:$B$19999="Contract type")*([2]JOE_DATA!$A$2:$A$19999="EPC Construction"),0.3,0)))</f>
        <v>1</v>
      </c>
      <c r="IE10" s="3">
        <f t="array" ref="IE10">IF(LEN($EP10)=0,1,SUM(IF(([2]JOE_DATA!$C$2:$C$19999=$EP10)*([2]JOE_DATA!$B$2:$B$19999="Client type")*([2]JOE_DATA!$A$2:$A$19999="EPC Construction"),1,0)))</f>
        <v>1</v>
      </c>
      <c r="IF10" s="3">
        <f t="array" ref="IF10">IF(LEN($EN10)=0,1,SUM(IF(([2]JOE_DATA!$C$2:$C$19999=$EN10)*([2]JOE_DATA!$B$2:$B$19999="Subject matter")*([2]JOE_DATA!$A$2:$A$19999="EPC Construction"),1,0)))</f>
        <v>1</v>
      </c>
      <c r="IG10" s="3">
        <f t="array" ref="IG10">IF(LEN($ER10)=0,1,SUM(IF(([2]JOE_DATA!$C$2:$C$19999=$ER10)*([2]JOE_DATA!$B$2:$B$19999="Client scope")*([2]JOE_DATA!$A$2:$A$19999="EPC Construction"),1,0)))</f>
        <v>1</v>
      </c>
      <c r="IH10" s="3">
        <f t="array" ref="IH10">IF(LEN($ES10)=0,0.4,SUM(IF(([2]JOE_DATA!$C$2:$C$19999=$ES10)*([2]JOE_DATA!$B$2:$B$19999="Work type")*([2]JOE_DATA!$A$2:$A$19999="EPC Energy"),0.4,0)))
+
IF(LEN($ET10)=0,0.3,SUM(IF(([2]JOE_DATA!$C$2:$C$19999=$ET10)*([2]JOE_DATA!$B$2:$B$19999="Work type")*([2]JOE_DATA!$A$2:$A$19999="EPC Energy"),0.3,0)))
+
IF(LEN($EU10)=0,0.3,SUM(IF(([2]JOE_DATA!$C$2:$C$19999=$EU10)*([2]JOE_DATA!$B$2:$B$19999="Work type")*([2]JOE_DATA!$A$2:$A$19999="EPC Energy"),0.3,0)))</f>
        <v>1</v>
      </c>
      <c r="II10" s="3">
        <f t="array" ref="II10">IF(LEN($EV10)=0,1,SUM(IF(([2]JOE_DATA!$C$2:$C$19999=$EV10)*([2]JOE_DATA!$B$2:$B$19999="Work type")*([2]JOE_DATA!$A$2:$A$19999="EPC Energy"),1,0)))</f>
        <v>1</v>
      </c>
      <c r="IJ10" s="3">
        <f t="array" ref="IJ10">IF(LEN($EW10)=0,1,SUM(IF(([2]JOE_DATA!$C$2:$C$19999=$EW10)*([2]JOE_DATA!$B$2:$B$19999="Client type")*([2]JOE_DATA!$A$2:$A$19999="EPC Projects"),1,0)))</f>
        <v>1</v>
      </c>
      <c r="IK10" s="3">
        <f t="array" ref="IK10">IF(LEN($FE10)=0,0.4,SUM(IF(([2]JOE_DATA!$C$2:$C$19999=$FE10)*([2]JOE_DATA!$B$2:$B$19999="Client type")*([2]JOE_DATA!$A$2:$A$19999="Real Estate"),0.4,0)))
+
IF(LEN($FF10)=0,0.3,SUM(IF(([2]JOE_DATA!$C$2:$C$19999=$FF10)*([2]JOE_DATA!$B$2:$B$19999="Client type")*([2]JOE_DATA!$A$2:$A$19999="Real Estate"),0.3,0)))
+
IF(LEN($FG10)=0,0.3,SUM(IF(([2]JOE_DATA!$C$2:$C$19999=$FG10)*([2]JOE_DATA!$B$2:$B$19999="Client type")*([2]JOE_DATA!$A$2:$A$19999="Real Estate"),0.3,0)))</f>
        <v>1</v>
      </c>
      <c r="IL10" s="3">
        <f t="array" ref="IL10">IF(LEN($FH10)=0,0.4,SUM(IF(([2]JOE_DATA!$C$2:$C$19999=$FH10)*([2]JOE_DATA!$B$2:$B$19999="Work type")*([2]JOE_DATA!$A$2:$A$19999="Real Estate"),0.4,0)))
+
IF(LEN($FI10)=0,0.3,SUM(IF(([2]JOE_DATA!$C$2:$C$19999=$FI10)*([2]JOE_DATA!$B$2:$B$19999="Work type")*([2]JOE_DATA!$A$2:$A$19999="Real Estate"),0.3,0)))
+
IF(LEN($FJ10)=0,0.3,SUM(IF(([2]JOE_DATA!$C$2:$C$19999=$FJ10)*([2]JOE_DATA!$B$2:$B$19999="Work type")*([2]JOE_DATA!$A$2:$A$19999="Real Estate"),0.3,0)))</f>
        <v>1</v>
      </c>
      <c r="IM10" s="3">
        <f t="array" ref="IM10">IF(LEN($EX10)=0,0.4,SUM(IF(([2]JOE_DATA!$C$2:$C$19999=$EX10)*([2]JOE_DATA!$B$2:$B$19999="Work type")*([2]JOE_DATA!$A$2:$A$19999="Human Capital"),0.4,0)))
+
IF(LEN($EY10)=0,0.3,SUM(IF(([2]JOE_DATA!$C$2:$C$19999=$EY10)*([2]JOE_DATA!$B$2:$B$19999="Work type")*([2]JOE_DATA!$A$2:$A$19999="Human Capital"),0.3,0)))
+
IF(LEN($EZ10)=0,0.3,SUM(IF(([2]JOE_DATA!$C$2:$C$19999=$EZ10)*([2]JOE_DATA!$B$2:$B$19999="Work type")*([2]JOE_DATA!$A$2:$A$19999="Human Capital"),0.3,0)))</f>
        <v>1</v>
      </c>
      <c r="IN10" s="3">
        <f t="array" ref="IN10">IF(LEN($FA10)=0,0.4,SUM(IF(([2]JOE_DATA!$C$2:$C$19999=$FA10)*([2]JOE_DATA!$B$2:$B$19999="Sub-work types")*([2]JOE_DATA!$A$2:$A$19999="Human Capital"),0.4,0)))
+
IF(LEN($FB10)=0,0.3,SUM(IF(([2]JOE_DATA!$C$2:$C$19999=$FB10)*([2]JOE_DATA!$B$2:$B$19999="Sub-work types")*([2]JOE_DATA!$A$2:$A$19999="Human Capital"),0.3,0)))
+
IF(LEN($FC10)=0,0.3,SUM(IF(([2]JOE_DATA!$C$2:$C$19999=$FC10)*([2]JOE_DATA!$B$2:$B$19999="Sub-work types")*([2]JOE_DATA!$A$2:$A$19999="Human Capital"),0.3,0)))</f>
        <v>1</v>
      </c>
      <c r="IO10" s="16">
        <f t="array" ref="IO10">IF(LEN($FD10)=0,1,SUM(IF(([2]JOE_DATA!$C$2:$C$19999=$FD10)*([2]JOE_DATA!$B$2:$B$19999="Pension scheme")*([2]JOE_DATA!$A$2:$A$19999="Human Capital"),1,0)))</f>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27.75">
      <c r="A11" s="37" t="s">
        <v>246</v>
      </c>
      <c r="B11" s="38" t="s">
        <v>285</v>
      </c>
      <c r="C11" s="37" t="s">
        <v>248</v>
      </c>
      <c r="D11" s="37" t="s">
        <v>276</v>
      </c>
      <c r="E11" s="3"/>
      <c r="F11" s="40" t="s">
        <v>277</v>
      </c>
      <c r="G11" s="3"/>
      <c r="H11" s="3"/>
      <c r="I11" s="40" t="s">
        <v>278</v>
      </c>
      <c r="J11" s="3"/>
      <c r="K11" s="3"/>
      <c r="L11" s="37"/>
      <c r="M11" s="3"/>
      <c r="N11" s="3"/>
      <c r="O11" s="47" t="s">
        <v>98</v>
      </c>
      <c r="P11" s="41" t="s">
        <v>100</v>
      </c>
      <c r="Q11" s="37"/>
      <c r="R11" s="3"/>
      <c r="S11" s="42"/>
      <c r="T11" s="42">
        <v>39709</v>
      </c>
      <c r="U11" s="37" t="s">
        <v>286</v>
      </c>
      <c r="V11" s="40" t="s">
        <v>277</v>
      </c>
      <c r="W11" s="3"/>
      <c r="X11" s="40" t="s">
        <v>278</v>
      </c>
      <c r="Y11" s="40" t="s">
        <v>287</v>
      </c>
      <c r="Z11" s="3"/>
      <c r="AA11" s="37" t="s">
        <v>288</v>
      </c>
      <c r="AB11" s="37"/>
      <c r="AC11" s="3"/>
      <c r="AD11" s="37" t="s">
        <v>248</v>
      </c>
      <c r="AE11" s="3"/>
      <c r="AF11" s="3"/>
      <c r="AG11" s="43" t="s">
        <v>130</v>
      </c>
      <c r="AH11" s="3"/>
      <c r="AI11" s="37" t="s">
        <v>255</v>
      </c>
      <c r="AJ11" s="3"/>
      <c r="AK11" s="3"/>
      <c r="AL11" s="37"/>
      <c r="AM11" s="3"/>
      <c r="AN11" s="3"/>
      <c r="AO11" s="37" t="s">
        <v>256</v>
      </c>
      <c r="AP11" s="3"/>
      <c r="AQ11" s="3"/>
      <c r="AR11" s="3"/>
      <c r="AS11" s="3"/>
      <c r="AT11" s="3"/>
      <c r="AU11" s="3"/>
      <c r="AV11" s="3"/>
      <c r="AW11" s="3"/>
      <c r="AX11" s="3"/>
      <c r="AY11" s="3"/>
      <c r="AZ11" s="3"/>
      <c r="BA11" s="3"/>
      <c r="BB11" s="3"/>
      <c r="BC11" s="3"/>
      <c r="BD11" s="3"/>
      <c r="BE11" s="44"/>
      <c r="BF11" s="37"/>
      <c r="BG11" s="37" t="s">
        <v>248</v>
      </c>
      <c r="BH11" s="3"/>
      <c r="BI11" s="37" t="s">
        <v>289</v>
      </c>
      <c r="BJ11" s="45"/>
      <c r="BK11" s="45"/>
      <c r="BL11" s="46" t="s">
        <v>290</v>
      </c>
      <c r="BM11" s="46" t="s">
        <v>291</v>
      </c>
      <c r="BN11" s="37"/>
      <c r="BO11" s="3"/>
      <c r="BP11" s="3"/>
      <c r="BQ11" s="3"/>
      <c r="BR11" s="3"/>
      <c r="BS11" s="3"/>
      <c r="BT11" s="37"/>
      <c r="BU11" s="37"/>
      <c r="BV11" s="37"/>
      <c r="BW11" s="3"/>
      <c r="BX11" s="3"/>
      <c r="BY11" s="3"/>
      <c r="BZ11" s="3"/>
      <c r="CA11" s="3"/>
      <c r="CB11" s="3"/>
      <c r="CC11" s="3"/>
      <c r="CD11" s="41" t="s">
        <v>259</v>
      </c>
      <c r="CE11" s="40" t="s">
        <v>260</v>
      </c>
      <c r="CF11" s="3"/>
      <c r="CG11" s="41" t="s">
        <v>261</v>
      </c>
      <c r="CH11" s="40"/>
      <c r="CI11" s="3"/>
      <c r="CJ11" s="3"/>
      <c r="CK11" s="41" t="s">
        <v>262</v>
      </c>
      <c r="CL11" s="3"/>
      <c r="CM11" s="3"/>
      <c r="CN11" s="3"/>
      <c r="CO11" s="3"/>
      <c r="CP11" s="3"/>
      <c r="CQ11" s="37"/>
      <c r="CR11" s="37"/>
      <c r="CS11" s="37"/>
      <c r="CT11" s="37"/>
      <c r="CU11" s="37"/>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7"/>
      <c r="FF11" s="37"/>
      <c r="FG11" s="37"/>
      <c r="FH11" s="37"/>
      <c r="FI11" s="37"/>
      <c r="FJ11" s="3"/>
      <c r="FK11" s="3"/>
      <c r="FL11" s="3"/>
      <c r="FM11" s="3"/>
      <c r="FO11" s="3"/>
      <c r="FP11" s="3"/>
      <c r="FQ11" s="3" t="str">
        <f t="array" ref="FQ11">IF(SUM($FU11:$IP11)=74,"PASS","FAIL")</f>
        <v>PASS</v>
      </c>
      <c r="FR11" s="3">
        <f t="shared" si="5"/>
        <v>0</v>
      </c>
      <c r="FS11" s="3">
        <f t="shared" si="6"/>
        <v>0</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1</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1</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f t="array" ref="HF11">IF(LEN($CS11)=0,0.4,SUM(IF(([2]JOE_DATA!$C$2:$C$19999=$CS11)*([2]JOE_DATA!$B$2:$B$19999="Work type")*([2]JOE_DATA!$A$2:$A$19999="BAIF"),0.4,0)))
+
IF(LEN($CT11)=0,0.3,SUM(IF(([2]JOE_DATA!$C$2:$C$19999=$CT11)*([2]JOE_DATA!$B$2:$B$19999="Work type")*([2]JOE_DATA!$A$2:$A$19999="BAIF"),0.3,0)))
+
IF(LEN($CU11)=0,0.3,SUM(IF(([2]JOE_DATA!$C$2:$C$19999=$CU11)*([2]JOE_DATA!$B$2:$B$19999="Work type")*([2]JOE_DATA!$A$2:$A$19999="BAIF"),0.3,0)))</f>
        <v>1</v>
      </c>
      <c r="HG11" s="3">
        <f t="array" ref="HG11">IF(LEN($CQ11)=0,1,SUM(IF(([2]JOE_DATA!$C$2:$C$19999=$CQ11)*([2]JOE_DATA!$B$2:$B$19999="Client type")*([2]JOE_DATA!$A$2:$A$19999="BAIF"),1,0)))</f>
        <v>1</v>
      </c>
      <c r="HH11" s="3">
        <f t="array" ref="HH11">IF(LEN($CW11)=0,0.4,SUM(IF(([2]JOE_DATA!$C$2:$C$19999=$CW11)*([2]JOE_DATA!$B$2:$B$19999="Work type")*([2]JOE_DATA!$A$2:$A$19999="CRD"),0.4,0)))
+
IF(LEN($CX11)=0,0.3,SUM(IF(([2]JOE_DATA!$C$2:$C$19999=$CX11)*([2]JOE_DATA!$B$2:$B$19999="Work type")*([2]JOE_DATA!$A$2:$A$19999="CRD"),0.3,0)))
+
IF(LEN($CY11)=0,0.3,SUM(IF(([2]JOE_DATA!$C$2:$C$19999=$CY11)*([2]JOE_DATA!$B$2:$B$19999="Work type")*([2]JOE_DATA!$A$2:$A$19999="CRD"),0.3,0)))</f>
        <v>1</v>
      </c>
      <c r="HI11" s="3">
        <f t="array" ref="HI11">IF(LEN($CZ11)=0,0.4,SUM(IF(([2]JOE_DATA!$C$2:$C$19999=$CZ11)*([2]JOE_DATA!$B$2:$B$19999="Sub-work type")*([2]JOE_DATA!$A$2:$A$19999="CRD"),0.4,0)))
+
IF(LEN($DA11)=0,0.3,SUM(IF(([2]JOE_DATA!$C$2:$C$19999=$DA11)*([2]JOE_DATA!$B$2:$B$19999="Sub-work type")*([2]JOE_DATA!$A$2:$A$19999="CRD"),0.3,0)))
+
IF(LEN($DB11)=0,0.3,SUM(IF(([2]JOE_DATA!$C$2:$C$19999=$DB11)*([2]JOE_DATA!$B$2:$B$19999="Sub-work type")*([2]JOE_DATA!$A$2:$A$19999="CRD"),0.3,0)))</f>
        <v>1</v>
      </c>
      <c r="HJ11" s="3">
        <f t="array" ref="HJ11">IF(LEN($CV11)=0,1,SUM(IF(([2]JOE_DATA!$C$2:$C$19999=$CV11)*([2]JOE_DATA!$B$2:$B$19999="Client type")*([2]JOE_DATA!$A$2:$A$19999="CRD"),1,0)))</f>
        <v>1</v>
      </c>
      <c r="HK11" s="3">
        <f t="array" ref="HK11">IF(LEN($DC11)=0,0.4,SUM(IF(([2]JOE_DATA!$C$2:$C$19999=$DC11)*([2]JOE_DATA!$B$2:$B$19999="Work type")*([2]JOE_DATA!$A$2:$A$19999="Corporate"),0.4,0)))
+
IF(LEN($DD11)=0,0.3,SUM(IF(([2]JOE_DATA!$C$2:$C$19999=$DD11)*([2]JOE_DATA!$B$2:$B$19999="Work type")*([2]JOE_DATA!$A$2:$A$19999="Corporate"),0.3,0)))
+
IF(LEN($DE11)=0,0.3,SUM(IF(([2]JOE_DATA!$C$2:$C$19999=$DE11)*([2]JOE_DATA!$B$2:$B$19999="Work type")*([2]JOE_DATA!$A$2:$A$19999="Corporate"),0.3,0)))</f>
        <v>1</v>
      </c>
      <c r="HL11" s="3">
        <f t="array" ref="HL11">IF(LEN($DF11)=0,0.4,SUM(IF(([2]JOE_DATA!$C$2:$C$19999=$DF11)*([2]JOE_DATA!$B$2:$B$19999="Sub-work type")*([2]JOE_DATA!$A$2:$A$19999="Corporate"),0.4,0)))
+
IF(LEN($DG11)=0,0.3,SUM(IF(([2]JOE_DATA!$C$2:$C$19999=$DG11)*([2]JOE_DATA!$B$2:$B$19999="Sub-work type")*([2]JOE_DATA!$A$2:$A$19999="Corporate"),0.3,0)))
+
IF(LEN($DH11)=0,0.3,SUM(IF(([2]JOE_DATA!$C$2:$C$19999=$DH11)*([2]JOE_DATA!$B$2:$B$19999="Sub-work type")*([2]JOE_DATA!$A$2:$A$19999="Corporate"),0.3,0)))</f>
        <v>1</v>
      </c>
      <c r="HM11" s="3">
        <f t="array" ref="HM11">IF(LEN($DI11)=0,0.4,SUM(IF(([2]JOE_DATA!$C$2:$C$19999=$DI11)*([2]JOE_DATA!$B$2:$B$19999="Acting for")*([2]JOE_DATA!$A$2:$A$19999="Corporate"),0.4,0)))
+
IF(LEN($DJ11)=0,0.3,SUM(IF(([2]JOE_DATA!$C$2:$C$19999=$DJ11)*([2]JOE_DATA!$B$2:$B$19999="Acting for")*([2]JOE_DATA!$A$2:$A$19999="Corporate"),0.3,0)))
+
IF(LEN($DK11)=0,0.3,SUM(IF(([2]JOE_DATA!$C$2:$C$19999=$DK11)*([2]JOE_DATA!$B$2:$B$19999="Acting for")*([2]JOE_DATA!$A$2:$A$19999="Corporate"),0.3,0)))</f>
        <v>1</v>
      </c>
      <c r="HN11" s="3">
        <f t="array" ref="HN11">IF(LEN($DM11)=0,0.4,SUM(IF(([2]JOE_DATA!$C$2:$C$19999=$DM11)*([2]JOE_DATA!$B$2:$B$19999="Country of buyer")*([2]JOE_DATA!$A$2:$A$19999="Corporate"),0.4,0)))
+
IF(LEN($DN11)=0,0.3,SUM(IF(([2]JOE_DATA!$C$2:$C$19999=$DN11)*([2]JOE_DATA!$B$2:$B$19999="Country of buyer")*([2]JOE_DATA!$A$2:$A$19999="Corporate"),0.3,0)))
+
IF(LEN($DL11)=0,0.3,SUM(IF(([2]JOE_DATA!$C$2:$C$19999=$DL11)*([2]JOE_DATA!$B$2:$B$19999="Country of buyer")*([2]JOE_DATA!$A$2:$A$19999="Corporate"),0.3,0)))</f>
        <v>1</v>
      </c>
      <c r="HO11" s="3">
        <f t="array" ref="HO11">IF(LEN($DO11)=0,0.4,SUM(IF(([2]JOE_DATA!$C$2:$C$19999=$DO11)*([2]JOE_DATA!$B$2:$B$19999="Country of seller")*([2]JOE_DATA!$A$2:$A$19999="Corporate"),0.4,0)))
+
IF(LEN($DP11)=0,0.3,SUM(IF(([2]JOE_DATA!$C$2:$C$19999=$DP11)*([2]JOE_DATA!$B$2:$B$19999="Country of seller")*([2]JOE_DATA!$A$2:$A$19999="Corporate"),0.3,0)))
+
IF(LEN($DQ11)=0,0.3,SUM(IF(([2]JOE_DATA!$C$2:$C$19999=$DQ11)*([2]JOE_DATA!$B$2:$B$19999="Country of seller")*([2]JOE_DATA!$A$2:$A$19999="Corporate"),0.3,0)))</f>
        <v>1</v>
      </c>
      <c r="HP11" s="3">
        <f t="array" ref="HP11">IF(LEN($DR11)=0,0.4,SUM(IF(([2]JOE_DATA!$C$2:$C$19999=$DR11)*([2]JOE_DATA!$B$2:$B$19999="Country of target")*([2]JOE_DATA!$A$2:$A$19999="Corporate"),0.4,0)))
+
IF(LEN($DS11)=0,0.3,SUM(IF(([2]JOE_DATA!$C$2:$C$19999=$DS11)*([2]JOE_DATA!$B$2:$B$19999="Country of target")*([2]JOE_DATA!$A$2:$A$19999="Corporate"),0.3,0)))
+
IF(LEN($DT11)=0,0.3,SUM(IF(([2]JOE_DATA!$C$2:$C$19999=$DT11)*([2]JOE_DATA!$B$2:$B$19999="Country of target")*([2]JOE_DATA!$A$2:$A$19999="Corporate"),0.3,0)))</f>
        <v>1</v>
      </c>
      <c r="HQ11" s="3">
        <f t="array" ref="HQ11">IF(LEN($DU11)=0,1,SUM(IF(([2]JOE_DATA!$C$2:$C$19999=$DU11)*([2]JOE_DATA!$B$2:$B$19999="Value over US $5m")*([2]JOE_DATA!$A$2:$A$19999="Corporate"),1,0)))</f>
        <v>1</v>
      </c>
      <c r="HR11" s="3">
        <f t="array" ref="HR11">IF(LEN($DV11)=0,1,SUM(IF(([2]JOE_DATA!$C$2:$C$19999=$DV11)*([2]JOE_DATA!$B$2:$B$19999="Value over £500,000")*([2]JOE_DATA!$A$2:$A$19999="Corporate"),1,0)))</f>
        <v>1</v>
      </c>
      <c r="HS11" s="3">
        <f t="array" ref="HS11">IF(LEN($DW11)=0,1,SUM(IF(([2]JOE_DATA!$C$2:$C$19999=$DW11)*([2]JOE_DATA!$B$2:$B$19999="Value over Euro 5m")*([2]JOE_DATA!$A$2:$A$19999="Corporate"),1,0)))</f>
        <v>1</v>
      </c>
      <c r="HT11" s="3">
        <f t="array" ref="HT11">IF(LEN($DX11)=0,1,SUM(IF(([2]JOE_DATA!$C$2:$C$19999=$DX11)*([2]JOE_DATA!$B$2:$B$19999="Value range in euros")*([2]JOE_DATA!$A$2:$A$19999="Corporate"),1,0)))</f>
        <v>1</v>
      </c>
      <c r="HU11" s="3">
        <f t="array" ref="HU11">IF(LEN($DY11)=0,1,SUM(IF(([2]JOE_DATA!$C$2:$C$19999=$DY11)*([2]JOE_DATA!$B$2:$B$19999="Is the deal relevant for M&amp;A study")*([2]JOE_DATA!$A$2:$A$19999="Corporate"),1,0)))</f>
        <v>1</v>
      </c>
      <c r="HV11" s="3">
        <f t="array" ref="HV11">IF(LEN($DZ11)=0,1,SUM(IF(([2]JOE_DATA!$C$2:$C$19999=$DZ11)*([2]JOE_DATA!$B$2:$B$19999="Does the deal involve PE clients")*([2]JOE_DATA!$A$2:$A$19999="Corporate"),1,0)))</f>
        <v>1</v>
      </c>
      <c r="HW11" s="3">
        <f t="array" ref="HW11">IF(LEN($EA11)=0,1,SUM(IF(([2]JOE_DATA!$C$2:$C$19999=$EA11)*([2]JOE_DATA!$B$2:$B$19999="Quarter deal announced/signed")*([2]JOE_DATA!$A$2:$A$19999="Corporate"),1,0)))</f>
        <v>1</v>
      </c>
      <c r="HX11" s="3">
        <f t="array" ref="HX11">IF(LEN($EB11)=0,1,SUM(IF(([2]JOE_DATA!$C$2:$C$19999=$EB11)*([2]JOE_DATA!$B$2:$B$19999="Quarter deal completed")*([2]JOE_DATA!$A$2:$A$19999="Corporate"),1,0)))</f>
        <v>1</v>
      </c>
      <c r="HY11" s="3">
        <f t="array" ref="HY11">IF(LEN($EC11)=0,1,SUM(IF(([2]JOE_DATA!$C$2:$C$19999=$EC11)*([2]JOE_DATA!$B$2:$B$19999="Year deal announced/signed")*([2]JOE_DATA!$A$2:$A$19999="Corporate"),1,0)))</f>
        <v>1</v>
      </c>
      <c r="HZ11" s="3">
        <f t="array" ref="HZ11">IF(LEN($ED11)=0,1,SUM(IF(([2]JOE_DATA!$C$2:$C$19999=$ED11)*([2]JOE_DATA!$B$2:$B$19999="Year deal completed")*([2]JOE_DATA!$A$2:$A$19999="Corporate"),1,0)))</f>
        <v>1</v>
      </c>
      <c r="IA11" s="3">
        <v>1</v>
      </c>
      <c r="IB11" s="3">
        <f t="array" ref="IB11">IF(LEN($EF11)=0,1,SUM(IF(([2]JOE_DATA!$C$2:$C$19999=$EF11)*([2]JOE_DATA!$B$2:$B$19999="Work type")*([2]JOE_DATA!$A$2:$A$19999="Corporate Tax"),1,0)))</f>
        <v>1</v>
      </c>
      <c r="IC11" s="3">
        <f t="array" ref="IC11">IF(LEN($EG11)=0,0.4,SUM(IF(([2]JOE_DATA!$C$2:$C$19999=$EG11)*([2]JOE_DATA!$B$2:$B$19999="Work type")*([2]JOE_DATA!$A$2:$A$19999="EPC Construction"),0.4,0)))
+
IF(LEN($EH11)=0,0.3,SUM(IF(([2]JOE_DATA!$C$2:$C$19999=$EH11)*([2]JOE_DATA!$B$2:$B$19999="Work type")*([2]JOE_DATA!$A$2:$A$19999="EPC Construction"),0.3,0)))
+
IF(LEN($EI11)=0,0.3,SUM(IF(([2]JOE_DATA!$C$2:$C$19999=$EI11)*([2]JOE_DATA!$B$2:$B$19999="Work type")*([2]JOE_DATA!$A$2:$A$19999="EPC Construction"),0.3,0)))</f>
        <v>1</v>
      </c>
      <c r="ID11" s="3">
        <f t="array" ref="ID11">IF(LEN($EJ11)=0,0.4,SUM(IF(([2]JOE_DATA!$C$2:$C$19999=$EJ11)*([2]JOE_DATA!$B$2:$B$19999="Contract type")*([2]JOE_DATA!$A$2:$A$19999="EPC Construction"),0.4,0)))
+
IF(LEN($EK11)=0,0.3,SUM(IF(([2]JOE_DATA!$C$2:$C$19999=$EK11)*([2]JOE_DATA!$B$2:$B$19999="Contract type")*([2]JOE_DATA!$A$2:$A$19999="EPC Construction"),0.3,0)))
+
IF(LEN($EL11)=0,0.3,SUM(IF(([2]JOE_DATA!$C$2:$C$19999=$EL11)*([2]JOE_DATA!$B$2:$B$19999="Contract type")*([2]JOE_DATA!$A$2:$A$19999="EPC Construction"),0.3,0)))</f>
        <v>1</v>
      </c>
      <c r="IE11" s="3">
        <f t="array" ref="IE11">IF(LEN($EP11)=0,1,SUM(IF(([2]JOE_DATA!$C$2:$C$19999=$EP11)*([2]JOE_DATA!$B$2:$B$19999="Client type")*([2]JOE_DATA!$A$2:$A$19999="EPC Construction"),1,0)))</f>
        <v>1</v>
      </c>
      <c r="IF11" s="3">
        <f t="array" ref="IF11">IF(LEN($EN11)=0,1,SUM(IF(([2]JOE_DATA!$C$2:$C$19999=$EN11)*([2]JOE_DATA!$B$2:$B$19999="Subject matter")*([2]JOE_DATA!$A$2:$A$19999="EPC Construction"),1,0)))</f>
        <v>1</v>
      </c>
      <c r="IG11" s="3">
        <f t="array" ref="IG11">IF(LEN($ER11)=0,1,SUM(IF(([2]JOE_DATA!$C$2:$C$19999=$ER11)*([2]JOE_DATA!$B$2:$B$19999="Client scope")*([2]JOE_DATA!$A$2:$A$19999="EPC Construction"),1,0)))</f>
        <v>1</v>
      </c>
      <c r="IH11" s="3">
        <f t="array" ref="IH11">IF(LEN($ES11)=0,0.4,SUM(IF(([2]JOE_DATA!$C$2:$C$19999=$ES11)*([2]JOE_DATA!$B$2:$B$19999="Work type")*([2]JOE_DATA!$A$2:$A$19999="EPC Energy"),0.4,0)))
+
IF(LEN($ET11)=0,0.3,SUM(IF(([2]JOE_DATA!$C$2:$C$19999=$ET11)*([2]JOE_DATA!$B$2:$B$19999="Work type")*([2]JOE_DATA!$A$2:$A$19999="EPC Energy"),0.3,0)))
+
IF(LEN($EU11)=0,0.3,SUM(IF(([2]JOE_DATA!$C$2:$C$19999=$EU11)*([2]JOE_DATA!$B$2:$B$19999="Work type")*([2]JOE_DATA!$A$2:$A$19999="EPC Energy"),0.3,0)))</f>
        <v>1</v>
      </c>
      <c r="II11" s="3">
        <f t="array" ref="II11">IF(LEN($EV11)=0,1,SUM(IF(([2]JOE_DATA!$C$2:$C$19999=$EV11)*([2]JOE_DATA!$B$2:$B$19999="Work type")*([2]JOE_DATA!$A$2:$A$19999="EPC Energy"),1,0)))</f>
        <v>1</v>
      </c>
      <c r="IJ11" s="3">
        <f t="array" ref="IJ11">IF(LEN($EW11)=0,1,SUM(IF(([2]JOE_DATA!$C$2:$C$19999=$EW11)*([2]JOE_DATA!$B$2:$B$19999="Client type")*([2]JOE_DATA!$A$2:$A$19999="EPC Projects"),1,0)))</f>
        <v>1</v>
      </c>
      <c r="IK11" s="3">
        <f t="array" ref="IK11">IF(LEN($FE11)=0,0.4,SUM(IF(([2]JOE_DATA!$C$2:$C$19999=$FE11)*([2]JOE_DATA!$B$2:$B$19999="Client type")*([2]JOE_DATA!$A$2:$A$19999="Real Estate"),0.4,0)))
+
IF(LEN($FF11)=0,0.3,SUM(IF(([2]JOE_DATA!$C$2:$C$19999=$FF11)*([2]JOE_DATA!$B$2:$B$19999="Client type")*([2]JOE_DATA!$A$2:$A$19999="Real Estate"),0.3,0)))
+
IF(LEN($FG11)=0,0.3,SUM(IF(([2]JOE_DATA!$C$2:$C$19999=$FG11)*([2]JOE_DATA!$B$2:$B$19999="Client type")*([2]JOE_DATA!$A$2:$A$19999="Real Estate"),0.3,0)))</f>
        <v>1</v>
      </c>
      <c r="IL11" s="3">
        <f t="array" ref="IL11">IF(LEN($FH11)=0,0.4,SUM(IF(([2]JOE_DATA!$C$2:$C$19999=$FH11)*([2]JOE_DATA!$B$2:$B$19999="Work type")*([2]JOE_DATA!$A$2:$A$19999="Real Estate"),0.4,0)))
+
IF(LEN($FI11)=0,0.3,SUM(IF(([2]JOE_DATA!$C$2:$C$19999=$FI11)*([2]JOE_DATA!$B$2:$B$19999="Work type")*([2]JOE_DATA!$A$2:$A$19999="Real Estate"),0.3,0)))
+
IF(LEN($FJ11)=0,0.3,SUM(IF(([2]JOE_DATA!$C$2:$C$19999=$FJ11)*([2]JOE_DATA!$B$2:$B$19999="Work type")*([2]JOE_DATA!$A$2:$A$19999="Real Estate"),0.3,0)))</f>
        <v>1</v>
      </c>
      <c r="IM11" s="3">
        <f t="array" ref="IM11">IF(LEN($EX11)=0,0.4,SUM(IF(([2]JOE_DATA!$C$2:$C$19999=$EX11)*([2]JOE_DATA!$B$2:$B$19999="Work type")*([2]JOE_DATA!$A$2:$A$19999="Human Capital"),0.4,0)))
+
IF(LEN($EY11)=0,0.3,SUM(IF(([2]JOE_DATA!$C$2:$C$19999=$EY11)*([2]JOE_DATA!$B$2:$B$19999="Work type")*([2]JOE_DATA!$A$2:$A$19999="Human Capital"),0.3,0)))
+
IF(LEN($EZ11)=0,0.3,SUM(IF(([2]JOE_DATA!$C$2:$C$19999=$EZ11)*([2]JOE_DATA!$B$2:$B$19999="Work type")*([2]JOE_DATA!$A$2:$A$19999="Human Capital"),0.3,0)))</f>
        <v>1</v>
      </c>
      <c r="IN11" s="3">
        <f t="array" ref="IN11">IF(LEN($FA11)=0,0.4,SUM(IF(([2]JOE_DATA!$C$2:$C$19999=$FA11)*([2]JOE_DATA!$B$2:$B$19999="Sub-work types")*([2]JOE_DATA!$A$2:$A$19999="Human Capital"),0.4,0)))
+
IF(LEN($FB11)=0,0.3,SUM(IF(([2]JOE_DATA!$C$2:$C$19999=$FB11)*([2]JOE_DATA!$B$2:$B$19999="Sub-work types")*([2]JOE_DATA!$A$2:$A$19999="Human Capital"),0.3,0)))
+
IF(LEN($FC11)=0,0.3,SUM(IF(([2]JOE_DATA!$C$2:$C$19999=$FC11)*([2]JOE_DATA!$B$2:$B$19999="Sub-work types")*([2]JOE_DATA!$A$2:$A$19999="Human Capital"),0.3,0)))</f>
        <v>1</v>
      </c>
      <c r="IO11" s="16">
        <f t="array" ref="IO11">IF(LEN($FD11)=0,1,SUM(IF(([2]JOE_DATA!$C$2:$C$19999=$FD11)*([2]JOE_DATA!$B$2:$B$19999="Pension scheme")*([2]JOE_DATA!$A$2:$A$19999="Human Capital"),1,0)))</f>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27.75">
      <c r="A12" s="37" t="s">
        <v>246</v>
      </c>
      <c r="B12" s="38" t="s">
        <v>292</v>
      </c>
      <c r="C12" s="37" t="s">
        <v>254</v>
      </c>
      <c r="D12" s="37"/>
      <c r="E12" s="3"/>
      <c r="F12" s="40" t="s">
        <v>269</v>
      </c>
      <c r="G12" s="3"/>
      <c r="H12" s="3"/>
      <c r="I12" s="40" t="s">
        <v>270</v>
      </c>
      <c r="J12" s="3"/>
      <c r="K12" s="3"/>
      <c r="L12" s="37"/>
      <c r="M12" s="3"/>
      <c r="N12" s="3"/>
      <c r="O12" s="41" t="s">
        <v>99</v>
      </c>
      <c r="P12" s="37"/>
      <c r="Q12" s="37"/>
      <c r="R12" s="3"/>
      <c r="S12" s="42"/>
      <c r="T12" s="42">
        <v>39807</v>
      </c>
      <c r="U12" s="40" t="s">
        <v>269</v>
      </c>
      <c r="V12" s="3"/>
      <c r="W12" s="3"/>
      <c r="X12" s="40" t="s">
        <v>270</v>
      </c>
      <c r="Y12" s="40" t="s">
        <v>293</v>
      </c>
      <c r="Z12" s="3"/>
      <c r="AA12" s="37" t="s">
        <v>294</v>
      </c>
      <c r="AB12" s="37" t="s">
        <v>295</v>
      </c>
      <c r="AC12" s="3"/>
      <c r="AD12" s="37" t="s">
        <v>254</v>
      </c>
      <c r="AE12" s="3"/>
      <c r="AF12" s="3"/>
      <c r="AG12" s="43" t="s">
        <v>130</v>
      </c>
      <c r="AH12" s="3"/>
      <c r="AI12" s="37" t="s">
        <v>255</v>
      </c>
      <c r="AJ12" s="3"/>
      <c r="AK12" s="3"/>
      <c r="AL12" s="37"/>
      <c r="AM12" s="3"/>
      <c r="AN12" s="3"/>
      <c r="AO12" s="37" t="s">
        <v>256</v>
      </c>
      <c r="AP12" s="3"/>
      <c r="AQ12" s="3"/>
      <c r="AR12" s="3"/>
      <c r="AS12" s="3"/>
      <c r="AT12" s="3"/>
      <c r="AU12" s="3"/>
      <c r="AV12" s="3"/>
      <c r="AW12" s="3"/>
      <c r="AX12" s="3"/>
      <c r="AY12" s="3"/>
      <c r="AZ12" s="3"/>
      <c r="BA12" s="3"/>
      <c r="BB12" s="3"/>
      <c r="BC12" s="3"/>
      <c r="BD12" s="3"/>
      <c r="BE12" s="44"/>
      <c r="BF12" s="37"/>
      <c r="BG12" s="37" t="s">
        <v>254</v>
      </c>
      <c r="BH12" s="3"/>
      <c r="BI12" s="40" t="s">
        <v>257</v>
      </c>
      <c r="BJ12" s="45"/>
      <c r="BK12" s="45"/>
      <c r="BL12" s="46" t="s">
        <v>258</v>
      </c>
      <c r="BM12" s="46"/>
      <c r="BN12" s="37"/>
      <c r="BO12" s="3"/>
      <c r="BP12" s="3"/>
      <c r="BQ12" s="3"/>
      <c r="BR12" s="3"/>
      <c r="BS12" s="3"/>
      <c r="BT12" s="46" t="s">
        <v>296</v>
      </c>
      <c r="BU12" s="46" t="s">
        <v>297</v>
      </c>
      <c r="BV12" s="37"/>
      <c r="BW12" s="3"/>
      <c r="BX12" s="3"/>
      <c r="BY12" s="3"/>
      <c r="BZ12" s="3"/>
      <c r="CA12" s="3"/>
      <c r="CB12" s="3"/>
      <c r="CC12" s="3"/>
      <c r="CD12" s="41" t="s">
        <v>259</v>
      </c>
      <c r="CE12" s="40" t="s">
        <v>260</v>
      </c>
      <c r="CF12" s="3"/>
      <c r="CG12" s="41" t="s">
        <v>261</v>
      </c>
      <c r="CH12" s="40"/>
      <c r="CI12" s="3"/>
      <c r="CJ12" s="3"/>
      <c r="CK12" s="41" t="s">
        <v>262</v>
      </c>
      <c r="CL12" s="3"/>
      <c r="CM12" s="3"/>
      <c r="CN12" s="3"/>
      <c r="CO12" s="3"/>
      <c r="CP12" s="3"/>
      <c r="CQ12" s="37"/>
      <c r="CR12" s="37"/>
      <c r="CS12" s="37"/>
      <c r="CT12" s="37"/>
      <c r="CU12" s="37"/>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7"/>
      <c r="FF12" s="37"/>
      <c r="FG12" s="37"/>
      <c r="FH12" s="37"/>
      <c r="FI12" s="37"/>
      <c r="FJ12" s="3"/>
      <c r="FK12" s="3"/>
      <c r="FL12" s="3"/>
      <c r="FM12" s="3"/>
      <c r="FO12" s="3"/>
      <c r="FP12" s="3"/>
      <c r="FQ12" s="3" t="str">
        <f t="array" ref="FQ12">IF(SUM($FU12:$IP12)=74,"PASS","FAIL")</f>
        <v>PASS</v>
      </c>
      <c r="FR12" s="3">
        <f t="shared" si="5"/>
        <v>0</v>
      </c>
      <c r="FS12" s="3">
        <f t="shared" si="6"/>
        <v>0</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1</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1</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1</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f t="array" ref="HF12">IF(LEN($CS12)=0,0.4,SUM(IF(([2]JOE_DATA!$C$2:$C$19999=$CS12)*([2]JOE_DATA!$B$2:$B$19999="Work type")*([2]JOE_DATA!$A$2:$A$19999="BAIF"),0.4,0)))
+
IF(LEN($CT12)=0,0.3,SUM(IF(([2]JOE_DATA!$C$2:$C$19999=$CT12)*([2]JOE_DATA!$B$2:$B$19999="Work type")*([2]JOE_DATA!$A$2:$A$19999="BAIF"),0.3,0)))
+
IF(LEN($CU12)=0,0.3,SUM(IF(([2]JOE_DATA!$C$2:$C$19999=$CU12)*([2]JOE_DATA!$B$2:$B$19999="Work type")*([2]JOE_DATA!$A$2:$A$19999="BAIF"),0.3,0)))</f>
        <v>1</v>
      </c>
      <c r="HG12" s="3">
        <f t="array" ref="HG12">IF(LEN($CQ12)=0,1,SUM(IF(([2]JOE_DATA!$C$2:$C$19999=$CQ12)*([2]JOE_DATA!$B$2:$B$19999="Client type")*([2]JOE_DATA!$A$2:$A$19999="BAIF"),1,0)))</f>
        <v>1</v>
      </c>
      <c r="HH12" s="3">
        <f t="array" ref="HH12">IF(LEN($CW12)=0,0.4,SUM(IF(([2]JOE_DATA!$C$2:$C$19999=$CW12)*([2]JOE_DATA!$B$2:$B$19999="Work type")*([2]JOE_DATA!$A$2:$A$19999="CRD"),0.4,0)))
+
IF(LEN($CX12)=0,0.3,SUM(IF(([2]JOE_DATA!$C$2:$C$19999=$CX12)*([2]JOE_DATA!$B$2:$B$19999="Work type")*([2]JOE_DATA!$A$2:$A$19999="CRD"),0.3,0)))
+
IF(LEN($CY12)=0,0.3,SUM(IF(([2]JOE_DATA!$C$2:$C$19999=$CY12)*([2]JOE_DATA!$B$2:$B$19999="Work type")*([2]JOE_DATA!$A$2:$A$19999="CRD"),0.3,0)))</f>
        <v>1</v>
      </c>
      <c r="HI12" s="3">
        <f t="array" ref="HI12">IF(LEN($CZ12)=0,0.4,SUM(IF(([2]JOE_DATA!$C$2:$C$19999=$CZ12)*([2]JOE_DATA!$B$2:$B$19999="Sub-work type")*([2]JOE_DATA!$A$2:$A$19999="CRD"),0.4,0)))
+
IF(LEN($DA12)=0,0.3,SUM(IF(([2]JOE_DATA!$C$2:$C$19999=$DA12)*([2]JOE_DATA!$B$2:$B$19999="Sub-work type")*([2]JOE_DATA!$A$2:$A$19999="CRD"),0.3,0)))
+
IF(LEN($DB12)=0,0.3,SUM(IF(([2]JOE_DATA!$C$2:$C$19999=$DB12)*([2]JOE_DATA!$B$2:$B$19999="Sub-work type")*([2]JOE_DATA!$A$2:$A$19999="CRD"),0.3,0)))</f>
        <v>1</v>
      </c>
      <c r="HJ12" s="3">
        <f t="array" ref="HJ12">IF(LEN($CV12)=0,1,SUM(IF(([2]JOE_DATA!$C$2:$C$19999=$CV12)*([2]JOE_DATA!$B$2:$B$19999="Client type")*([2]JOE_DATA!$A$2:$A$19999="CRD"),1,0)))</f>
        <v>1</v>
      </c>
      <c r="HK12" s="3">
        <f t="array" ref="HK12">IF(LEN($DC12)=0,0.4,SUM(IF(([2]JOE_DATA!$C$2:$C$19999=$DC12)*([2]JOE_DATA!$B$2:$B$19999="Work type")*([2]JOE_DATA!$A$2:$A$19999="Corporate"),0.4,0)))
+
IF(LEN($DD12)=0,0.3,SUM(IF(([2]JOE_DATA!$C$2:$C$19999=$DD12)*([2]JOE_DATA!$B$2:$B$19999="Work type")*([2]JOE_DATA!$A$2:$A$19999="Corporate"),0.3,0)))
+
IF(LEN($DE12)=0,0.3,SUM(IF(([2]JOE_DATA!$C$2:$C$19999=$DE12)*([2]JOE_DATA!$B$2:$B$19999="Work type")*([2]JOE_DATA!$A$2:$A$19999="Corporate"),0.3,0)))</f>
        <v>1</v>
      </c>
      <c r="HL12" s="3">
        <f t="array" ref="HL12">IF(LEN($DF12)=0,0.4,SUM(IF(([2]JOE_DATA!$C$2:$C$19999=$DF12)*([2]JOE_DATA!$B$2:$B$19999="Sub-work type")*([2]JOE_DATA!$A$2:$A$19999="Corporate"),0.4,0)))
+
IF(LEN($DG12)=0,0.3,SUM(IF(([2]JOE_DATA!$C$2:$C$19999=$DG12)*([2]JOE_DATA!$B$2:$B$19999="Sub-work type")*([2]JOE_DATA!$A$2:$A$19999="Corporate"),0.3,0)))
+
IF(LEN($DH12)=0,0.3,SUM(IF(([2]JOE_DATA!$C$2:$C$19999=$DH12)*([2]JOE_DATA!$B$2:$B$19999="Sub-work type")*([2]JOE_DATA!$A$2:$A$19999="Corporate"),0.3,0)))</f>
        <v>1</v>
      </c>
      <c r="HM12" s="3">
        <f t="array" ref="HM12">IF(LEN($DI12)=0,0.4,SUM(IF(([2]JOE_DATA!$C$2:$C$19999=$DI12)*([2]JOE_DATA!$B$2:$B$19999="Acting for")*([2]JOE_DATA!$A$2:$A$19999="Corporate"),0.4,0)))
+
IF(LEN($DJ12)=0,0.3,SUM(IF(([2]JOE_DATA!$C$2:$C$19999=$DJ12)*([2]JOE_DATA!$B$2:$B$19999="Acting for")*([2]JOE_DATA!$A$2:$A$19999="Corporate"),0.3,0)))
+
IF(LEN($DK12)=0,0.3,SUM(IF(([2]JOE_DATA!$C$2:$C$19999=$DK12)*([2]JOE_DATA!$B$2:$B$19999="Acting for")*([2]JOE_DATA!$A$2:$A$19999="Corporate"),0.3,0)))</f>
        <v>1</v>
      </c>
      <c r="HN12" s="3">
        <f t="array" ref="HN12">IF(LEN($DM12)=0,0.4,SUM(IF(([2]JOE_DATA!$C$2:$C$19999=$DM12)*([2]JOE_DATA!$B$2:$B$19999="Country of buyer")*([2]JOE_DATA!$A$2:$A$19999="Corporate"),0.4,0)))
+
IF(LEN($DN12)=0,0.3,SUM(IF(([2]JOE_DATA!$C$2:$C$19999=$DN12)*([2]JOE_DATA!$B$2:$B$19999="Country of buyer")*([2]JOE_DATA!$A$2:$A$19999="Corporate"),0.3,0)))
+
IF(LEN($DL12)=0,0.3,SUM(IF(([2]JOE_DATA!$C$2:$C$19999=$DL12)*([2]JOE_DATA!$B$2:$B$19999="Country of buyer")*([2]JOE_DATA!$A$2:$A$19999="Corporate"),0.3,0)))</f>
        <v>1</v>
      </c>
      <c r="HO12" s="3">
        <f t="array" ref="HO12">IF(LEN($DO12)=0,0.4,SUM(IF(([2]JOE_DATA!$C$2:$C$19999=$DO12)*([2]JOE_DATA!$B$2:$B$19999="Country of seller")*([2]JOE_DATA!$A$2:$A$19999="Corporate"),0.4,0)))
+
IF(LEN($DP12)=0,0.3,SUM(IF(([2]JOE_DATA!$C$2:$C$19999=$DP12)*([2]JOE_DATA!$B$2:$B$19999="Country of seller")*([2]JOE_DATA!$A$2:$A$19999="Corporate"),0.3,0)))
+
IF(LEN($DQ12)=0,0.3,SUM(IF(([2]JOE_DATA!$C$2:$C$19999=$DQ12)*([2]JOE_DATA!$B$2:$B$19999="Country of seller")*([2]JOE_DATA!$A$2:$A$19999="Corporate"),0.3,0)))</f>
        <v>1</v>
      </c>
      <c r="HP12" s="3">
        <f t="array" ref="HP12">IF(LEN($DR12)=0,0.4,SUM(IF(([2]JOE_DATA!$C$2:$C$19999=$DR12)*([2]JOE_DATA!$B$2:$B$19999="Country of target")*([2]JOE_DATA!$A$2:$A$19999="Corporate"),0.4,0)))
+
IF(LEN($DS12)=0,0.3,SUM(IF(([2]JOE_DATA!$C$2:$C$19999=$DS12)*([2]JOE_DATA!$B$2:$B$19999="Country of target")*([2]JOE_DATA!$A$2:$A$19999="Corporate"),0.3,0)))
+
IF(LEN($DT12)=0,0.3,SUM(IF(([2]JOE_DATA!$C$2:$C$19999=$DT12)*([2]JOE_DATA!$B$2:$B$19999="Country of target")*([2]JOE_DATA!$A$2:$A$19999="Corporate"),0.3,0)))</f>
        <v>1</v>
      </c>
      <c r="HQ12" s="3">
        <f t="array" ref="HQ12">IF(LEN($DU12)=0,1,SUM(IF(([2]JOE_DATA!$C$2:$C$19999=$DU12)*([2]JOE_DATA!$B$2:$B$19999="Value over US $5m")*([2]JOE_DATA!$A$2:$A$19999="Corporate"),1,0)))</f>
        <v>1</v>
      </c>
      <c r="HR12" s="3">
        <f t="array" ref="HR12">IF(LEN($DV12)=0,1,SUM(IF(([2]JOE_DATA!$C$2:$C$19999=$DV12)*([2]JOE_DATA!$B$2:$B$19999="Value over £500,000")*([2]JOE_DATA!$A$2:$A$19999="Corporate"),1,0)))</f>
        <v>1</v>
      </c>
      <c r="HS12" s="3">
        <f t="array" ref="HS12">IF(LEN($DW12)=0,1,SUM(IF(([2]JOE_DATA!$C$2:$C$19999=$DW12)*([2]JOE_DATA!$B$2:$B$19999="Value over Euro 5m")*([2]JOE_DATA!$A$2:$A$19999="Corporate"),1,0)))</f>
        <v>1</v>
      </c>
      <c r="HT12" s="3">
        <f t="array" ref="HT12">IF(LEN($DX12)=0,1,SUM(IF(([2]JOE_DATA!$C$2:$C$19999=$DX12)*([2]JOE_DATA!$B$2:$B$19999="Value range in euros")*([2]JOE_DATA!$A$2:$A$19999="Corporate"),1,0)))</f>
        <v>1</v>
      </c>
      <c r="HU12" s="3">
        <f t="array" ref="HU12">IF(LEN($DY12)=0,1,SUM(IF(([2]JOE_DATA!$C$2:$C$19999=$DY12)*([2]JOE_DATA!$B$2:$B$19999="Is the deal relevant for M&amp;A study")*([2]JOE_DATA!$A$2:$A$19999="Corporate"),1,0)))</f>
        <v>1</v>
      </c>
      <c r="HV12" s="3">
        <f t="array" ref="HV12">IF(LEN($DZ12)=0,1,SUM(IF(([2]JOE_DATA!$C$2:$C$19999=$DZ12)*([2]JOE_DATA!$B$2:$B$19999="Does the deal involve PE clients")*([2]JOE_DATA!$A$2:$A$19999="Corporate"),1,0)))</f>
        <v>1</v>
      </c>
      <c r="HW12" s="3">
        <f t="array" ref="HW12">IF(LEN($EA12)=0,1,SUM(IF(([2]JOE_DATA!$C$2:$C$19999=$EA12)*([2]JOE_DATA!$B$2:$B$19999="Quarter deal announced/signed")*([2]JOE_DATA!$A$2:$A$19999="Corporate"),1,0)))</f>
        <v>1</v>
      </c>
      <c r="HX12" s="3">
        <f t="array" ref="HX12">IF(LEN($EB12)=0,1,SUM(IF(([2]JOE_DATA!$C$2:$C$19999=$EB12)*([2]JOE_DATA!$B$2:$B$19999="Quarter deal completed")*([2]JOE_DATA!$A$2:$A$19999="Corporate"),1,0)))</f>
        <v>1</v>
      </c>
      <c r="HY12" s="3">
        <f t="array" ref="HY12">IF(LEN($EC12)=0,1,SUM(IF(([2]JOE_DATA!$C$2:$C$19999=$EC12)*([2]JOE_DATA!$B$2:$B$19999="Year deal announced/signed")*([2]JOE_DATA!$A$2:$A$19999="Corporate"),1,0)))</f>
        <v>1</v>
      </c>
      <c r="HZ12" s="3">
        <f t="array" ref="HZ12">IF(LEN($ED12)=0,1,SUM(IF(([2]JOE_DATA!$C$2:$C$19999=$ED12)*([2]JOE_DATA!$B$2:$B$19999="Year deal completed")*([2]JOE_DATA!$A$2:$A$19999="Corporate"),1,0)))</f>
        <v>1</v>
      </c>
      <c r="IA12" s="3">
        <v>1</v>
      </c>
      <c r="IB12" s="3">
        <f t="array" ref="IB12">IF(LEN($EF12)=0,1,SUM(IF(([2]JOE_DATA!$C$2:$C$19999=$EF12)*([2]JOE_DATA!$B$2:$B$19999="Work type")*([2]JOE_DATA!$A$2:$A$19999="Corporate Tax"),1,0)))</f>
        <v>1</v>
      </c>
      <c r="IC12" s="3">
        <f t="array" ref="IC12">IF(LEN($EG12)=0,0.4,SUM(IF(([2]JOE_DATA!$C$2:$C$19999=$EG12)*([2]JOE_DATA!$B$2:$B$19999="Work type")*([2]JOE_DATA!$A$2:$A$19999="EPC Construction"),0.4,0)))
+
IF(LEN($EH12)=0,0.3,SUM(IF(([2]JOE_DATA!$C$2:$C$19999=$EH12)*([2]JOE_DATA!$B$2:$B$19999="Work type")*([2]JOE_DATA!$A$2:$A$19999="EPC Construction"),0.3,0)))
+
IF(LEN($EI12)=0,0.3,SUM(IF(([2]JOE_DATA!$C$2:$C$19999=$EI12)*([2]JOE_DATA!$B$2:$B$19999="Work type")*([2]JOE_DATA!$A$2:$A$19999="EPC Construction"),0.3,0)))</f>
        <v>1</v>
      </c>
      <c r="ID12" s="3">
        <f t="array" ref="ID12">IF(LEN($EJ12)=0,0.4,SUM(IF(([2]JOE_DATA!$C$2:$C$19999=$EJ12)*([2]JOE_DATA!$B$2:$B$19999="Contract type")*([2]JOE_DATA!$A$2:$A$19999="EPC Construction"),0.4,0)))
+
IF(LEN($EK12)=0,0.3,SUM(IF(([2]JOE_DATA!$C$2:$C$19999=$EK12)*([2]JOE_DATA!$B$2:$B$19999="Contract type")*([2]JOE_DATA!$A$2:$A$19999="EPC Construction"),0.3,0)))
+
IF(LEN($EL12)=0,0.3,SUM(IF(([2]JOE_DATA!$C$2:$C$19999=$EL12)*([2]JOE_DATA!$B$2:$B$19999="Contract type")*([2]JOE_DATA!$A$2:$A$19999="EPC Construction"),0.3,0)))</f>
        <v>1</v>
      </c>
      <c r="IE12" s="3">
        <f t="array" ref="IE12">IF(LEN($EP12)=0,1,SUM(IF(([2]JOE_DATA!$C$2:$C$19999=$EP12)*([2]JOE_DATA!$B$2:$B$19999="Client type")*([2]JOE_DATA!$A$2:$A$19999="EPC Construction"),1,0)))</f>
        <v>1</v>
      </c>
      <c r="IF12" s="3">
        <f t="array" ref="IF12">IF(LEN($EN12)=0,1,SUM(IF(([2]JOE_DATA!$C$2:$C$19999=$EN12)*([2]JOE_DATA!$B$2:$B$19999="Subject matter")*([2]JOE_DATA!$A$2:$A$19999="EPC Construction"),1,0)))</f>
        <v>1</v>
      </c>
      <c r="IG12" s="3">
        <f t="array" ref="IG12">IF(LEN($ER12)=0,1,SUM(IF(([2]JOE_DATA!$C$2:$C$19999=$ER12)*([2]JOE_DATA!$B$2:$B$19999="Client scope")*([2]JOE_DATA!$A$2:$A$19999="EPC Construction"),1,0)))</f>
        <v>1</v>
      </c>
      <c r="IH12" s="3">
        <f t="array" ref="IH12">IF(LEN($ES12)=0,0.4,SUM(IF(([2]JOE_DATA!$C$2:$C$19999=$ES12)*([2]JOE_DATA!$B$2:$B$19999="Work type")*([2]JOE_DATA!$A$2:$A$19999="EPC Energy"),0.4,0)))
+
IF(LEN($ET12)=0,0.3,SUM(IF(([2]JOE_DATA!$C$2:$C$19999=$ET12)*([2]JOE_DATA!$B$2:$B$19999="Work type")*([2]JOE_DATA!$A$2:$A$19999="EPC Energy"),0.3,0)))
+
IF(LEN($EU12)=0,0.3,SUM(IF(([2]JOE_DATA!$C$2:$C$19999=$EU12)*([2]JOE_DATA!$B$2:$B$19999="Work type")*([2]JOE_DATA!$A$2:$A$19999="EPC Energy"),0.3,0)))</f>
        <v>1</v>
      </c>
      <c r="II12" s="3">
        <f t="array" ref="II12">IF(LEN($EV12)=0,1,SUM(IF(([2]JOE_DATA!$C$2:$C$19999=$EV12)*([2]JOE_DATA!$B$2:$B$19999="Work type")*([2]JOE_DATA!$A$2:$A$19999="EPC Energy"),1,0)))</f>
        <v>1</v>
      </c>
      <c r="IJ12" s="3">
        <f t="array" ref="IJ12">IF(LEN($EW12)=0,1,SUM(IF(([2]JOE_DATA!$C$2:$C$19999=$EW12)*([2]JOE_DATA!$B$2:$B$19999="Client type")*([2]JOE_DATA!$A$2:$A$19999="EPC Projects"),1,0)))</f>
        <v>1</v>
      </c>
      <c r="IK12" s="3">
        <f t="array" ref="IK12">IF(LEN($FE12)=0,0.4,SUM(IF(([2]JOE_DATA!$C$2:$C$19999=$FE12)*([2]JOE_DATA!$B$2:$B$19999="Client type")*([2]JOE_DATA!$A$2:$A$19999="Real Estate"),0.4,0)))
+
IF(LEN($FF12)=0,0.3,SUM(IF(([2]JOE_DATA!$C$2:$C$19999=$FF12)*([2]JOE_DATA!$B$2:$B$19999="Client type")*([2]JOE_DATA!$A$2:$A$19999="Real Estate"),0.3,0)))
+
IF(LEN($FG12)=0,0.3,SUM(IF(([2]JOE_DATA!$C$2:$C$19999=$FG12)*([2]JOE_DATA!$B$2:$B$19999="Client type")*([2]JOE_DATA!$A$2:$A$19999="Real Estate"),0.3,0)))</f>
        <v>1</v>
      </c>
      <c r="IL12" s="3">
        <f t="array" ref="IL12">IF(LEN($FH12)=0,0.4,SUM(IF(([2]JOE_DATA!$C$2:$C$19999=$FH12)*([2]JOE_DATA!$B$2:$B$19999="Work type")*([2]JOE_DATA!$A$2:$A$19999="Real Estate"),0.4,0)))
+
IF(LEN($FI12)=0,0.3,SUM(IF(([2]JOE_DATA!$C$2:$C$19999=$FI12)*([2]JOE_DATA!$B$2:$B$19999="Work type")*([2]JOE_DATA!$A$2:$A$19999="Real Estate"),0.3,0)))
+
IF(LEN($FJ12)=0,0.3,SUM(IF(([2]JOE_DATA!$C$2:$C$19999=$FJ12)*([2]JOE_DATA!$B$2:$B$19999="Work type")*([2]JOE_DATA!$A$2:$A$19999="Real Estate"),0.3,0)))</f>
        <v>1</v>
      </c>
      <c r="IM12" s="3">
        <f t="array" ref="IM12">IF(LEN($EX12)=0,0.4,SUM(IF(([2]JOE_DATA!$C$2:$C$19999=$EX12)*([2]JOE_DATA!$B$2:$B$19999="Work type")*([2]JOE_DATA!$A$2:$A$19999="Human Capital"),0.4,0)))
+
IF(LEN($EY12)=0,0.3,SUM(IF(([2]JOE_DATA!$C$2:$C$19999=$EY12)*([2]JOE_DATA!$B$2:$B$19999="Work type")*([2]JOE_DATA!$A$2:$A$19999="Human Capital"),0.3,0)))
+
IF(LEN($EZ12)=0,0.3,SUM(IF(([2]JOE_DATA!$C$2:$C$19999=$EZ12)*([2]JOE_DATA!$B$2:$B$19999="Work type")*([2]JOE_DATA!$A$2:$A$19999="Human Capital"),0.3,0)))</f>
        <v>1</v>
      </c>
      <c r="IN12" s="3">
        <f t="array" ref="IN12">IF(LEN($FA12)=0,0.4,SUM(IF(([2]JOE_DATA!$C$2:$C$19999=$FA12)*([2]JOE_DATA!$B$2:$B$19999="Sub-work types")*([2]JOE_DATA!$A$2:$A$19999="Human Capital"),0.4,0)))
+
IF(LEN($FB12)=0,0.3,SUM(IF(([2]JOE_DATA!$C$2:$C$19999=$FB12)*([2]JOE_DATA!$B$2:$B$19999="Sub-work types")*([2]JOE_DATA!$A$2:$A$19999="Human Capital"),0.3,0)))
+
IF(LEN($FC12)=0,0.3,SUM(IF(([2]JOE_DATA!$C$2:$C$19999=$FC12)*([2]JOE_DATA!$B$2:$B$19999="Sub-work types")*([2]JOE_DATA!$A$2:$A$19999="Human Capital"),0.3,0)))</f>
        <v>1</v>
      </c>
      <c r="IO12" s="16">
        <f t="array" ref="IO12">IF(LEN($FD12)=0,1,SUM(IF(([2]JOE_DATA!$C$2:$C$19999=$FD12)*([2]JOE_DATA!$B$2:$B$19999="Pension scheme")*([2]JOE_DATA!$A$2:$A$19999="Human Capital"),1,0)))</f>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27.75">
      <c r="A13" s="37" t="s">
        <v>246</v>
      </c>
      <c r="B13" s="38" t="s">
        <v>298</v>
      </c>
      <c r="C13" s="37" t="s">
        <v>248</v>
      </c>
      <c r="D13" s="37" t="s">
        <v>299</v>
      </c>
      <c r="E13" s="3"/>
      <c r="F13" s="40" t="s">
        <v>269</v>
      </c>
      <c r="G13" s="3"/>
      <c r="H13" s="3"/>
      <c r="I13" s="40" t="s">
        <v>270</v>
      </c>
      <c r="J13" s="3"/>
      <c r="K13" s="3"/>
      <c r="L13" s="37"/>
      <c r="M13" s="3"/>
      <c r="N13" s="3"/>
      <c r="O13" s="47" t="s">
        <v>98</v>
      </c>
      <c r="P13" s="41" t="s">
        <v>99</v>
      </c>
      <c r="Q13" s="37"/>
      <c r="R13" s="3"/>
      <c r="S13" s="42"/>
      <c r="T13" s="42">
        <v>39076</v>
      </c>
      <c r="U13" s="40" t="s">
        <v>300</v>
      </c>
      <c r="V13" s="40" t="s">
        <v>269</v>
      </c>
      <c r="W13" s="3"/>
      <c r="X13" s="40" t="s">
        <v>270</v>
      </c>
      <c r="Y13" s="40" t="s">
        <v>301</v>
      </c>
      <c r="Z13" s="3"/>
      <c r="AA13" s="37" t="s">
        <v>302</v>
      </c>
      <c r="AB13" s="37"/>
      <c r="AC13" s="3"/>
      <c r="AD13" s="37" t="s">
        <v>254</v>
      </c>
      <c r="AE13" s="3"/>
      <c r="AF13" s="3"/>
      <c r="AG13" s="43" t="s">
        <v>130</v>
      </c>
      <c r="AH13" s="3"/>
      <c r="AI13" s="37" t="s">
        <v>255</v>
      </c>
      <c r="AJ13" s="3"/>
      <c r="AK13" s="3"/>
      <c r="AL13" s="37"/>
      <c r="AM13" s="3"/>
      <c r="AN13" s="3"/>
      <c r="AO13" s="37" t="s">
        <v>133</v>
      </c>
      <c r="AP13" s="3"/>
      <c r="AQ13" s="3"/>
      <c r="AR13" s="3"/>
      <c r="AS13" s="3"/>
      <c r="AT13" s="3"/>
      <c r="AU13" s="3"/>
      <c r="AV13" s="3"/>
      <c r="AW13" s="3"/>
      <c r="AX13" s="3"/>
      <c r="AY13" s="3"/>
      <c r="AZ13" s="3"/>
      <c r="BA13" s="3"/>
      <c r="BB13" s="3"/>
      <c r="BC13" s="3"/>
      <c r="BD13" s="3"/>
      <c r="BE13" s="44"/>
      <c r="BF13" s="37"/>
      <c r="BG13" s="37" t="s">
        <v>254</v>
      </c>
      <c r="BH13" s="3"/>
      <c r="BI13" s="40" t="s">
        <v>303</v>
      </c>
      <c r="BJ13" s="40" t="s">
        <v>257</v>
      </c>
      <c r="BK13" s="45"/>
      <c r="BL13" s="46" t="s">
        <v>291</v>
      </c>
      <c r="BM13" s="46"/>
      <c r="BN13" s="37"/>
      <c r="BO13" s="3"/>
      <c r="BP13" s="3"/>
      <c r="BQ13" s="3"/>
      <c r="BR13" s="3"/>
      <c r="BS13" s="3"/>
      <c r="BT13" s="46" t="s">
        <v>296</v>
      </c>
      <c r="BU13" s="46" t="s">
        <v>297</v>
      </c>
      <c r="BV13" s="37"/>
      <c r="BW13" s="3"/>
      <c r="BX13" s="3"/>
      <c r="BY13" s="3"/>
      <c r="BZ13" s="3"/>
      <c r="CA13" s="3"/>
      <c r="CB13" s="3"/>
      <c r="CC13" s="3"/>
      <c r="CD13" s="41" t="s">
        <v>259</v>
      </c>
      <c r="CE13" s="40" t="s">
        <v>260</v>
      </c>
      <c r="CF13" s="3"/>
      <c r="CG13" s="41" t="s">
        <v>261</v>
      </c>
      <c r="CH13" s="40"/>
      <c r="CI13" s="3"/>
      <c r="CJ13" s="3"/>
      <c r="CK13" s="41" t="s">
        <v>262</v>
      </c>
      <c r="CL13" s="3"/>
      <c r="CM13" s="3"/>
      <c r="CN13" s="3"/>
      <c r="CO13" s="3"/>
      <c r="CP13" s="3"/>
      <c r="CQ13" s="37"/>
      <c r="CR13" s="37"/>
      <c r="CS13" s="37"/>
      <c r="CT13" s="37"/>
      <c r="CU13" s="37"/>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7"/>
      <c r="FF13" s="37"/>
      <c r="FG13" s="37"/>
      <c r="FH13" s="37"/>
      <c r="FI13" s="37"/>
      <c r="FJ13" s="3"/>
      <c r="FK13" s="3"/>
      <c r="FL13" s="3"/>
      <c r="FM13" s="3"/>
      <c r="FO13" s="3"/>
      <c r="FP13" s="3"/>
      <c r="FQ13" s="3" t="str">
        <f t="array" ref="FQ13">IF(SUM($FU13:$IP13)=74,"PASS","FAIL")</f>
        <v>PASS</v>
      </c>
      <c r="FR13" s="3">
        <f t="shared" si="5"/>
        <v>0</v>
      </c>
      <c r="FS13" s="3">
        <f t="shared" si="6"/>
        <v>0</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1</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f t="array" ref="HF13">IF(LEN($CS13)=0,0.4,SUM(IF(([2]JOE_DATA!$C$2:$C$19999=$CS13)*([2]JOE_DATA!$B$2:$B$19999="Work type")*([2]JOE_DATA!$A$2:$A$19999="BAIF"),0.4,0)))
+
IF(LEN($CT13)=0,0.3,SUM(IF(([2]JOE_DATA!$C$2:$C$19999=$CT13)*([2]JOE_DATA!$B$2:$B$19999="Work type")*([2]JOE_DATA!$A$2:$A$19999="BAIF"),0.3,0)))
+
IF(LEN($CU13)=0,0.3,SUM(IF(([2]JOE_DATA!$C$2:$C$19999=$CU13)*([2]JOE_DATA!$B$2:$B$19999="Work type")*([2]JOE_DATA!$A$2:$A$19999="BAIF"),0.3,0)))</f>
        <v>1</v>
      </c>
      <c r="HG13" s="3">
        <f t="array" ref="HG13">IF(LEN($CQ13)=0,1,SUM(IF(([2]JOE_DATA!$C$2:$C$19999=$CQ13)*([2]JOE_DATA!$B$2:$B$19999="Client type")*([2]JOE_DATA!$A$2:$A$19999="BAIF"),1,0)))</f>
        <v>1</v>
      </c>
      <c r="HH13" s="3">
        <f t="array" ref="HH13">IF(LEN($CW13)=0,0.4,SUM(IF(([2]JOE_DATA!$C$2:$C$19999=$CW13)*([2]JOE_DATA!$B$2:$B$19999="Work type")*([2]JOE_DATA!$A$2:$A$19999="CRD"),0.4,0)))
+
IF(LEN($CX13)=0,0.3,SUM(IF(([2]JOE_DATA!$C$2:$C$19999=$CX13)*([2]JOE_DATA!$B$2:$B$19999="Work type")*([2]JOE_DATA!$A$2:$A$19999="CRD"),0.3,0)))
+
IF(LEN($CY13)=0,0.3,SUM(IF(([2]JOE_DATA!$C$2:$C$19999=$CY13)*([2]JOE_DATA!$B$2:$B$19999="Work type")*([2]JOE_DATA!$A$2:$A$19999="CRD"),0.3,0)))</f>
        <v>1</v>
      </c>
      <c r="HI13" s="3">
        <f t="array" ref="HI13">IF(LEN($CZ13)=0,0.4,SUM(IF(([2]JOE_DATA!$C$2:$C$19999=$CZ13)*([2]JOE_DATA!$B$2:$B$19999="Sub-work type")*([2]JOE_DATA!$A$2:$A$19999="CRD"),0.4,0)))
+
IF(LEN($DA13)=0,0.3,SUM(IF(([2]JOE_DATA!$C$2:$C$19999=$DA13)*([2]JOE_DATA!$B$2:$B$19999="Sub-work type")*([2]JOE_DATA!$A$2:$A$19999="CRD"),0.3,0)))
+
IF(LEN($DB13)=0,0.3,SUM(IF(([2]JOE_DATA!$C$2:$C$19999=$DB13)*([2]JOE_DATA!$B$2:$B$19999="Sub-work type")*([2]JOE_DATA!$A$2:$A$19999="CRD"),0.3,0)))</f>
        <v>1</v>
      </c>
      <c r="HJ13" s="3">
        <f t="array" ref="HJ13">IF(LEN($CV13)=0,1,SUM(IF(([2]JOE_DATA!$C$2:$C$19999=$CV13)*([2]JOE_DATA!$B$2:$B$19999="Client type")*([2]JOE_DATA!$A$2:$A$19999="CRD"),1,0)))</f>
        <v>1</v>
      </c>
      <c r="HK13" s="3">
        <f t="array" ref="HK13">IF(LEN($DC13)=0,0.4,SUM(IF(([2]JOE_DATA!$C$2:$C$19999=$DC13)*([2]JOE_DATA!$B$2:$B$19999="Work type")*([2]JOE_DATA!$A$2:$A$19999="Corporate"),0.4,0)))
+
IF(LEN($DD13)=0,0.3,SUM(IF(([2]JOE_DATA!$C$2:$C$19999=$DD13)*([2]JOE_DATA!$B$2:$B$19999="Work type")*([2]JOE_DATA!$A$2:$A$19999="Corporate"),0.3,0)))
+
IF(LEN($DE13)=0,0.3,SUM(IF(([2]JOE_DATA!$C$2:$C$19999=$DE13)*([2]JOE_DATA!$B$2:$B$19999="Work type")*([2]JOE_DATA!$A$2:$A$19999="Corporate"),0.3,0)))</f>
        <v>1</v>
      </c>
      <c r="HL13" s="3">
        <f t="array" ref="HL13">IF(LEN($DF13)=0,0.4,SUM(IF(([2]JOE_DATA!$C$2:$C$19999=$DF13)*([2]JOE_DATA!$B$2:$B$19999="Sub-work type")*([2]JOE_DATA!$A$2:$A$19999="Corporate"),0.4,0)))
+
IF(LEN($DG13)=0,0.3,SUM(IF(([2]JOE_DATA!$C$2:$C$19999=$DG13)*([2]JOE_DATA!$B$2:$B$19999="Sub-work type")*([2]JOE_DATA!$A$2:$A$19999="Corporate"),0.3,0)))
+
IF(LEN($DH13)=0,0.3,SUM(IF(([2]JOE_DATA!$C$2:$C$19999=$DH13)*([2]JOE_DATA!$B$2:$B$19999="Sub-work type")*([2]JOE_DATA!$A$2:$A$19999="Corporate"),0.3,0)))</f>
        <v>1</v>
      </c>
      <c r="HM13" s="3">
        <f t="array" ref="HM13">IF(LEN($DI13)=0,0.4,SUM(IF(([2]JOE_DATA!$C$2:$C$19999=$DI13)*([2]JOE_DATA!$B$2:$B$19999="Acting for")*([2]JOE_DATA!$A$2:$A$19999="Corporate"),0.4,0)))
+
IF(LEN($DJ13)=0,0.3,SUM(IF(([2]JOE_DATA!$C$2:$C$19999=$DJ13)*([2]JOE_DATA!$B$2:$B$19999="Acting for")*([2]JOE_DATA!$A$2:$A$19999="Corporate"),0.3,0)))
+
IF(LEN($DK13)=0,0.3,SUM(IF(([2]JOE_DATA!$C$2:$C$19999=$DK13)*([2]JOE_DATA!$B$2:$B$19999="Acting for")*([2]JOE_DATA!$A$2:$A$19999="Corporate"),0.3,0)))</f>
        <v>1</v>
      </c>
      <c r="HN13" s="3">
        <f t="array" ref="HN13">IF(LEN($DM13)=0,0.4,SUM(IF(([2]JOE_DATA!$C$2:$C$19999=$DM13)*([2]JOE_DATA!$B$2:$B$19999="Country of buyer")*([2]JOE_DATA!$A$2:$A$19999="Corporate"),0.4,0)))
+
IF(LEN($DN13)=0,0.3,SUM(IF(([2]JOE_DATA!$C$2:$C$19999=$DN13)*([2]JOE_DATA!$B$2:$B$19999="Country of buyer")*([2]JOE_DATA!$A$2:$A$19999="Corporate"),0.3,0)))
+
IF(LEN($DL13)=0,0.3,SUM(IF(([2]JOE_DATA!$C$2:$C$19999=$DL13)*([2]JOE_DATA!$B$2:$B$19999="Country of buyer")*([2]JOE_DATA!$A$2:$A$19999="Corporate"),0.3,0)))</f>
        <v>1</v>
      </c>
      <c r="HO13" s="3">
        <f t="array" ref="HO13">IF(LEN($DO13)=0,0.4,SUM(IF(([2]JOE_DATA!$C$2:$C$19999=$DO13)*([2]JOE_DATA!$B$2:$B$19999="Country of seller")*([2]JOE_DATA!$A$2:$A$19999="Corporate"),0.4,0)))
+
IF(LEN($DP13)=0,0.3,SUM(IF(([2]JOE_DATA!$C$2:$C$19999=$DP13)*([2]JOE_DATA!$B$2:$B$19999="Country of seller")*([2]JOE_DATA!$A$2:$A$19999="Corporate"),0.3,0)))
+
IF(LEN($DQ13)=0,0.3,SUM(IF(([2]JOE_DATA!$C$2:$C$19999=$DQ13)*([2]JOE_DATA!$B$2:$B$19999="Country of seller")*([2]JOE_DATA!$A$2:$A$19999="Corporate"),0.3,0)))</f>
        <v>1</v>
      </c>
      <c r="HP13" s="3">
        <f t="array" ref="HP13">IF(LEN($DR13)=0,0.4,SUM(IF(([2]JOE_DATA!$C$2:$C$19999=$DR13)*([2]JOE_DATA!$B$2:$B$19999="Country of target")*([2]JOE_DATA!$A$2:$A$19999="Corporate"),0.4,0)))
+
IF(LEN($DS13)=0,0.3,SUM(IF(([2]JOE_DATA!$C$2:$C$19999=$DS13)*([2]JOE_DATA!$B$2:$B$19999="Country of target")*([2]JOE_DATA!$A$2:$A$19999="Corporate"),0.3,0)))
+
IF(LEN($DT13)=0,0.3,SUM(IF(([2]JOE_DATA!$C$2:$C$19999=$DT13)*([2]JOE_DATA!$B$2:$B$19999="Country of target")*([2]JOE_DATA!$A$2:$A$19999="Corporate"),0.3,0)))</f>
        <v>1</v>
      </c>
      <c r="HQ13" s="3">
        <f t="array" ref="HQ13">IF(LEN($DU13)=0,1,SUM(IF(([2]JOE_DATA!$C$2:$C$19999=$DU13)*([2]JOE_DATA!$B$2:$B$19999="Value over US $5m")*([2]JOE_DATA!$A$2:$A$19999="Corporate"),1,0)))</f>
        <v>1</v>
      </c>
      <c r="HR13" s="3">
        <f t="array" ref="HR13">IF(LEN($DV13)=0,1,SUM(IF(([2]JOE_DATA!$C$2:$C$19999=$DV13)*([2]JOE_DATA!$B$2:$B$19999="Value over £500,000")*([2]JOE_DATA!$A$2:$A$19999="Corporate"),1,0)))</f>
        <v>1</v>
      </c>
      <c r="HS13" s="3">
        <f t="array" ref="HS13">IF(LEN($DW13)=0,1,SUM(IF(([2]JOE_DATA!$C$2:$C$19999=$DW13)*([2]JOE_DATA!$B$2:$B$19999="Value over Euro 5m")*([2]JOE_DATA!$A$2:$A$19999="Corporate"),1,0)))</f>
        <v>1</v>
      </c>
      <c r="HT13" s="3">
        <f t="array" ref="HT13">IF(LEN($DX13)=0,1,SUM(IF(([2]JOE_DATA!$C$2:$C$19999=$DX13)*([2]JOE_DATA!$B$2:$B$19999="Value range in euros")*([2]JOE_DATA!$A$2:$A$19999="Corporate"),1,0)))</f>
        <v>1</v>
      </c>
      <c r="HU13" s="3">
        <f t="array" ref="HU13">IF(LEN($DY13)=0,1,SUM(IF(([2]JOE_DATA!$C$2:$C$19999=$DY13)*([2]JOE_DATA!$B$2:$B$19999="Is the deal relevant for M&amp;A study")*([2]JOE_DATA!$A$2:$A$19999="Corporate"),1,0)))</f>
        <v>1</v>
      </c>
      <c r="HV13" s="3">
        <f t="array" ref="HV13">IF(LEN($DZ13)=0,1,SUM(IF(([2]JOE_DATA!$C$2:$C$19999=$DZ13)*([2]JOE_DATA!$B$2:$B$19999="Does the deal involve PE clients")*([2]JOE_DATA!$A$2:$A$19999="Corporate"),1,0)))</f>
        <v>1</v>
      </c>
      <c r="HW13" s="3">
        <f t="array" ref="HW13">IF(LEN($EA13)=0,1,SUM(IF(([2]JOE_DATA!$C$2:$C$19999=$EA13)*([2]JOE_DATA!$B$2:$B$19999="Quarter deal announced/signed")*([2]JOE_DATA!$A$2:$A$19999="Corporate"),1,0)))</f>
        <v>1</v>
      </c>
      <c r="HX13" s="3">
        <f t="array" ref="HX13">IF(LEN($EB13)=0,1,SUM(IF(([2]JOE_DATA!$C$2:$C$19999=$EB13)*([2]JOE_DATA!$B$2:$B$19999="Quarter deal completed")*([2]JOE_DATA!$A$2:$A$19999="Corporate"),1,0)))</f>
        <v>1</v>
      </c>
      <c r="HY13" s="3">
        <f t="array" ref="HY13">IF(LEN($EC13)=0,1,SUM(IF(([2]JOE_DATA!$C$2:$C$19999=$EC13)*([2]JOE_DATA!$B$2:$B$19999="Year deal announced/signed")*([2]JOE_DATA!$A$2:$A$19999="Corporate"),1,0)))</f>
        <v>1</v>
      </c>
      <c r="HZ13" s="3">
        <f t="array" ref="HZ13">IF(LEN($ED13)=0,1,SUM(IF(([2]JOE_DATA!$C$2:$C$19999=$ED13)*([2]JOE_DATA!$B$2:$B$19999="Year deal completed")*([2]JOE_DATA!$A$2:$A$19999="Corporate"),1,0)))</f>
        <v>1</v>
      </c>
      <c r="IA13" s="3">
        <v>1</v>
      </c>
      <c r="IB13" s="3">
        <f t="array" ref="IB13">IF(LEN($EF13)=0,1,SUM(IF(([2]JOE_DATA!$C$2:$C$19999=$EF13)*([2]JOE_DATA!$B$2:$B$19999="Work type")*([2]JOE_DATA!$A$2:$A$19999="Corporate Tax"),1,0)))</f>
        <v>1</v>
      </c>
      <c r="IC13" s="3">
        <f t="array" ref="IC13">IF(LEN($EG13)=0,0.4,SUM(IF(([2]JOE_DATA!$C$2:$C$19999=$EG13)*([2]JOE_DATA!$B$2:$B$19999="Work type")*([2]JOE_DATA!$A$2:$A$19999="EPC Construction"),0.4,0)))
+
IF(LEN($EH13)=0,0.3,SUM(IF(([2]JOE_DATA!$C$2:$C$19999=$EH13)*([2]JOE_DATA!$B$2:$B$19999="Work type")*([2]JOE_DATA!$A$2:$A$19999="EPC Construction"),0.3,0)))
+
IF(LEN($EI13)=0,0.3,SUM(IF(([2]JOE_DATA!$C$2:$C$19999=$EI13)*([2]JOE_DATA!$B$2:$B$19999="Work type")*([2]JOE_DATA!$A$2:$A$19999="EPC Construction"),0.3,0)))</f>
        <v>1</v>
      </c>
      <c r="ID13" s="3">
        <f t="array" ref="ID13">IF(LEN($EJ13)=0,0.4,SUM(IF(([2]JOE_DATA!$C$2:$C$19999=$EJ13)*([2]JOE_DATA!$B$2:$B$19999="Contract type")*([2]JOE_DATA!$A$2:$A$19999="EPC Construction"),0.4,0)))
+
IF(LEN($EK13)=0,0.3,SUM(IF(([2]JOE_DATA!$C$2:$C$19999=$EK13)*([2]JOE_DATA!$B$2:$B$19999="Contract type")*([2]JOE_DATA!$A$2:$A$19999="EPC Construction"),0.3,0)))
+
IF(LEN($EL13)=0,0.3,SUM(IF(([2]JOE_DATA!$C$2:$C$19999=$EL13)*([2]JOE_DATA!$B$2:$B$19999="Contract type")*([2]JOE_DATA!$A$2:$A$19999="EPC Construction"),0.3,0)))</f>
        <v>1</v>
      </c>
      <c r="IE13" s="3">
        <f t="array" ref="IE13">IF(LEN($EP13)=0,1,SUM(IF(([2]JOE_DATA!$C$2:$C$19999=$EP13)*([2]JOE_DATA!$B$2:$B$19999="Client type")*([2]JOE_DATA!$A$2:$A$19999="EPC Construction"),1,0)))</f>
        <v>1</v>
      </c>
      <c r="IF13" s="3">
        <f t="array" ref="IF13">IF(LEN($EN13)=0,1,SUM(IF(([2]JOE_DATA!$C$2:$C$19999=$EN13)*([2]JOE_DATA!$B$2:$B$19999="Subject matter")*([2]JOE_DATA!$A$2:$A$19999="EPC Construction"),1,0)))</f>
        <v>1</v>
      </c>
      <c r="IG13" s="3">
        <f t="array" ref="IG13">IF(LEN($ER13)=0,1,SUM(IF(([2]JOE_DATA!$C$2:$C$19999=$ER13)*([2]JOE_DATA!$B$2:$B$19999="Client scope")*([2]JOE_DATA!$A$2:$A$19999="EPC Construction"),1,0)))</f>
        <v>1</v>
      </c>
      <c r="IH13" s="3">
        <f t="array" ref="IH13">IF(LEN($ES13)=0,0.4,SUM(IF(([2]JOE_DATA!$C$2:$C$19999=$ES13)*([2]JOE_DATA!$B$2:$B$19999="Work type")*([2]JOE_DATA!$A$2:$A$19999="EPC Energy"),0.4,0)))
+
IF(LEN($ET13)=0,0.3,SUM(IF(([2]JOE_DATA!$C$2:$C$19999=$ET13)*([2]JOE_DATA!$B$2:$B$19999="Work type")*([2]JOE_DATA!$A$2:$A$19999="EPC Energy"),0.3,0)))
+
IF(LEN($EU13)=0,0.3,SUM(IF(([2]JOE_DATA!$C$2:$C$19999=$EU13)*([2]JOE_DATA!$B$2:$B$19999="Work type")*([2]JOE_DATA!$A$2:$A$19999="EPC Energy"),0.3,0)))</f>
        <v>1</v>
      </c>
      <c r="II13" s="3">
        <f t="array" ref="II13">IF(LEN($EV13)=0,1,SUM(IF(([2]JOE_DATA!$C$2:$C$19999=$EV13)*([2]JOE_DATA!$B$2:$B$19999="Work type")*([2]JOE_DATA!$A$2:$A$19999="EPC Energy"),1,0)))</f>
        <v>1</v>
      </c>
      <c r="IJ13" s="3">
        <f t="array" ref="IJ13">IF(LEN($EW13)=0,1,SUM(IF(([2]JOE_DATA!$C$2:$C$19999=$EW13)*([2]JOE_DATA!$B$2:$B$19999="Client type")*([2]JOE_DATA!$A$2:$A$19999="EPC Projects"),1,0)))</f>
        <v>1</v>
      </c>
      <c r="IK13" s="3">
        <f t="array" ref="IK13">IF(LEN($FE13)=0,0.4,SUM(IF(([2]JOE_DATA!$C$2:$C$19999=$FE13)*([2]JOE_DATA!$B$2:$B$19999="Client type")*([2]JOE_DATA!$A$2:$A$19999="Real Estate"),0.4,0)))
+
IF(LEN($FF13)=0,0.3,SUM(IF(([2]JOE_DATA!$C$2:$C$19999=$FF13)*([2]JOE_DATA!$B$2:$B$19999="Client type")*([2]JOE_DATA!$A$2:$A$19999="Real Estate"),0.3,0)))
+
IF(LEN($FG13)=0,0.3,SUM(IF(([2]JOE_DATA!$C$2:$C$19999=$FG13)*([2]JOE_DATA!$B$2:$B$19999="Client type")*([2]JOE_DATA!$A$2:$A$19999="Real Estate"),0.3,0)))</f>
        <v>1</v>
      </c>
      <c r="IL13" s="3">
        <f t="array" ref="IL13">IF(LEN($FH13)=0,0.4,SUM(IF(([2]JOE_DATA!$C$2:$C$19999=$FH13)*([2]JOE_DATA!$B$2:$B$19999="Work type")*([2]JOE_DATA!$A$2:$A$19999="Real Estate"),0.4,0)))
+
IF(LEN($FI13)=0,0.3,SUM(IF(([2]JOE_DATA!$C$2:$C$19999=$FI13)*([2]JOE_DATA!$B$2:$B$19999="Work type")*([2]JOE_DATA!$A$2:$A$19999="Real Estate"),0.3,0)))
+
IF(LEN($FJ13)=0,0.3,SUM(IF(([2]JOE_DATA!$C$2:$C$19999=$FJ13)*([2]JOE_DATA!$B$2:$B$19999="Work type")*([2]JOE_DATA!$A$2:$A$19999="Real Estate"),0.3,0)))</f>
        <v>1</v>
      </c>
      <c r="IM13" s="3">
        <f t="array" ref="IM13">IF(LEN($EX13)=0,0.4,SUM(IF(([2]JOE_DATA!$C$2:$C$19999=$EX13)*([2]JOE_DATA!$B$2:$B$19999="Work type")*([2]JOE_DATA!$A$2:$A$19999="Human Capital"),0.4,0)))
+
IF(LEN($EY13)=0,0.3,SUM(IF(([2]JOE_DATA!$C$2:$C$19999=$EY13)*([2]JOE_DATA!$B$2:$B$19999="Work type")*([2]JOE_DATA!$A$2:$A$19999="Human Capital"),0.3,0)))
+
IF(LEN($EZ13)=0,0.3,SUM(IF(([2]JOE_DATA!$C$2:$C$19999=$EZ13)*([2]JOE_DATA!$B$2:$B$19999="Work type")*([2]JOE_DATA!$A$2:$A$19999="Human Capital"),0.3,0)))</f>
        <v>1</v>
      </c>
      <c r="IN13" s="3">
        <f t="array" ref="IN13">IF(LEN($FA13)=0,0.4,SUM(IF(([2]JOE_DATA!$C$2:$C$19999=$FA13)*([2]JOE_DATA!$B$2:$B$19999="Sub-work types")*([2]JOE_DATA!$A$2:$A$19999="Human Capital"),0.4,0)))
+
IF(LEN($FB13)=0,0.3,SUM(IF(([2]JOE_DATA!$C$2:$C$19999=$FB13)*([2]JOE_DATA!$B$2:$B$19999="Sub-work types")*([2]JOE_DATA!$A$2:$A$19999="Human Capital"),0.3,0)))
+
IF(LEN($FC13)=0,0.3,SUM(IF(([2]JOE_DATA!$C$2:$C$19999=$FC13)*([2]JOE_DATA!$B$2:$B$19999="Sub-work types")*([2]JOE_DATA!$A$2:$A$19999="Human Capital"),0.3,0)))</f>
        <v>1</v>
      </c>
      <c r="IO13" s="16">
        <f t="array" ref="IO13">IF(LEN($FD13)=0,1,SUM(IF(([2]JOE_DATA!$C$2:$C$19999=$FD13)*([2]JOE_DATA!$B$2:$B$19999="Pension scheme")*([2]JOE_DATA!$A$2:$A$19999="Human Capital"),1,0)))</f>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27.75">
      <c r="A14" s="37" t="s">
        <v>246</v>
      </c>
      <c r="B14" s="38" t="s">
        <v>304</v>
      </c>
      <c r="C14" s="37" t="s">
        <v>248</v>
      </c>
      <c r="D14" s="37" t="s">
        <v>305</v>
      </c>
      <c r="E14" s="3"/>
      <c r="F14" s="40" t="s">
        <v>269</v>
      </c>
      <c r="G14" s="3"/>
      <c r="H14" s="3"/>
      <c r="I14" s="40" t="s">
        <v>270</v>
      </c>
      <c r="J14" s="3"/>
      <c r="K14" s="3"/>
      <c r="L14" s="37"/>
      <c r="M14" s="3"/>
      <c r="N14" s="3"/>
      <c r="O14" s="47" t="s">
        <v>98</v>
      </c>
      <c r="P14" s="37"/>
      <c r="Q14" s="37"/>
      <c r="R14" s="3"/>
      <c r="S14" s="42"/>
      <c r="T14" s="42">
        <v>38794</v>
      </c>
      <c r="U14" s="40" t="s">
        <v>269</v>
      </c>
      <c r="V14" s="3"/>
      <c r="W14" s="3"/>
      <c r="X14" s="40" t="s">
        <v>270</v>
      </c>
      <c r="Y14" s="3"/>
      <c r="Z14" s="3"/>
      <c r="AA14" s="37" t="s">
        <v>306</v>
      </c>
      <c r="AB14" s="37" t="s">
        <v>307</v>
      </c>
      <c r="AC14" s="3"/>
      <c r="AD14" s="37" t="s">
        <v>248</v>
      </c>
      <c r="AE14" s="3"/>
      <c r="AF14" s="3"/>
      <c r="AG14" s="43" t="s">
        <v>130</v>
      </c>
      <c r="AH14" s="3"/>
      <c r="AI14" s="37" t="s">
        <v>255</v>
      </c>
      <c r="AJ14" s="3"/>
      <c r="AK14" s="3"/>
      <c r="AL14" s="37"/>
      <c r="AM14" s="3"/>
      <c r="AN14" s="3"/>
      <c r="AO14" s="37" t="s">
        <v>256</v>
      </c>
      <c r="AP14" s="3"/>
      <c r="AQ14" s="3"/>
      <c r="AR14" s="3"/>
      <c r="AS14" s="3"/>
      <c r="AT14" s="3"/>
      <c r="AU14" s="3"/>
      <c r="AV14" s="3"/>
      <c r="AW14" s="3"/>
      <c r="AX14" s="3"/>
      <c r="AY14" s="3"/>
      <c r="AZ14" s="3"/>
      <c r="BA14" s="3"/>
      <c r="BB14" s="3"/>
      <c r="BC14" s="3"/>
      <c r="BD14" s="3"/>
      <c r="BE14" s="44"/>
      <c r="BF14" s="37"/>
      <c r="BG14" s="37" t="s">
        <v>248</v>
      </c>
      <c r="BH14" s="3"/>
      <c r="BI14" s="40" t="s">
        <v>303</v>
      </c>
      <c r="BJ14" s="45"/>
      <c r="BK14" s="45"/>
      <c r="BL14" s="46" t="s">
        <v>291</v>
      </c>
      <c r="BM14" s="46"/>
      <c r="BN14" s="37"/>
      <c r="BO14" s="3"/>
      <c r="BP14" s="3"/>
      <c r="BQ14" s="3"/>
      <c r="BR14" s="3"/>
      <c r="BS14" s="3"/>
      <c r="BT14" s="37"/>
      <c r="BU14" s="37"/>
      <c r="BV14" s="37"/>
      <c r="BW14" s="3"/>
      <c r="BX14" s="3"/>
      <c r="BY14" s="3"/>
      <c r="BZ14" s="3"/>
      <c r="CA14" s="3"/>
      <c r="CB14" s="3"/>
      <c r="CC14" s="3"/>
      <c r="CD14" s="41" t="s">
        <v>259</v>
      </c>
      <c r="CE14" s="40" t="s">
        <v>260</v>
      </c>
      <c r="CF14" s="3"/>
      <c r="CG14" s="41" t="s">
        <v>261</v>
      </c>
      <c r="CH14" s="40"/>
      <c r="CI14" s="3"/>
      <c r="CJ14" s="3"/>
      <c r="CK14" s="41" t="s">
        <v>262</v>
      </c>
      <c r="CL14" s="3"/>
      <c r="CM14" s="3"/>
      <c r="CN14" s="3"/>
      <c r="CO14" s="3"/>
      <c r="CP14" s="3"/>
      <c r="CQ14" s="37"/>
      <c r="CR14" s="37"/>
      <c r="CS14" s="37"/>
      <c r="CT14" s="37"/>
      <c r="CU14" s="37"/>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7"/>
      <c r="FF14" s="37"/>
      <c r="FG14" s="37"/>
      <c r="FH14" s="37"/>
      <c r="FI14" s="37"/>
      <c r="FJ14" s="3"/>
      <c r="FK14" s="3"/>
      <c r="FL14" s="3"/>
      <c r="FM14" s="3"/>
      <c r="FO14" s="3"/>
      <c r="FP14" s="3"/>
      <c r="FQ14" s="3" t="str">
        <f t="array" ref="FQ14">IF(SUM($FU14:$IP14)=74,"PASS","FAIL")</f>
        <v>PASS</v>
      </c>
      <c r="FR14" s="3">
        <f t="shared" si="5"/>
        <v>0</v>
      </c>
      <c r="FS14" s="3">
        <f t="shared" si="6"/>
        <v>0</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1</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f t="array" ref="HF14">IF(LEN($CS14)=0,0.4,SUM(IF(([2]JOE_DATA!$C$2:$C$19999=$CS14)*([2]JOE_DATA!$B$2:$B$19999="Work type")*([2]JOE_DATA!$A$2:$A$19999="BAIF"),0.4,0)))
+
IF(LEN($CT14)=0,0.3,SUM(IF(([2]JOE_DATA!$C$2:$C$19999=$CT14)*([2]JOE_DATA!$B$2:$B$19999="Work type")*([2]JOE_DATA!$A$2:$A$19999="BAIF"),0.3,0)))
+
IF(LEN($CU14)=0,0.3,SUM(IF(([2]JOE_DATA!$C$2:$C$19999=$CU14)*([2]JOE_DATA!$B$2:$B$19999="Work type")*([2]JOE_DATA!$A$2:$A$19999="BAIF"),0.3,0)))</f>
        <v>1</v>
      </c>
      <c r="HG14" s="3">
        <f t="array" ref="HG14">IF(LEN($CQ14)=0,1,SUM(IF(([2]JOE_DATA!$C$2:$C$19999=$CQ14)*([2]JOE_DATA!$B$2:$B$19999="Client type")*([2]JOE_DATA!$A$2:$A$19999="BAIF"),1,0)))</f>
        <v>1</v>
      </c>
      <c r="HH14" s="3">
        <f t="array" ref="HH14">IF(LEN($CW14)=0,0.4,SUM(IF(([2]JOE_DATA!$C$2:$C$19999=$CW14)*([2]JOE_DATA!$B$2:$B$19999="Work type")*([2]JOE_DATA!$A$2:$A$19999="CRD"),0.4,0)))
+
IF(LEN($CX14)=0,0.3,SUM(IF(([2]JOE_DATA!$C$2:$C$19999=$CX14)*([2]JOE_DATA!$B$2:$B$19999="Work type")*([2]JOE_DATA!$A$2:$A$19999="CRD"),0.3,0)))
+
IF(LEN($CY14)=0,0.3,SUM(IF(([2]JOE_DATA!$C$2:$C$19999=$CY14)*([2]JOE_DATA!$B$2:$B$19999="Work type")*([2]JOE_DATA!$A$2:$A$19999="CRD"),0.3,0)))</f>
        <v>1</v>
      </c>
      <c r="HI14" s="3">
        <f t="array" ref="HI14">IF(LEN($CZ14)=0,0.4,SUM(IF(([2]JOE_DATA!$C$2:$C$19999=$CZ14)*([2]JOE_DATA!$B$2:$B$19999="Sub-work type")*([2]JOE_DATA!$A$2:$A$19999="CRD"),0.4,0)))
+
IF(LEN($DA14)=0,0.3,SUM(IF(([2]JOE_DATA!$C$2:$C$19999=$DA14)*([2]JOE_DATA!$B$2:$B$19999="Sub-work type")*([2]JOE_DATA!$A$2:$A$19999="CRD"),0.3,0)))
+
IF(LEN($DB14)=0,0.3,SUM(IF(([2]JOE_DATA!$C$2:$C$19999=$DB14)*([2]JOE_DATA!$B$2:$B$19999="Sub-work type")*([2]JOE_DATA!$A$2:$A$19999="CRD"),0.3,0)))</f>
        <v>1</v>
      </c>
      <c r="HJ14" s="3">
        <f t="array" ref="HJ14">IF(LEN($CV14)=0,1,SUM(IF(([2]JOE_DATA!$C$2:$C$19999=$CV14)*([2]JOE_DATA!$B$2:$B$19999="Client type")*([2]JOE_DATA!$A$2:$A$19999="CRD"),1,0)))</f>
        <v>1</v>
      </c>
      <c r="HK14" s="3">
        <f t="array" ref="HK14">IF(LEN($DC14)=0,0.4,SUM(IF(([2]JOE_DATA!$C$2:$C$19999=$DC14)*([2]JOE_DATA!$B$2:$B$19999="Work type")*([2]JOE_DATA!$A$2:$A$19999="Corporate"),0.4,0)))
+
IF(LEN($DD14)=0,0.3,SUM(IF(([2]JOE_DATA!$C$2:$C$19999=$DD14)*([2]JOE_DATA!$B$2:$B$19999="Work type")*([2]JOE_DATA!$A$2:$A$19999="Corporate"),0.3,0)))
+
IF(LEN($DE14)=0,0.3,SUM(IF(([2]JOE_DATA!$C$2:$C$19999=$DE14)*([2]JOE_DATA!$B$2:$B$19999="Work type")*([2]JOE_DATA!$A$2:$A$19999="Corporate"),0.3,0)))</f>
        <v>1</v>
      </c>
      <c r="HL14" s="3">
        <f t="array" ref="HL14">IF(LEN($DF14)=0,0.4,SUM(IF(([2]JOE_DATA!$C$2:$C$19999=$DF14)*([2]JOE_DATA!$B$2:$B$19999="Sub-work type")*([2]JOE_DATA!$A$2:$A$19999="Corporate"),0.4,0)))
+
IF(LEN($DG14)=0,0.3,SUM(IF(([2]JOE_DATA!$C$2:$C$19999=$DG14)*([2]JOE_DATA!$B$2:$B$19999="Sub-work type")*([2]JOE_DATA!$A$2:$A$19999="Corporate"),0.3,0)))
+
IF(LEN($DH14)=0,0.3,SUM(IF(([2]JOE_DATA!$C$2:$C$19999=$DH14)*([2]JOE_DATA!$B$2:$B$19999="Sub-work type")*([2]JOE_DATA!$A$2:$A$19999="Corporate"),0.3,0)))</f>
        <v>1</v>
      </c>
      <c r="HM14" s="3">
        <f t="array" ref="HM14">IF(LEN($DI14)=0,0.4,SUM(IF(([2]JOE_DATA!$C$2:$C$19999=$DI14)*([2]JOE_DATA!$B$2:$B$19999="Acting for")*([2]JOE_DATA!$A$2:$A$19999="Corporate"),0.4,0)))
+
IF(LEN($DJ14)=0,0.3,SUM(IF(([2]JOE_DATA!$C$2:$C$19999=$DJ14)*([2]JOE_DATA!$B$2:$B$19999="Acting for")*([2]JOE_DATA!$A$2:$A$19999="Corporate"),0.3,0)))
+
IF(LEN($DK14)=0,0.3,SUM(IF(([2]JOE_DATA!$C$2:$C$19999=$DK14)*([2]JOE_DATA!$B$2:$B$19999="Acting for")*([2]JOE_DATA!$A$2:$A$19999="Corporate"),0.3,0)))</f>
        <v>1</v>
      </c>
      <c r="HN14" s="3">
        <f t="array" ref="HN14">IF(LEN($DM14)=0,0.4,SUM(IF(([2]JOE_DATA!$C$2:$C$19999=$DM14)*([2]JOE_DATA!$B$2:$B$19999="Country of buyer")*([2]JOE_DATA!$A$2:$A$19999="Corporate"),0.4,0)))
+
IF(LEN($DN14)=0,0.3,SUM(IF(([2]JOE_DATA!$C$2:$C$19999=$DN14)*([2]JOE_DATA!$B$2:$B$19999="Country of buyer")*([2]JOE_DATA!$A$2:$A$19999="Corporate"),0.3,0)))
+
IF(LEN($DL14)=0,0.3,SUM(IF(([2]JOE_DATA!$C$2:$C$19999=$DL14)*([2]JOE_DATA!$B$2:$B$19999="Country of buyer")*([2]JOE_DATA!$A$2:$A$19999="Corporate"),0.3,0)))</f>
        <v>1</v>
      </c>
      <c r="HO14" s="3">
        <f t="array" ref="HO14">IF(LEN($DO14)=0,0.4,SUM(IF(([2]JOE_DATA!$C$2:$C$19999=$DO14)*([2]JOE_DATA!$B$2:$B$19999="Country of seller")*([2]JOE_DATA!$A$2:$A$19999="Corporate"),0.4,0)))
+
IF(LEN($DP14)=0,0.3,SUM(IF(([2]JOE_DATA!$C$2:$C$19999=$DP14)*([2]JOE_DATA!$B$2:$B$19999="Country of seller")*([2]JOE_DATA!$A$2:$A$19999="Corporate"),0.3,0)))
+
IF(LEN($DQ14)=0,0.3,SUM(IF(([2]JOE_DATA!$C$2:$C$19999=$DQ14)*([2]JOE_DATA!$B$2:$B$19999="Country of seller")*([2]JOE_DATA!$A$2:$A$19999="Corporate"),0.3,0)))</f>
        <v>1</v>
      </c>
      <c r="HP14" s="3">
        <f t="array" ref="HP14">IF(LEN($DR14)=0,0.4,SUM(IF(([2]JOE_DATA!$C$2:$C$19999=$DR14)*([2]JOE_DATA!$B$2:$B$19999="Country of target")*([2]JOE_DATA!$A$2:$A$19999="Corporate"),0.4,0)))
+
IF(LEN($DS14)=0,0.3,SUM(IF(([2]JOE_DATA!$C$2:$C$19999=$DS14)*([2]JOE_DATA!$B$2:$B$19999="Country of target")*([2]JOE_DATA!$A$2:$A$19999="Corporate"),0.3,0)))
+
IF(LEN($DT14)=0,0.3,SUM(IF(([2]JOE_DATA!$C$2:$C$19999=$DT14)*([2]JOE_DATA!$B$2:$B$19999="Country of target")*([2]JOE_DATA!$A$2:$A$19999="Corporate"),0.3,0)))</f>
        <v>1</v>
      </c>
      <c r="HQ14" s="3">
        <f t="array" ref="HQ14">IF(LEN($DU14)=0,1,SUM(IF(([2]JOE_DATA!$C$2:$C$19999=$DU14)*([2]JOE_DATA!$B$2:$B$19999="Value over US $5m")*([2]JOE_DATA!$A$2:$A$19999="Corporate"),1,0)))</f>
        <v>1</v>
      </c>
      <c r="HR14" s="3">
        <f t="array" ref="HR14">IF(LEN($DV14)=0,1,SUM(IF(([2]JOE_DATA!$C$2:$C$19999=$DV14)*([2]JOE_DATA!$B$2:$B$19999="Value over £500,000")*([2]JOE_DATA!$A$2:$A$19999="Corporate"),1,0)))</f>
        <v>1</v>
      </c>
      <c r="HS14" s="3">
        <f t="array" ref="HS14">IF(LEN($DW14)=0,1,SUM(IF(([2]JOE_DATA!$C$2:$C$19999=$DW14)*([2]JOE_DATA!$B$2:$B$19999="Value over Euro 5m")*([2]JOE_DATA!$A$2:$A$19999="Corporate"),1,0)))</f>
        <v>1</v>
      </c>
      <c r="HT14" s="3">
        <f t="array" ref="HT14">IF(LEN($DX14)=0,1,SUM(IF(([2]JOE_DATA!$C$2:$C$19999=$DX14)*([2]JOE_DATA!$B$2:$B$19999="Value range in euros")*([2]JOE_DATA!$A$2:$A$19999="Corporate"),1,0)))</f>
        <v>1</v>
      </c>
      <c r="HU14" s="3">
        <f t="array" ref="HU14">IF(LEN($DY14)=0,1,SUM(IF(([2]JOE_DATA!$C$2:$C$19999=$DY14)*([2]JOE_DATA!$B$2:$B$19999="Is the deal relevant for M&amp;A study")*([2]JOE_DATA!$A$2:$A$19999="Corporate"),1,0)))</f>
        <v>1</v>
      </c>
      <c r="HV14" s="3">
        <f t="array" ref="HV14">IF(LEN($DZ14)=0,1,SUM(IF(([2]JOE_DATA!$C$2:$C$19999=$DZ14)*([2]JOE_DATA!$B$2:$B$19999="Does the deal involve PE clients")*([2]JOE_DATA!$A$2:$A$19999="Corporate"),1,0)))</f>
        <v>1</v>
      </c>
      <c r="HW14" s="3">
        <f t="array" ref="HW14">IF(LEN($EA14)=0,1,SUM(IF(([2]JOE_DATA!$C$2:$C$19999=$EA14)*([2]JOE_DATA!$B$2:$B$19999="Quarter deal announced/signed")*([2]JOE_DATA!$A$2:$A$19999="Corporate"),1,0)))</f>
        <v>1</v>
      </c>
      <c r="HX14" s="3">
        <f t="array" ref="HX14">IF(LEN($EB14)=0,1,SUM(IF(([2]JOE_DATA!$C$2:$C$19999=$EB14)*([2]JOE_DATA!$B$2:$B$19999="Quarter deal completed")*([2]JOE_DATA!$A$2:$A$19999="Corporate"),1,0)))</f>
        <v>1</v>
      </c>
      <c r="HY14" s="3">
        <f t="array" ref="HY14">IF(LEN($EC14)=0,1,SUM(IF(([2]JOE_DATA!$C$2:$C$19999=$EC14)*([2]JOE_DATA!$B$2:$B$19999="Year deal announced/signed")*([2]JOE_DATA!$A$2:$A$19999="Corporate"),1,0)))</f>
        <v>1</v>
      </c>
      <c r="HZ14" s="3">
        <f t="array" ref="HZ14">IF(LEN($ED14)=0,1,SUM(IF(([2]JOE_DATA!$C$2:$C$19999=$ED14)*([2]JOE_DATA!$B$2:$B$19999="Year deal completed")*([2]JOE_DATA!$A$2:$A$19999="Corporate"),1,0)))</f>
        <v>1</v>
      </c>
      <c r="IA14" s="3">
        <v>1</v>
      </c>
      <c r="IB14" s="3">
        <f t="array" ref="IB14">IF(LEN($EF14)=0,1,SUM(IF(([2]JOE_DATA!$C$2:$C$19999=$EF14)*([2]JOE_DATA!$B$2:$B$19999="Work type")*([2]JOE_DATA!$A$2:$A$19999="Corporate Tax"),1,0)))</f>
        <v>1</v>
      </c>
      <c r="IC14" s="3">
        <f t="array" ref="IC14">IF(LEN($EG14)=0,0.4,SUM(IF(([2]JOE_DATA!$C$2:$C$19999=$EG14)*([2]JOE_DATA!$B$2:$B$19999="Work type")*([2]JOE_DATA!$A$2:$A$19999="EPC Construction"),0.4,0)))
+
IF(LEN($EH14)=0,0.3,SUM(IF(([2]JOE_DATA!$C$2:$C$19999=$EH14)*([2]JOE_DATA!$B$2:$B$19999="Work type")*([2]JOE_DATA!$A$2:$A$19999="EPC Construction"),0.3,0)))
+
IF(LEN($EI14)=0,0.3,SUM(IF(([2]JOE_DATA!$C$2:$C$19999=$EI14)*([2]JOE_DATA!$B$2:$B$19999="Work type")*([2]JOE_DATA!$A$2:$A$19999="EPC Construction"),0.3,0)))</f>
        <v>1</v>
      </c>
      <c r="ID14" s="3">
        <f t="array" ref="ID14">IF(LEN($EJ14)=0,0.4,SUM(IF(([2]JOE_DATA!$C$2:$C$19999=$EJ14)*([2]JOE_DATA!$B$2:$B$19999="Contract type")*([2]JOE_DATA!$A$2:$A$19999="EPC Construction"),0.4,0)))
+
IF(LEN($EK14)=0,0.3,SUM(IF(([2]JOE_DATA!$C$2:$C$19999=$EK14)*([2]JOE_DATA!$B$2:$B$19999="Contract type")*([2]JOE_DATA!$A$2:$A$19999="EPC Construction"),0.3,0)))
+
IF(LEN($EL14)=0,0.3,SUM(IF(([2]JOE_DATA!$C$2:$C$19999=$EL14)*([2]JOE_DATA!$B$2:$B$19999="Contract type")*([2]JOE_DATA!$A$2:$A$19999="EPC Construction"),0.3,0)))</f>
        <v>1</v>
      </c>
      <c r="IE14" s="3">
        <f t="array" ref="IE14">IF(LEN($EP14)=0,1,SUM(IF(([2]JOE_DATA!$C$2:$C$19999=$EP14)*([2]JOE_DATA!$B$2:$B$19999="Client type")*([2]JOE_DATA!$A$2:$A$19999="EPC Construction"),1,0)))</f>
        <v>1</v>
      </c>
      <c r="IF14" s="3">
        <f t="array" ref="IF14">IF(LEN($EN14)=0,1,SUM(IF(([2]JOE_DATA!$C$2:$C$19999=$EN14)*([2]JOE_DATA!$B$2:$B$19999="Subject matter")*([2]JOE_DATA!$A$2:$A$19999="EPC Construction"),1,0)))</f>
        <v>1</v>
      </c>
      <c r="IG14" s="3">
        <f t="array" ref="IG14">IF(LEN($ER14)=0,1,SUM(IF(([2]JOE_DATA!$C$2:$C$19999=$ER14)*([2]JOE_DATA!$B$2:$B$19999="Client scope")*([2]JOE_DATA!$A$2:$A$19999="EPC Construction"),1,0)))</f>
        <v>1</v>
      </c>
      <c r="IH14" s="3">
        <f t="array" ref="IH14">IF(LEN($ES14)=0,0.4,SUM(IF(([2]JOE_DATA!$C$2:$C$19999=$ES14)*([2]JOE_DATA!$B$2:$B$19999="Work type")*([2]JOE_DATA!$A$2:$A$19999="EPC Energy"),0.4,0)))
+
IF(LEN($ET14)=0,0.3,SUM(IF(([2]JOE_DATA!$C$2:$C$19999=$ET14)*([2]JOE_DATA!$B$2:$B$19999="Work type")*([2]JOE_DATA!$A$2:$A$19999="EPC Energy"),0.3,0)))
+
IF(LEN($EU14)=0,0.3,SUM(IF(([2]JOE_DATA!$C$2:$C$19999=$EU14)*([2]JOE_DATA!$B$2:$B$19999="Work type")*([2]JOE_DATA!$A$2:$A$19999="EPC Energy"),0.3,0)))</f>
        <v>1</v>
      </c>
      <c r="II14" s="3">
        <f t="array" ref="II14">IF(LEN($EV14)=0,1,SUM(IF(([2]JOE_DATA!$C$2:$C$19999=$EV14)*([2]JOE_DATA!$B$2:$B$19999="Work type")*([2]JOE_DATA!$A$2:$A$19999="EPC Energy"),1,0)))</f>
        <v>1</v>
      </c>
      <c r="IJ14" s="3">
        <f t="array" ref="IJ14">IF(LEN($EW14)=0,1,SUM(IF(([2]JOE_DATA!$C$2:$C$19999=$EW14)*([2]JOE_DATA!$B$2:$B$19999="Client type")*([2]JOE_DATA!$A$2:$A$19999="EPC Projects"),1,0)))</f>
        <v>1</v>
      </c>
      <c r="IK14" s="3">
        <f t="array" ref="IK14">IF(LEN($FE14)=0,0.4,SUM(IF(([2]JOE_DATA!$C$2:$C$19999=$FE14)*([2]JOE_DATA!$B$2:$B$19999="Client type")*([2]JOE_DATA!$A$2:$A$19999="Real Estate"),0.4,0)))
+
IF(LEN($FF14)=0,0.3,SUM(IF(([2]JOE_DATA!$C$2:$C$19999=$FF14)*([2]JOE_DATA!$B$2:$B$19999="Client type")*([2]JOE_DATA!$A$2:$A$19999="Real Estate"),0.3,0)))
+
IF(LEN($FG14)=0,0.3,SUM(IF(([2]JOE_DATA!$C$2:$C$19999=$FG14)*([2]JOE_DATA!$B$2:$B$19999="Client type")*([2]JOE_DATA!$A$2:$A$19999="Real Estate"),0.3,0)))</f>
        <v>1</v>
      </c>
      <c r="IL14" s="3">
        <f t="array" ref="IL14">IF(LEN($FH14)=0,0.4,SUM(IF(([2]JOE_DATA!$C$2:$C$19999=$FH14)*([2]JOE_DATA!$B$2:$B$19999="Work type")*([2]JOE_DATA!$A$2:$A$19999="Real Estate"),0.4,0)))
+
IF(LEN($FI14)=0,0.3,SUM(IF(([2]JOE_DATA!$C$2:$C$19999=$FI14)*([2]JOE_DATA!$B$2:$B$19999="Work type")*([2]JOE_DATA!$A$2:$A$19999="Real Estate"),0.3,0)))
+
IF(LEN($FJ14)=0,0.3,SUM(IF(([2]JOE_DATA!$C$2:$C$19999=$FJ14)*([2]JOE_DATA!$B$2:$B$19999="Work type")*([2]JOE_DATA!$A$2:$A$19999="Real Estate"),0.3,0)))</f>
        <v>1</v>
      </c>
      <c r="IM14" s="3">
        <f t="array" ref="IM14">IF(LEN($EX14)=0,0.4,SUM(IF(([2]JOE_DATA!$C$2:$C$19999=$EX14)*([2]JOE_DATA!$B$2:$B$19999="Work type")*([2]JOE_DATA!$A$2:$A$19999="Human Capital"),0.4,0)))
+
IF(LEN($EY14)=0,0.3,SUM(IF(([2]JOE_DATA!$C$2:$C$19999=$EY14)*([2]JOE_DATA!$B$2:$B$19999="Work type")*([2]JOE_DATA!$A$2:$A$19999="Human Capital"),0.3,0)))
+
IF(LEN($EZ14)=0,0.3,SUM(IF(([2]JOE_DATA!$C$2:$C$19999=$EZ14)*([2]JOE_DATA!$B$2:$B$19999="Work type")*([2]JOE_DATA!$A$2:$A$19999="Human Capital"),0.3,0)))</f>
        <v>1</v>
      </c>
      <c r="IN14" s="3">
        <f t="array" ref="IN14">IF(LEN($FA14)=0,0.4,SUM(IF(([2]JOE_DATA!$C$2:$C$19999=$FA14)*([2]JOE_DATA!$B$2:$B$19999="Sub-work types")*([2]JOE_DATA!$A$2:$A$19999="Human Capital"),0.4,0)))
+
IF(LEN($FB14)=0,0.3,SUM(IF(([2]JOE_DATA!$C$2:$C$19999=$FB14)*([2]JOE_DATA!$B$2:$B$19999="Sub-work types")*([2]JOE_DATA!$A$2:$A$19999="Human Capital"),0.3,0)))
+
IF(LEN($FC14)=0,0.3,SUM(IF(([2]JOE_DATA!$C$2:$C$19999=$FC14)*([2]JOE_DATA!$B$2:$B$19999="Sub-work types")*([2]JOE_DATA!$A$2:$A$19999="Human Capital"),0.3,0)))</f>
        <v>1</v>
      </c>
      <c r="IO14" s="16">
        <f t="array" ref="IO14">IF(LEN($FD14)=0,1,SUM(IF(([2]JOE_DATA!$C$2:$C$19999=$FD14)*([2]JOE_DATA!$B$2:$B$19999="Pension scheme")*([2]JOE_DATA!$A$2:$A$19999="Human Capital"),1,0)))</f>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45.75">
      <c r="A15" s="37" t="s">
        <v>246</v>
      </c>
      <c r="B15" s="38" t="s">
        <v>308</v>
      </c>
      <c r="C15" s="37" t="s">
        <v>248</v>
      </c>
      <c r="D15" s="37" t="s">
        <v>309</v>
      </c>
      <c r="E15" s="3"/>
      <c r="F15" s="39" t="s">
        <v>310</v>
      </c>
      <c r="G15" s="3"/>
      <c r="H15" s="3"/>
      <c r="I15" s="40" t="s">
        <v>311</v>
      </c>
      <c r="J15" s="3"/>
      <c r="K15" s="3"/>
      <c r="L15" s="37"/>
      <c r="M15" s="3"/>
      <c r="N15" s="3"/>
      <c r="O15" s="41" t="s">
        <v>99</v>
      </c>
      <c r="P15" s="37"/>
      <c r="Q15" s="37"/>
      <c r="R15" s="3"/>
      <c r="S15" s="42"/>
      <c r="T15" s="42"/>
      <c r="U15" s="37" t="s">
        <v>310</v>
      </c>
      <c r="V15" s="3"/>
      <c r="W15" s="3"/>
      <c r="X15" s="40" t="s">
        <v>311</v>
      </c>
      <c r="Y15" s="3"/>
      <c r="Z15" s="3"/>
      <c r="AA15" s="37" t="s">
        <v>312</v>
      </c>
      <c r="AB15" s="37" t="s">
        <v>313</v>
      </c>
      <c r="AC15" s="3"/>
      <c r="AD15" s="37" t="s">
        <v>254</v>
      </c>
      <c r="AE15" s="3"/>
      <c r="AF15" s="3"/>
      <c r="AG15" s="43" t="s">
        <v>130</v>
      </c>
      <c r="AH15" s="3"/>
      <c r="AI15" s="37" t="s">
        <v>255</v>
      </c>
      <c r="AJ15" s="3"/>
      <c r="AK15" s="3"/>
      <c r="AL15" s="37"/>
      <c r="AM15" s="3"/>
      <c r="AN15" s="3"/>
      <c r="AO15" s="37" t="s">
        <v>133</v>
      </c>
      <c r="AP15" s="3"/>
      <c r="AQ15" s="3"/>
      <c r="AR15" s="3"/>
      <c r="AS15" s="3"/>
      <c r="AT15" s="3"/>
      <c r="AU15" s="3"/>
      <c r="AV15" s="3"/>
      <c r="AW15" s="3"/>
      <c r="AX15" s="3"/>
      <c r="AY15" s="3"/>
      <c r="AZ15" s="3"/>
      <c r="BA15" s="3"/>
      <c r="BB15" s="3"/>
      <c r="BC15" s="3"/>
      <c r="BD15" s="3"/>
      <c r="BE15" s="44"/>
      <c r="BF15" s="37"/>
      <c r="BG15" s="37" t="s">
        <v>254</v>
      </c>
      <c r="BH15" s="3"/>
      <c r="BI15" s="40" t="s">
        <v>257</v>
      </c>
      <c r="BJ15" s="45"/>
      <c r="BK15" s="45"/>
      <c r="BL15" s="46" t="s">
        <v>258</v>
      </c>
      <c r="BM15" s="46"/>
      <c r="BN15" s="37"/>
      <c r="BO15" s="3"/>
      <c r="BP15" s="3"/>
      <c r="BQ15" s="3"/>
      <c r="BR15" s="3"/>
      <c r="BS15" s="3"/>
      <c r="BT15" s="37"/>
      <c r="BU15" s="46" t="s">
        <v>314</v>
      </c>
      <c r="BV15" s="37"/>
      <c r="BW15" s="3"/>
      <c r="BX15" s="3"/>
      <c r="BY15" s="3"/>
      <c r="BZ15" s="3"/>
      <c r="CA15" s="3"/>
      <c r="CB15" s="3"/>
      <c r="CC15" s="3"/>
      <c r="CD15" s="41" t="s">
        <v>259</v>
      </c>
      <c r="CE15" s="40" t="s">
        <v>260</v>
      </c>
      <c r="CF15" s="3"/>
      <c r="CG15" s="41" t="s">
        <v>261</v>
      </c>
      <c r="CH15" s="40"/>
      <c r="CI15" s="3"/>
      <c r="CJ15" s="3"/>
      <c r="CK15" s="41" t="s">
        <v>262</v>
      </c>
      <c r="CL15" s="3"/>
      <c r="CM15" s="3"/>
      <c r="CN15" s="3"/>
      <c r="CO15" s="3"/>
      <c r="CP15" s="3"/>
      <c r="CQ15" s="37"/>
      <c r="CR15" s="37"/>
      <c r="CS15" s="37"/>
      <c r="CT15" s="37"/>
      <c r="CU15" s="37"/>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7"/>
      <c r="FF15" s="37"/>
      <c r="FG15" s="37"/>
      <c r="FH15" s="37"/>
      <c r="FI15" s="37"/>
      <c r="FJ15" s="3"/>
      <c r="FK15" s="3"/>
      <c r="FL15" s="3"/>
      <c r="FM15" s="3"/>
      <c r="FO15" s="3"/>
      <c r="FP15" s="3"/>
      <c r="FQ15" s="3" t="str">
        <f t="array" ref="FQ15">IF(SUM($FU15:$IP15)=74,"PASS","FAIL")</f>
        <v>PASS</v>
      </c>
      <c r="FR15" s="3">
        <f t="shared" si="5"/>
        <v>0</v>
      </c>
      <c r="FS15" s="3">
        <f t="shared" si="6"/>
        <v>0</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1</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f t="array" ref="HF15">IF(LEN($CS15)=0,0.4,SUM(IF(([2]JOE_DATA!$C$2:$C$19999=$CS15)*([2]JOE_DATA!$B$2:$B$19999="Work type")*([2]JOE_DATA!$A$2:$A$19999="BAIF"),0.4,0)))
+
IF(LEN($CT15)=0,0.3,SUM(IF(([2]JOE_DATA!$C$2:$C$19999=$CT15)*([2]JOE_DATA!$B$2:$B$19999="Work type")*([2]JOE_DATA!$A$2:$A$19999="BAIF"),0.3,0)))
+
IF(LEN($CU15)=0,0.3,SUM(IF(([2]JOE_DATA!$C$2:$C$19999=$CU15)*([2]JOE_DATA!$B$2:$B$19999="Work type")*([2]JOE_DATA!$A$2:$A$19999="BAIF"),0.3,0)))</f>
        <v>1</v>
      </c>
      <c r="HG15" s="3">
        <f t="array" ref="HG15">IF(LEN($CQ15)=0,1,SUM(IF(([2]JOE_DATA!$C$2:$C$19999=$CQ15)*([2]JOE_DATA!$B$2:$B$19999="Client type")*([2]JOE_DATA!$A$2:$A$19999="BAIF"),1,0)))</f>
        <v>1</v>
      </c>
      <c r="HH15" s="3">
        <f t="array" ref="HH15">IF(LEN($CW15)=0,0.4,SUM(IF(([2]JOE_DATA!$C$2:$C$19999=$CW15)*([2]JOE_DATA!$B$2:$B$19999="Work type")*([2]JOE_DATA!$A$2:$A$19999="CRD"),0.4,0)))
+
IF(LEN($CX15)=0,0.3,SUM(IF(([2]JOE_DATA!$C$2:$C$19999=$CX15)*([2]JOE_DATA!$B$2:$B$19999="Work type")*([2]JOE_DATA!$A$2:$A$19999="CRD"),0.3,0)))
+
IF(LEN($CY15)=0,0.3,SUM(IF(([2]JOE_DATA!$C$2:$C$19999=$CY15)*([2]JOE_DATA!$B$2:$B$19999="Work type")*([2]JOE_DATA!$A$2:$A$19999="CRD"),0.3,0)))</f>
        <v>1</v>
      </c>
      <c r="HI15" s="3">
        <f t="array" ref="HI15">IF(LEN($CZ15)=0,0.4,SUM(IF(([2]JOE_DATA!$C$2:$C$19999=$CZ15)*([2]JOE_DATA!$B$2:$B$19999="Sub-work type")*([2]JOE_DATA!$A$2:$A$19999="CRD"),0.4,0)))
+
IF(LEN($DA15)=0,0.3,SUM(IF(([2]JOE_DATA!$C$2:$C$19999=$DA15)*([2]JOE_DATA!$B$2:$B$19999="Sub-work type")*([2]JOE_DATA!$A$2:$A$19999="CRD"),0.3,0)))
+
IF(LEN($DB15)=0,0.3,SUM(IF(([2]JOE_DATA!$C$2:$C$19999=$DB15)*([2]JOE_DATA!$B$2:$B$19999="Sub-work type")*([2]JOE_DATA!$A$2:$A$19999="CRD"),0.3,0)))</f>
        <v>1</v>
      </c>
      <c r="HJ15" s="3">
        <f t="array" ref="HJ15">IF(LEN($CV15)=0,1,SUM(IF(([2]JOE_DATA!$C$2:$C$19999=$CV15)*([2]JOE_DATA!$B$2:$B$19999="Client type")*([2]JOE_DATA!$A$2:$A$19999="CRD"),1,0)))</f>
        <v>1</v>
      </c>
      <c r="HK15" s="3">
        <f t="array" ref="HK15">IF(LEN($DC15)=0,0.4,SUM(IF(([2]JOE_DATA!$C$2:$C$19999=$DC15)*([2]JOE_DATA!$B$2:$B$19999="Work type")*([2]JOE_DATA!$A$2:$A$19999="Corporate"),0.4,0)))
+
IF(LEN($DD15)=0,0.3,SUM(IF(([2]JOE_DATA!$C$2:$C$19999=$DD15)*([2]JOE_DATA!$B$2:$B$19999="Work type")*([2]JOE_DATA!$A$2:$A$19999="Corporate"),0.3,0)))
+
IF(LEN($DE15)=0,0.3,SUM(IF(([2]JOE_DATA!$C$2:$C$19999=$DE15)*([2]JOE_DATA!$B$2:$B$19999="Work type")*([2]JOE_DATA!$A$2:$A$19999="Corporate"),0.3,0)))</f>
        <v>1</v>
      </c>
      <c r="HL15" s="3">
        <f t="array" ref="HL15">IF(LEN($DF15)=0,0.4,SUM(IF(([2]JOE_DATA!$C$2:$C$19999=$DF15)*([2]JOE_DATA!$B$2:$B$19999="Sub-work type")*([2]JOE_DATA!$A$2:$A$19999="Corporate"),0.4,0)))
+
IF(LEN($DG15)=0,0.3,SUM(IF(([2]JOE_DATA!$C$2:$C$19999=$DG15)*([2]JOE_DATA!$B$2:$B$19999="Sub-work type")*([2]JOE_DATA!$A$2:$A$19999="Corporate"),0.3,0)))
+
IF(LEN($DH15)=0,0.3,SUM(IF(([2]JOE_DATA!$C$2:$C$19999=$DH15)*([2]JOE_DATA!$B$2:$B$19999="Sub-work type")*([2]JOE_DATA!$A$2:$A$19999="Corporate"),0.3,0)))</f>
        <v>1</v>
      </c>
      <c r="HM15" s="3">
        <f t="array" ref="HM15">IF(LEN($DI15)=0,0.4,SUM(IF(([2]JOE_DATA!$C$2:$C$19999=$DI15)*([2]JOE_DATA!$B$2:$B$19999="Acting for")*([2]JOE_DATA!$A$2:$A$19999="Corporate"),0.4,0)))
+
IF(LEN($DJ15)=0,0.3,SUM(IF(([2]JOE_DATA!$C$2:$C$19999=$DJ15)*([2]JOE_DATA!$B$2:$B$19999="Acting for")*([2]JOE_DATA!$A$2:$A$19999="Corporate"),0.3,0)))
+
IF(LEN($DK15)=0,0.3,SUM(IF(([2]JOE_DATA!$C$2:$C$19999=$DK15)*([2]JOE_DATA!$B$2:$B$19999="Acting for")*([2]JOE_DATA!$A$2:$A$19999="Corporate"),0.3,0)))</f>
        <v>1</v>
      </c>
      <c r="HN15" s="3">
        <f t="array" ref="HN15">IF(LEN($DM15)=0,0.4,SUM(IF(([2]JOE_DATA!$C$2:$C$19999=$DM15)*([2]JOE_DATA!$B$2:$B$19999="Country of buyer")*([2]JOE_DATA!$A$2:$A$19999="Corporate"),0.4,0)))
+
IF(LEN($DN15)=0,0.3,SUM(IF(([2]JOE_DATA!$C$2:$C$19999=$DN15)*([2]JOE_DATA!$B$2:$B$19999="Country of buyer")*([2]JOE_DATA!$A$2:$A$19999="Corporate"),0.3,0)))
+
IF(LEN($DL15)=0,0.3,SUM(IF(([2]JOE_DATA!$C$2:$C$19999=$DL15)*([2]JOE_DATA!$B$2:$B$19999="Country of buyer")*([2]JOE_DATA!$A$2:$A$19999="Corporate"),0.3,0)))</f>
        <v>1</v>
      </c>
      <c r="HO15" s="3">
        <f t="array" ref="HO15">IF(LEN($DO15)=0,0.4,SUM(IF(([2]JOE_DATA!$C$2:$C$19999=$DO15)*([2]JOE_DATA!$B$2:$B$19999="Country of seller")*([2]JOE_DATA!$A$2:$A$19999="Corporate"),0.4,0)))
+
IF(LEN($DP15)=0,0.3,SUM(IF(([2]JOE_DATA!$C$2:$C$19999=$DP15)*([2]JOE_DATA!$B$2:$B$19999="Country of seller")*([2]JOE_DATA!$A$2:$A$19999="Corporate"),0.3,0)))
+
IF(LEN($DQ15)=0,0.3,SUM(IF(([2]JOE_DATA!$C$2:$C$19999=$DQ15)*([2]JOE_DATA!$B$2:$B$19999="Country of seller")*([2]JOE_DATA!$A$2:$A$19999="Corporate"),0.3,0)))</f>
        <v>1</v>
      </c>
      <c r="HP15" s="3">
        <f t="array" ref="HP15">IF(LEN($DR15)=0,0.4,SUM(IF(([2]JOE_DATA!$C$2:$C$19999=$DR15)*([2]JOE_DATA!$B$2:$B$19999="Country of target")*([2]JOE_DATA!$A$2:$A$19999="Corporate"),0.4,0)))
+
IF(LEN($DS15)=0,0.3,SUM(IF(([2]JOE_DATA!$C$2:$C$19999=$DS15)*([2]JOE_DATA!$B$2:$B$19999="Country of target")*([2]JOE_DATA!$A$2:$A$19999="Corporate"),0.3,0)))
+
IF(LEN($DT15)=0,0.3,SUM(IF(([2]JOE_DATA!$C$2:$C$19999=$DT15)*([2]JOE_DATA!$B$2:$B$19999="Country of target")*([2]JOE_DATA!$A$2:$A$19999="Corporate"),0.3,0)))</f>
        <v>1</v>
      </c>
      <c r="HQ15" s="3">
        <f t="array" ref="HQ15">IF(LEN($DU15)=0,1,SUM(IF(([2]JOE_DATA!$C$2:$C$19999=$DU15)*([2]JOE_DATA!$B$2:$B$19999="Value over US $5m")*([2]JOE_DATA!$A$2:$A$19999="Corporate"),1,0)))</f>
        <v>1</v>
      </c>
      <c r="HR15" s="3">
        <f t="array" ref="HR15">IF(LEN($DV15)=0,1,SUM(IF(([2]JOE_DATA!$C$2:$C$19999=$DV15)*([2]JOE_DATA!$B$2:$B$19999="Value over £500,000")*([2]JOE_DATA!$A$2:$A$19999="Corporate"),1,0)))</f>
        <v>1</v>
      </c>
      <c r="HS15" s="3">
        <f t="array" ref="HS15">IF(LEN($DW15)=0,1,SUM(IF(([2]JOE_DATA!$C$2:$C$19999=$DW15)*([2]JOE_DATA!$B$2:$B$19999="Value over Euro 5m")*([2]JOE_DATA!$A$2:$A$19999="Corporate"),1,0)))</f>
        <v>1</v>
      </c>
      <c r="HT15" s="3">
        <f t="array" ref="HT15">IF(LEN($DX15)=0,1,SUM(IF(([2]JOE_DATA!$C$2:$C$19999=$DX15)*([2]JOE_DATA!$B$2:$B$19999="Value range in euros")*([2]JOE_DATA!$A$2:$A$19999="Corporate"),1,0)))</f>
        <v>1</v>
      </c>
      <c r="HU15" s="3">
        <f t="array" ref="HU15">IF(LEN($DY15)=0,1,SUM(IF(([2]JOE_DATA!$C$2:$C$19999=$DY15)*([2]JOE_DATA!$B$2:$B$19999="Is the deal relevant for M&amp;A study")*([2]JOE_DATA!$A$2:$A$19999="Corporate"),1,0)))</f>
        <v>1</v>
      </c>
      <c r="HV15" s="3">
        <f t="array" ref="HV15">IF(LEN($DZ15)=0,1,SUM(IF(([2]JOE_DATA!$C$2:$C$19999=$DZ15)*([2]JOE_DATA!$B$2:$B$19999="Does the deal involve PE clients")*([2]JOE_DATA!$A$2:$A$19999="Corporate"),1,0)))</f>
        <v>1</v>
      </c>
      <c r="HW15" s="3">
        <f t="array" ref="HW15">IF(LEN($EA15)=0,1,SUM(IF(([2]JOE_DATA!$C$2:$C$19999=$EA15)*([2]JOE_DATA!$B$2:$B$19999="Quarter deal announced/signed")*([2]JOE_DATA!$A$2:$A$19999="Corporate"),1,0)))</f>
        <v>1</v>
      </c>
      <c r="HX15" s="3">
        <f t="array" ref="HX15">IF(LEN($EB15)=0,1,SUM(IF(([2]JOE_DATA!$C$2:$C$19999=$EB15)*([2]JOE_DATA!$B$2:$B$19999="Quarter deal completed")*([2]JOE_DATA!$A$2:$A$19999="Corporate"),1,0)))</f>
        <v>1</v>
      </c>
      <c r="HY15" s="3">
        <f t="array" ref="HY15">IF(LEN($EC15)=0,1,SUM(IF(([2]JOE_DATA!$C$2:$C$19999=$EC15)*([2]JOE_DATA!$B$2:$B$19999="Year deal announced/signed")*([2]JOE_DATA!$A$2:$A$19999="Corporate"),1,0)))</f>
        <v>1</v>
      </c>
      <c r="HZ15" s="3">
        <f t="array" ref="HZ15">IF(LEN($ED15)=0,1,SUM(IF(([2]JOE_DATA!$C$2:$C$19999=$ED15)*([2]JOE_DATA!$B$2:$B$19999="Year deal completed")*([2]JOE_DATA!$A$2:$A$19999="Corporate"),1,0)))</f>
        <v>1</v>
      </c>
      <c r="IA15" s="3">
        <v>1</v>
      </c>
      <c r="IB15" s="3">
        <f t="array" ref="IB15">IF(LEN($EF15)=0,1,SUM(IF(([2]JOE_DATA!$C$2:$C$19999=$EF15)*([2]JOE_DATA!$B$2:$B$19999="Work type")*([2]JOE_DATA!$A$2:$A$19999="Corporate Tax"),1,0)))</f>
        <v>1</v>
      </c>
      <c r="IC15" s="3">
        <f t="array" ref="IC15">IF(LEN($EG15)=0,0.4,SUM(IF(([2]JOE_DATA!$C$2:$C$19999=$EG15)*([2]JOE_DATA!$B$2:$B$19999="Work type")*([2]JOE_DATA!$A$2:$A$19999="EPC Construction"),0.4,0)))
+
IF(LEN($EH15)=0,0.3,SUM(IF(([2]JOE_DATA!$C$2:$C$19999=$EH15)*([2]JOE_DATA!$B$2:$B$19999="Work type")*([2]JOE_DATA!$A$2:$A$19999="EPC Construction"),0.3,0)))
+
IF(LEN($EI15)=0,0.3,SUM(IF(([2]JOE_DATA!$C$2:$C$19999=$EI15)*([2]JOE_DATA!$B$2:$B$19999="Work type")*([2]JOE_DATA!$A$2:$A$19999="EPC Construction"),0.3,0)))</f>
        <v>1</v>
      </c>
      <c r="ID15" s="3">
        <f t="array" ref="ID15">IF(LEN($EJ15)=0,0.4,SUM(IF(([2]JOE_DATA!$C$2:$C$19999=$EJ15)*([2]JOE_DATA!$B$2:$B$19999="Contract type")*([2]JOE_DATA!$A$2:$A$19999="EPC Construction"),0.4,0)))
+
IF(LEN($EK15)=0,0.3,SUM(IF(([2]JOE_DATA!$C$2:$C$19999=$EK15)*([2]JOE_DATA!$B$2:$B$19999="Contract type")*([2]JOE_DATA!$A$2:$A$19999="EPC Construction"),0.3,0)))
+
IF(LEN($EL15)=0,0.3,SUM(IF(([2]JOE_DATA!$C$2:$C$19999=$EL15)*([2]JOE_DATA!$B$2:$B$19999="Contract type")*([2]JOE_DATA!$A$2:$A$19999="EPC Construction"),0.3,0)))</f>
        <v>1</v>
      </c>
      <c r="IE15" s="3">
        <f t="array" ref="IE15">IF(LEN($EP15)=0,1,SUM(IF(([2]JOE_DATA!$C$2:$C$19999=$EP15)*([2]JOE_DATA!$B$2:$B$19999="Client type")*([2]JOE_DATA!$A$2:$A$19999="EPC Construction"),1,0)))</f>
        <v>1</v>
      </c>
      <c r="IF15" s="3">
        <f t="array" ref="IF15">IF(LEN($EN15)=0,1,SUM(IF(([2]JOE_DATA!$C$2:$C$19999=$EN15)*([2]JOE_DATA!$B$2:$B$19999="Subject matter")*([2]JOE_DATA!$A$2:$A$19999="EPC Construction"),1,0)))</f>
        <v>1</v>
      </c>
      <c r="IG15" s="3">
        <f t="array" ref="IG15">IF(LEN($ER15)=0,1,SUM(IF(([2]JOE_DATA!$C$2:$C$19999=$ER15)*([2]JOE_DATA!$B$2:$B$19999="Client scope")*([2]JOE_DATA!$A$2:$A$19999="EPC Construction"),1,0)))</f>
        <v>1</v>
      </c>
      <c r="IH15" s="3">
        <f t="array" ref="IH15">IF(LEN($ES15)=0,0.4,SUM(IF(([2]JOE_DATA!$C$2:$C$19999=$ES15)*([2]JOE_DATA!$B$2:$B$19999="Work type")*([2]JOE_DATA!$A$2:$A$19999="EPC Energy"),0.4,0)))
+
IF(LEN($ET15)=0,0.3,SUM(IF(([2]JOE_DATA!$C$2:$C$19999=$ET15)*([2]JOE_DATA!$B$2:$B$19999="Work type")*([2]JOE_DATA!$A$2:$A$19999="EPC Energy"),0.3,0)))
+
IF(LEN($EU15)=0,0.3,SUM(IF(([2]JOE_DATA!$C$2:$C$19999=$EU15)*([2]JOE_DATA!$B$2:$B$19999="Work type")*([2]JOE_DATA!$A$2:$A$19999="EPC Energy"),0.3,0)))</f>
        <v>1</v>
      </c>
      <c r="II15" s="3">
        <f t="array" ref="II15">IF(LEN($EV15)=0,1,SUM(IF(([2]JOE_DATA!$C$2:$C$19999=$EV15)*([2]JOE_DATA!$B$2:$B$19999="Work type")*([2]JOE_DATA!$A$2:$A$19999="EPC Energy"),1,0)))</f>
        <v>1</v>
      </c>
      <c r="IJ15" s="3">
        <f t="array" ref="IJ15">IF(LEN($EW15)=0,1,SUM(IF(([2]JOE_DATA!$C$2:$C$19999=$EW15)*([2]JOE_DATA!$B$2:$B$19999="Client type")*([2]JOE_DATA!$A$2:$A$19999="EPC Projects"),1,0)))</f>
        <v>1</v>
      </c>
      <c r="IK15" s="3">
        <f t="array" ref="IK15">IF(LEN($FE15)=0,0.4,SUM(IF(([2]JOE_DATA!$C$2:$C$19999=$FE15)*([2]JOE_DATA!$B$2:$B$19999="Client type")*([2]JOE_DATA!$A$2:$A$19999="Real Estate"),0.4,0)))
+
IF(LEN($FF15)=0,0.3,SUM(IF(([2]JOE_DATA!$C$2:$C$19999=$FF15)*([2]JOE_DATA!$B$2:$B$19999="Client type")*([2]JOE_DATA!$A$2:$A$19999="Real Estate"),0.3,0)))
+
IF(LEN($FG15)=0,0.3,SUM(IF(([2]JOE_DATA!$C$2:$C$19999=$FG15)*([2]JOE_DATA!$B$2:$B$19999="Client type")*([2]JOE_DATA!$A$2:$A$19999="Real Estate"),0.3,0)))</f>
        <v>1</v>
      </c>
      <c r="IL15" s="3">
        <f t="array" ref="IL15">IF(LEN($FH15)=0,0.4,SUM(IF(([2]JOE_DATA!$C$2:$C$19999=$FH15)*([2]JOE_DATA!$B$2:$B$19999="Work type")*([2]JOE_DATA!$A$2:$A$19999="Real Estate"),0.4,0)))
+
IF(LEN($FI15)=0,0.3,SUM(IF(([2]JOE_DATA!$C$2:$C$19999=$FI15)*([2]JOE_DATA!$B$2:$B$19999="Work type")*([2]JOE_DATA!$A$2:$A$19999="Real Estate"),0.3,0)))
+
IF(LEN($FJ15)=0,0.3,SUM(IF(([2]JOE_DATA!$C$2:$C$19999=$FJ15)*([2]JOE_DATA!$B$2:$B$19999="Work type")*([2]JOE_DATA!$A$2:$A$19999="Real Estate"),0.3,0)))</f>
        <v>1</v>
      </c>
      <c r="IM15" s="3">
        <f t="array" ref="IM15">IF(LEN($EX15)=0,0.4,SUM(IF(([2]JOE_DATA!$C$2:$C$19999=$EX15)*([2]JOE_DATA!$B$2:$B$19999="Work type")*([2]JOE_DATA!$A$2:$A$19999="Human Capital"),0.4,0)))
+
IF(LEN($EY15)=0,0.3,SUM(IF(([2]JOE_DATA!$C$2:$C$19999=$EY15)*([2]JOE_DATA!$B$2:$B$19999="Work type")*([2]JOE_DATA!$A$2:$A$19999="Human Capital"),0.3,0)))
+
IF(LEN($EZ15)=0,0.3,SUM(IF(([2]JOE_DATA!$C$2:$C$19999=$EZ15)*([2]JOE_DATA!$B$2:$B$19999="Work type")*([2]JOE_DATA!$A$2:$A$19999="Human Capital"),0.3,0)))</f>
        <v>1</v>
      </c>
      <c r="IN15" s="3">
        <f t="array" ref="IN15">IF(LEN($FA15)=0,0.4,SUM(IF(([2]JOE_DATA!$C$2:$C$19999=$FA15)*([2]JOE_DATA!$B$2:$B$19999="Sub-work types")*([2]JOE_DATA!$A$2:$A$19999="Human Capital"),0.4,0)))
+
IF(LEN($FB15)=0,0.3,SUM(IF(([2]JOE_DATA!$C$2:$C$19999=$FB15)*([2]JOE_DATA!$B$2:$B$19999="Sub-work types")*([2]JOE_DATA!$A$2:$A$19999="Human Capital"),0.3,0)))
+
IF(LEN($FC15)=0,0.3,SUM(IF(([2]JOE_DATA!$C$2:$C$19999=$FC15)*([2]JOE_DATA!$B$2:$B$19999="Sub-work types")*([2]JOE_DATA!$A$2:$A$19999="Human Capital"),0.3,0)))</f>
        <v>1</v>
      </c>
      <c r="IO15" s="16">
        <f t="array" ref="IO15">IF(LEN($FD15)=0,1,SUM(IF(([2]JOE_DATA!$C$2:$C$19999=$FD15)*([2]JOE_DATA!$B$2:$B$19999="Pension scheme")*([2]JOE_DATA!$A$2:$A$19999="Human Capital"),1,0)))</f>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27.75">
      <c r="A16" s="37" t="s">
        <v>246</v>
      </c>
      <c r="B16" s="38" t="s">
        <v>315</v>
      </c>
      <c r="C16" s="37" t="s">
        <v>248</v>
      </c>
      <c r="D16" s="37" t="s">
        <v>316</v>
      </c>
      <c r="E16" s="3"/>
      <c r="F16" s="39" t="s">
        <v>317</v>
      </c>
      <c r="G16" s="3"/>
      <c r="H16" s="3"/>
      <c r="I16" s="37" t="s">
        <v>318</v>
      </c>
      <c r="J16" s="40" t="s">
        <v>319</v>
      </c>
      <c r="K16" s="3"/>
      <c r="L16" s="37"/>
      <c r="M16" s="3"/>
      <c r="N16" s="3"/>
      <c r="O16" s="41" t="s">
        <v>99</v>
      </c>
      <c r="P16" s="37"/>
      <c r="Q16" s="37"/>
      <c r="R16" s="3"/>
      <c r="S16" s="42"/>
      <c r="T16" s="42"/>
      <c r="U16" s="37" t="s">
        <v>320</v>
      </c>
      <c r="V16" s="39" t="s">
        <v>317</v>
      </c>
      <c r="W16" s="3"/>
      <c r="X16" s="3" t="s">
        <v>321</v>
      </c>
      <c r="Y16" s="37" t="s">
        <v>318</v>
      </c>
      <c r="Z16" s="40" t="s">
        <v>319</v>
      </c>
      <c r="AA16" s="37" t="s">
        <v>322</v>
      </c>
      <c r="AB16" s="37"/>
      <c r="AC16" s="3"/>
      <c r="AD16" s="37" t="s">
        <v>248</v>
      </c>
      <c r="AE16" s="3"/>
      <c r="AF16" s="3"/>
      <c r="AG16" s="43"/>
      <c r="AH16" s="3"/>
      <c r="AI16" s="37" t="s">
        <v>255</v>
      </c>
      <c r="AJ16" s="3"/>
      <c r="AK16" s="3"/>
      <c r="AL16" s="37"/>
      <c r="AM16" s="3"/>
      <c r="AN16" s="3"/>
      <c r="AO16" s="37" t="s">
        <v>133</v>
      </c>
      <c r="AP16" s="3"/>
      <c r="AQ16" s="3"/>
      <c r="AR16" s="3"/>
      <c r="AS16" s="3"/>
      <c r="AT16" s="3"/>
      <c r="AU16" s="3"/>
      <c r="AV16" s="3"/>
      <c r="AW16" s="3"/>
      <c r="AX16" s="3"/>
      <c r="AY16" s="3"/>
      <c r="AZ16" s="3"/>
      <c r="BA16" s="3"/>
      <c r="BB16" s="3"/>
      <c r="BC16" s="3"/>
      <c r="BD16" s="3"/>
      <c r="BE16" s="44"/>
      <c r="BF16" s="37"/>
      <c r="BG16" s="37" t="s">
        <v>248</v>
      </c>
      <c r="BH16" s="3"/>
      <c r="BI16" s="40" t="s">
        <v>257</v>
      </c>
      <c r="BJ16" s="45"/>
      <c r="BK16" s="45"/>
      <c r="BL16" s="46" t="s">
        <v>258</v>
      </c>
      <c r="BM16" s="46" t="s">
        <v>273</v>
      </c>
      <c r="BN16" s="37"/>
      <c r="BO16" s="3"/>
      <c r="BP16" s="3"/>
      <c r="BQ16" s="3"/>
      <c r="BR16" s="3"/>
      <c r="BS16" s="3"/>
      <c r="BT16" s="37"/>
      <c r="BU16" s="37"/>
      <c r="BV16" s="37"/>
      <c r="BW16" s="3"/>
      <c r="BX16" s="3"/>
      <c r="BY16" s="3"/>
      <c r="BZ16" s="3"/>
      <c r="CA16" s="3"/>
      <c r="CB16" s="3"/>
      <c r="CC16" s="3"/>
      <c r="CD16" s="41" t="s">
        <v>259</v>
      </c>
      <c r="CE16" s="40" t="s">
        <v>260</v>
      </c>
      <c r="CF16" s="3"/>
      <c r="CG16" s="41" t="s">
        <v>261</v>
      </c>
      <c r="CH16" s="40"/>
      <c r="CI16" s="3"/>
      <c r="CJ16" s="3"/>
      <c r="CK16" s="41" t="s">
        <v>262</v>
      </c>
      <c r="CL16" s="3"/>
      <c r="CM16" s="3"/>
      <c r="CN16" s="3"/>
      <c r="CO16" s="3"/>
      <c r="CP16" s="3"/>
      <c r="CQ16" s="37"/>
      <c r="CR16" s="37"/>
      <c r="CS16" s="37"/>
      <c r="CT16" s="37"/>
      <c r="CU16" s="37"/>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7"/>
      <c r="FF16" s="37"/>
      <c r="FG16" s="37"/>
      <c r="FH16" s="37"/>
      <c r="FI16" s="37"/>
      <c r="FJ16" s="3"/>
      <c r="FK16" s="3"/>
      <c r="FL16" s="3"/>
      <c r="FM16" s="3"/>
      <c r="FO16" s="3"/>
      <c r="FP16" s="3"/>
      <c r="FQ16" s="3" t="str">
        <f t="array" ref="FQ16">IF(SUM($FU16:$IP16)=74,"PASS","FAIL")</f>
        <v>PASS</v>
      </c>
      <c r="FR16" s="3">
        <f t="shared" si="5"/>
        <v>0</v>
      </c>
      <c r="FS16" s="3">
        <f t="shared" si="6"/>
        <v>0</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f t="array" ref="HF16">IF(LEN($CS16)=0,0.4,SUM(IF(([2]JOE_DATA!$C$2:$C$19999=$CS16)*([2]JOE_DATA!$B$2:$B$19999="Work type")*([2]JOE_DATA!$A$2:$A$19999="BAIF"),0.4,0)))
+
IF(LEN($CT16)=0,0.3,SUM(IF(([2]JOE_DATA!$C$2:$C$19999=$CT16)*([2]JOE_DATA!$B$2:$B$19999="Work type")*([2]JOE_DATA!$A$2:$A$19999="BAIF"),0.3,0)))
+
IF(LEN($CU16)=0,0.3,SUM(IF(([2]JOE_DATA!$C$2:$C$19999=$CU16)*([2]JOE_DATA!$B$2:$B$19999="Work type")*([2]JOE_DATA!$A$2:$A$19999="BAIF"),0.3,0)))</f>
        <v>1</v>
      </c>
      <c r="HG16" s="3">
        <f t="array" ref="HG16">IF(LEN($CQ16)=0,1,SUM(IF(([2]JOE_DATA!$C$2:$C$19999=$CQ16)*([2]JOE_DATA!$B$2:$B$19999="Client type")*([2]JOE_DATA!$A$2:$A$19999="BAIF"),1,0)))</f>
        <v>1</v>
      </c>
      <c r="HH16" s="3">
        <f t="array" ref="HH16">IF(LEN($CW16)=0,0.4,SUM(IF(([2]JOE_DATA!$C$2:$C$19999=$CW16)*([2]JOE_DATA!$B$2:$B$19999="Work type")*([2]JOE_DATA!$A$2:$A$19999="CRD"),0.4,0)))
+
IF(LEN($CX16)=0,0.3,SUM(IF(([2]JOE_DATA!$C$2:$C$19999=$CX16)*([2]JOE_DATA!$B$2:$B$19999="Work type")*([2]JOE_DATA!$A$2:$A$19999="CRD"),0.3,0)))
+
IF(LEN($CY16)=0,0.3,SUM(IF(([2]JOE_DATA!$C$2:$C$19999=$CY16)*([2]JOE_DATA!$B$2:$B$19999="Work type")*([2]JOE_DATA!$A$2:$A$19999="CRD"),0.3,0)))</f>
        <v>1</v>
      </c>
      <c r="HI16" s="3">
        <f t="array" ref="HI16">IF(LEN($CZ16)=0,0.4,SUM(IF(([2]JOE_DATA!$C$2:$C$19999=$CZ16)*([2]JOE_DATA!$B$2:$B$19999="Sub-work type")*([2]JOE_DATA!$A$2:$A$19999="CRD"),0.4,0)))
+
IF(LEN($DA16)=0,0.3,SUM(IF(([2]JOE_DATA!$C$2:$C$19999=$DA16)*([2]JOE_DATA!$B$2:$B$19999="Sub-work type")*([2]JOE_DATA!$A$2:$A$19999="CRD"),0.3,0)))
+
IF(LEN($DB16)=0,0.3,SUM(IF(([2]JOE_DATA!$C$2:$C$19999=$DB16)*([2]JOE_DATA!$B$2:$B$19999="Sub-work type")*([2]JOE_DATA!$A$2:$A$19999="CRD"),0.3,0)))</f>
        <v>1</v>
      </c>
      <c r="HJ16" s="3">
        <f t="array" ref="HJ16">IF(LEN($CV16)=0,1,SUM(IF(([2]JOE_DATA!$C$2:$C$19999=$CV16)*([2]JOE_DATA!$B$2:$B$19999="Client type")*([2]JOE_DATA!$A$2:$A$19999="CRD"),1,0)))</f>
        <v>1</v>
      </c>
      <c r="HK16" s="3">
        <f t="array" ref="HK16">IF(LEN($DC16)=0,0.4,SUM(IF(([2]JOE_DATA!$C$2:$C$19999=$DC16)*([2]JOE_DATA!$B$2:$B$19999="Work type")*([2]JOE_DATA!$A$2:$A$19999="Corporate"),0.4,0)))
+
IF(LEN($DD16)=0,0.3,SUM(IF(([2]JOE_DATA!$C$2:$C$19999=$DD16)*([2]JOE_DATA!$B$2:$B$19999="Work type")*([2]JOE_DATA!$A$2:$A$19999="Corporate"),0.3,0)))
+
IF(LEN($DE16)=0,0.3,SUM(IF(([2]JOE_DATA!$C$2:$C$19999=$DE16)*([2]JOE_DATA!$B$2:$B$19999="Work type")*([2]JOE_DATA!$A$2:$A$19999="Corporate"),0.3,0)))</f>
        <v>1</v>
      </c>
      <c r="HL16" s="3">
        <f t="array" ref="HL16">IF(LEN($DF16)=0,0.4,SUM(IF(([2]JOE_DATA!$C$2:$C$19999=$DF16)*([2]JOE_DATA!$B$2:$B$19999="Sub-work type")*([2]JOE_DATA!$A$2:$A$19999="Corporate"),0.4,0)))
+
IF(LEN($DG16)=0,0.3,SUM(IF(([2]JOE_DATA!$C$2:$C$19999=$DG16)*([2]JOE_DATA!$B$2:$B$19999="Sub-work type")*([2]JOE_DATA!$A$2:$A$19999="Corporate"),0.3,0)))
+
IF(LEN($DH16)=0,0.3,SUM(IF(([2]JOE_DATA!$C$2:$C$19999=$DH16)*([2]JOE_DATA!$B$2:$B$19999="Sub-work type")*([2]JOE_DATA!$A$2:$A$19999="Corporate"),0.3,0)))</f>
        <v>1</v>
      </c>
      <c r="HM16" s="3">
        <f t="array" ref="HM16">IF(LEN($DI16)=0,0.4,SUM(IF(([2]JOE_DATA!$C$2:$C$19999=$DI16)*([2]JOE_DATA!$B$2:$B$19999="Acting for")*([2]JOE_DATA!$A$2:$A$19999="Corporate"),0.4,0)))
+
IF(LEN($DJ16)=0,0.3,SUM(IF(([2]JOE_DATA!$C$2:$C$19999=$DJ16)*([2]JOE_DATA!$B$2:$B$19999="Acting for")*([2]JOE_DATA!$A$2:$A$19999="Corporate"),0.3,0)))
+
IF(LEN($DK16)=0,0.3,SUM(IF(([2]JOE_DATA!$C$2:$C$19999=$DK16)*([2]JOE_DATA!$B$2:$B$19999="Acting for")*([2]JOE_DATA!$A$2:$A$19999="Corporate"),0.3,0)))</f>
        <v>1</v>
      </c>
      <c r="HN16" s="3">
        <f t="array" ref="HN16">IF(LEN($DM16)=0,0.4,SUM(IF(([2]JOE_DATA!$C$2:$C$19999=$DM16)*([2]JOE_DATA!$B$2:$B$19999="Country of buyer")*([2]JOE_DATA!$A$2:$A$19999="Corporate"),0.4,0)))
+
IF(LEN($DN16)=0,0.3,SUM(IF(([2]JOE_DATA!$C$2:$C$19999=$DN16)*([2]JOE_DATA!$B$2:$B$19999="Country of buyer")*([2]JOE_DATA!$A$2:$A$19999="Corporate"),0.3,0)))
+
IF(LEN($DL16)=0,0.3,SUM(IF(([2]JOE_DATA!$C$2:$C$19999=$DL16)*([2]JOE_DATA!$B$2:$B$19999="Country of buyer")*([2]JOE_DATA!$A$2:$A$19999="Corporate"),0.3,0)))</f>
        <v>1</v>
      </c>
      <c r="HO16" s="3">
        <f t="array" ref="HO16">IF(LEN($DO16)=0,0.4,SUM(IF(([2]JOE_DATA!$C$2:$C$19999=$DO16)*([2]JOE_DATA!$B$2:$B$19999="Country of seller")*([2]JOE_DATA!$A$2:$A$19999="Corporate"),0.4,0)))
+
IF(LEN($DP16)=0,0.3,SUM(IF(([2]JOE_DATA!$C$2:$C$19999=$DP16)*([2]JOE_DATA!$B$2:$B$19999="Country of seller")*([2]JOE_DATA!$A$2:$A$19999="Corporate"),0.3,0)))
+
IF(LEN($DQ16)=0,0.3,SUM(IF(([2]JOE_DATA!$C$2:$C$19999=$DQ16)*([2]JOE_DATA!$B$2:$B$19999="Country of seller")*([2]JOE_DATA!$A$2:$A$19999="Corporate"),0.3,0)))</f>
        <v>1</v>
      </c>
      <c r="HP16" s="3">
        <f t="array" ref="HP16">IF(LEN($DR16)=0,0.4,SUM(IF(([2]JOE_DATA!$C$2:$C$19999=$DR16)*([2]JOE_DATA!$B$2:$B$19999="Country of target")*([2]JOE_DATA!$A$2:$A$19999="Corporate"),0.4,0)))
+
IF(LEN($DS16)=0,0.3,SUM(IF(([2]JOE_DATA!$C$2:$C$19999=$DS16)*([2]JOE_DATA!$B$2:$B$19999="Country of target")*([2]JOE_DATA!$A$2:$A$19999="Corporate"),0.3,0)))
+
IF(LEN($DT16)=0,0.3,SUM(IF(([2]JOE_DATA!$C$2:$C$19999=$DT16)*([2]JOE_DATA!$B$2:$B$19999="Country of target")*([2]JOE_DATA!$A$2:$A$19999="Corporate"),0.3,0)))</f>
        <v>1</v>
      </c>
      <c r="HQ16" s="3">
        <f t="array" ref="HQ16">IF(LEN($DU16)=0,1,SUM(IF(([2]JOE_DATA!$C$2:$C$19999=$DU16)*([2]JOE_DATA!$B$2:$B$19999="Value over US $5m")*([2]JOE_DATA!$A$2:$A$19999="Corporate"),1,0)))</f>
        <v>1</v>
      </c>
      <c r="HR16" s="3">
        <f t="array" ref="HR16">IF(LEN($DV16)=0,1,SUM(IF(([2]JOE_DATA!$C$2:$C$19999=$DV16)*([2]JOE_DATA!$B$2:$B$19999="Value over £500,000")*([2]JOE_DATA!$A$2:$A$19999="Corporate"),1,0)))</f>
        <v>1</v>
      </c>
      <c r="HS16" s="3">
        <f t="array" ref="HS16">IF(LEN($DW16)=0,1,SUM(IF(([2]JOE_DATA!$C$2:$C$19999=$DW16)*([2]JOE_DATA!$B$2:$B$19999="Value over Euro 5m")*([2]JOE_DATA!$A$2:$A$19999="Corporate"),1,0)))</f>
        <v>1</v>
      </c>
      <c r="HT16" s="3">
        <f t="array" ref="HT16">IF(LEN($DX16)=0,1,SUM(IF(([2]JOE_DATA!$C$2:$C$19999=$DX16)*([2]JOE_DATA!$B$2:$B$19999="Value range in euros")*([2]JOE_DATA!$A$2:$A$19999="Corporate"),1,0)))</f>
        <v>1</v>
      </c>
      <c r="HU16" s="3">
        <f t="array" ref="HU16">IF(LEN($DY16)=0,1,SUM(IF(([2]JOE_DATA!$C$2:$C$19999=$DY16)*([2]JOE_DATA!$B$2:$B$19999="Is the deal relevant for M&amp;A study")*([2]JOE_DATA!$A$2:$A$19999="Corporate"),1,0)))</f>
        <v>1</v>
      </c>
      <c r="HV16" s="3">
        <f t="array" ref="HV16">IF(LEN($DZ16)=0,1,SUM(IF(([2]JOE_DATA!$C$2:$C$19999=$DZ16)*([2]JOE_DATA!$B$2:$B$19999="Does the deal involve PE clients")*([2]JOE_DATA!$A$2:$A$19999="Corporate"),1,0)))</f>
        <v>1</v>
      </c>
      <c r="HW16" s="3">
        <f t="array" ref="HW16">IF(LEN($EA16)=0,1,SUM(IF(([2]JOE_DATA!$C$2:$C$19999=$EA16)*([2]JOE_DATA!$B$2:$B$19999="Quarter deal announced/signed")*([2]JOE_DATA!$A$2:$A$19999="Corporate"),1,0)))</f>
        <v>1</v>
      </c>
      <c r="HX16" s="3">
        <f t="array" ref="HX16">IF(LEN($EB16)=0,1,SUM(IF(([2]JOE_DATA!$C$2:$C$19999=$EB16)*([2]JOE_DATA!$B$2:$B$19999="Quarter deal completed")*([2]JOE_DATA!$A$2:$A$19999="Corporate"),1,0)))</f>
        <v>1</v>
      </c>
      <c r="HY16" s="3">
        <f t="array" ref="HY16">IF(LEN($EC16)=0,1,SUM(IF(([2]JOE_DATA!$C$2:$C$19999=$EC16)*([2]JOE_DATA!$B$2:$B$19999="Year deal announced/signed")*([2]JOE_DATA!$A$2:$A$19999="Corporate"),1,0)))</f>
        <v>1</v>
      </c>
      <c r="HZ16" s="3">
        <f t="array" ref="HZ16">IF(LEN($ED16)=0,1,SUM(IF(([2]JOE_DATA!$C$2:$C$19999=$ED16)*([2]JOE_DATA!$B$2:$B$19999="Year deal completed")*([2]JOE_DATA!$A$2:$A$19999="Corporate"),1,0)))</f>
        <v>1</v>
      </c>
      <c r="IA16" s="3">
        <v>1</v>
      </c>
      <c r="IB16" s="3">
        <f t="array" ref="IB16">IF(LEN($EF16)=0,1,SUM(IF(([2]JOE_DATA!$C$2:$C$19999=$EF16)*([2]JOE_DATA!$B$2:$B$19999="Work type")*([2]JOE_DATA!$A$2:$A$19999="Corporate Tax"),1,0)))</f>
        <v>1</v>
      </c>
      <c r="IC16" s="3">
        <f t="array" ref="IC16">IF(LEN($EG16)=0,0.4,SUM(IF(([2]JOE_DATA!$C$2:$C$19999=$EG16)*([2]JOE_DATA!$B$2:$B$19999="Work type")*([2]JOE_DATA!$A$2:$A$19999="EPC Construction"),0.4,0)))
+
IF(LEN($EH16)=0,0.3,SUM(IF(([2]JOE_DATA!$C$2:$C$19999=$EH16)*([2]JOE_DATA!$B$2:$B$19999="Work type")*([2]JOE_DATA!$A$2:$A$19999="EPC Construction"),0.3,0)))
+
IF(LEN($EI16)=0,0.3,SUM(IF(([2]JOE_DATA!$C$2:$C$19999=$EI16)*([2]JOE_DATA!$B$2:$B$19999="Work type")*([2]JOE_DATA!$A$2:$A$19999="EPC Construction"),0.3,0)))</f>
        <v>1</v>
      </c>
      <c r="ID16" s="3">
        <f t="array" ref="ID16">IF(LEN($EJ16)=0,0.4,SUM(IF(([2]JOE_DATA!$C$2:$C$19999=$EJ16)*([2]JOE_DATA!$B$2:$B$19999="Contract type")*([2]JOE_DATA!$A$2:$A$19999="EPC Construction"),0.4,0)))
+
IF(LEN($EK16)=0,0.3,SUM(IF(([2]JOE_DATA!$C$2:$C$19999=$EK16)*([2]JOE_DATA!$B$2:$B$19999="Contract type")*([2]JOE_DATA!$A$2:$A$19999="EPC Construction"),0.3,0)))
+
IF(LEN($EL16)=0,0.3,SUM(IF(([2]JOE_DATA!$C$2:$C$19999=$EL16)*([2]JOE_DATA!$B$2:$B$19999="Contract type")*([2]JOE_DATA!$A$2:$A$19999="EPC Construction"),0.3,0)))</f>
        <v>1</v>
      </c>
      <c r="IE16" s="3">
        <f t="array" ref="IE16">IF(LEN($EP16)=0,1,SUM(IF(([2]JOE_DATA!$C$2:$C$19999=$EP16)*([2]JOE_DATA!$B$2:$B$19999="Client type")*([2]JOE_DATA!$A$2:$A$19999="EPC Construction"),1,0)))</f>
        <v>1</v>
      </c>
      <c r="IF16" s="3">
        <f t="array" ref="IF16">IF(LEN($EN16)=0,1,SUM(IF(([2]JOE_DATA!$C$2:$C$19999=$EN16)*([2]JOE_DATA!$B$2:$B$19999="Subject matter")*([2]JOE_DATA!$A$2:$A$19999="EPC Construction"),1,0)))</f>
        <v>1</v>
      </c>
      <c r="IG16" s="3">
        <f t="array" ref="IG16">IF(LEN($ER16)=0,1,SUM(IF(([2]JOE_DATA!$C$2:$C$19999=$ER16)*([2]JOE_DATA!$B$2:$B$19999="Client scope")*([2]JOE_DATA!$A$2:$A$19999="EPC Construction"),1,0)))</f>
        <v>1</v>
      </c>
      <c r="IH16" s="3">
        <f t="array" ref="IH16">IF(LEN($ES16)=0,0.4,SUM(IF(([2]JOE_DATA!$C$2:$C$19999=$ES16)*([2]JOE_DATA!$B$2:$B$19999="Work type")*([2]JOE_DATA!$A$2:$A$19999="EPC Energy"),0.4,0)))
+
IF(LEN($ET16)=0,0.3,SUM(IF(([2]JOE_DATA!$C$2:$C$19999=$ET16)*([2]JOE_DATA!$B$2:$B$19999="Work type")*([2]JOE_DATA!$A$2:$A$19999="EPC Energy"),0.3,0)))
+
IF(LEN($EU16)=0,0.3,SUM(IF(([2]JOE_DATA!$C$2:$C$19999=$EU16)*([2]JOE_DATA!$B$2:$B$19999="Work type")*([2]JOE_DATA!$A$2:$A$19999="EPC Energy"),0.3,0)))</f>
        <v>1</v>
      </c>
      <c r="II16" s="3">
        <f t="array" ref="II16">IF(LEN($EV16)=0,1,SUM(IF(([2]JOE_DATA!$C$2:$C$19999=$EV16)*([2]JOE_DATA!$B$2:$B$19999="Work type")*([2]JOE_DATA!$A$2:$A$19999="EPC Energy"),1,0)))</f>
        <v>1</v>
      </c>
      <c r="IJ16" s="3">
        <f t="array" ref="IJ16">IF(LEN($EW16)=0,1,SUM(IF(([2]JOE_DATA!$C$2:$C$19999=$EW16)*([2]JOE_DATA!$B$2:$B$19999="Client type")*([2]JOE_DATA!$A$2:$A$19999="EPC Projects"),1,0)))</f>
        <v>1</v>
      </c>
      <c r="IK16" s="3">
        <f t="array" ref="IK16">IF(LEN($FE16)=0,0.4,SUM(IF(([2]JOE_DATA!$C$2:$C$19999=$FE16)*([2]JOE_DATA!$B$2:$B$19999="Client type")*([2]JOE_DATA!$A$2:$A$19999="Real Estate"),0.4,0)))
+
IF(LEN($FF16)=0,0.3,SUM(IF(([2]JOE_DATA!$C$2:$C$19999=$FF16)*([2]JOE_DATA!$B$2:$B$19999="Client type")*([2]JOE_DATA!$A$2:$A$19999="Real Estate"),0.3,0)))
+
IF(LEN($FG16)=0,0.3,SUM(IF(([2]JOE_DATA!$C$2:$C$19999=$FG16)*([2]JOE_DATA!$B$2:$B$19999="Client type")*([2]JOE_DATA!$A$2:$A$19999="Real Estate"),0.3,0)))</f>
        <v>1</v>
      </c>
      <c r="IL16" s="3">
        <f t="array" ref="IL16">IF(LEN($FH16)=0,0.4,SUM(IF(([2]JOE_DATA!$C$2:$C$19999=$FH16)*([2]JOE_DATA!$B$2:$B$19999="Work type")*([2]JOE_DATA!$A$2:$A$19999="Real Estate"),0.4,0)))
+
IF(LEN($FI16)=0,0.3,SUM(IF(([2]JOE_DATA!$C$2:$C$19999=$FI16)*([2]JOE_DATA!$B$2:$B$19999="Work type")*([2]JOE_DATA!$A$2:$A$19999="Real Estate"),0.3,0)))
+
IF(LEN($FJ16)=0,0.3,SUM(IF(([2]JOE_DATA!$C$2:$C$19999=$FJ16)*([2]JOE_DATA!$B$2:$B$19999="Work type")*([2]JOE_DATA!$A$2:$A$19999="Real Estate"),0.3,0)))</f>
        <v>1</v>
      </c>
      <c r="IM16" s="3">
        <f t="array" ref="IM16">IF(LEN($EX16)=0,0.4,SUM(IF(([2]JOE_DATA!$C$2:$C$19999=$EX16)*([2]JOE_DATA!$B$2:$B$19999="Work type")*([2]JOE_DATA!$A$2:$A$19999="Human Capital"),0.4,0)))
+
IF(LEN($EY16)=0,0.3,SUM(IF(([2]JOE_DATA!$C$2:$C$19999=$EY16)*([2]JOE_DATA!$B$2:$B$19999="Work type")*([2]JOE_DATA!$A$2:$A$19999="Human Capital"),0.3,0)))
+
IF(LEN($EZ16)=0,0.3,SUM(IF(([2]JOE_DATA!$C$2:$C$19999=$EZ16)*([2]JOE_DATA!$B$2:$B$19999="Work type")*([2]JOE_DATA!$A$2:$A$19999="Human Capital"),0.3,0)))</f>
        <v>1</v>
      </c>
      <c r="IN16" s="3">
        <f t="array" ref="IN16">IF(LEN($FA16)=0,0.4,SUM(IF(([2]JOE_DATA!$C$2:$C$19999=$FA16)*([2]JOE_DATA!$B$2:$B$19999="Sub-work types")*([2]JOE_DATA!$A$2:$A$19999="Human Capital"),0.4,0)))
+
IF(LEN($FB16)=0,0.3,SUM(IF(([2]JOE_DATA!$C$2:$C$19999=$FB16)*([2]JOE_DATA!$B$2:$B$19999="Sub-work types")*([2]JOE_DATA!$A$2:$A$19999="Human Capital"),0.3,0)))
+
IF(LEN($FC16)=0,0.3,SUM(IF(([2]JOE_DATA!$C$2:$C$19999=$FC16)*([2]JOE_DATA!$B$2:$B$19999="Sub-work types")*([2]JOE_DATA!$A$2:$A$19999="Human Capital"),0.3,0)))</f>
        <v>1</v>
      </c>
      <c r="IO16" s="16">
        <f t="array" ref="IO16">IF(LEN($FD16)=0,1,SUM(IF(([2]JOE_DATA!$C$2:$C$19999=$FD16)*([2]JOE_DATA!$B$2:$B$19999="Pension scheme")*([2]JOE_DATA!$A$2:$A$19999="Human Capital"),1,0)))</f>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36.75">
      <c r="A17" s="37" t="s">
        <v>246</v>
      </c>
      <c r="B17" s="38" t="s">
        <v>323</v>
      </c>
      <c r="C17" s="37" t="s">
        <v>248</v>
      </c>
      <c r="D17" s="37" t="s">
        <v>324</v>
      </c>
      <c r="E17" s="3"/>
      <c r="F17" s="39" t="s">
        <v>325</v>
      </c>
      <c r="G17" s="3"/>
      <c r="H17" s="3"/>
      <c r="I17" s="40" t="s">
        <v>326</v>
      </c>
      <c r="J17" s="40" t="s">
        <v>327</v>
      </c>
      <c r="K17" s="3"/>
      <c r="L17" s="37"/>
      <c r="M17" s="3"/>
      <c r="N17" s="3"/>
      <c r="O17" s="41" t="s">
        <v>100</v>
      </c>
      <c r="P17" s="37"/>
      <c r="Q17" s="37"/>
      <c r="R17" s="3"/>
      <c r="S17" s="42"/>
      <c r="T17" s="42">
        <v>39807</v>
      </c>
      <c r="U17" s="37" t="s">
        <v>325</v>
      </c>
      <c r="V17" s="3"/>
      <c r="W17" s="3"/>
      <c r="X17" s="40" t="s">
        <v>327</v>
      </c>
      <c r="Y17" s="40" t="s">
        <v>326</v>
      </c>
      <c r="Z17" s="3"/>
      <c r="AA17" s="37" t="s">
        <v>328</v>
      </c>
      <c r="AB17" s="37"/>
      <c r="AC17" s="3"/>
      <c r="AD17" s="37" t="s">
        <v>248</v>
      </c>
      <c r="AE17" s="3"/>
      <c r="AF17" s="3"/>
      <c r="AG17" s="43" t="s">
        <v>130</v>
      </c>
      <c r="AH17" s="3"/>
      <c r="AI17" s="37" t="s">
        <v>255</v>
      </c>
      <c r="AJ17" s="3"/>
      <c r="AK17" s="3"/>
      <c r="AL17" s="37"/>
      <c r="AM17" s="3"/>
      <c r="AN17" s="3"/>
      <c r="AO17" s="37" t="s">
        <v>256</v>
      </c>
      <c r="AP17" s="3"/>
      <c r="AQ17" s="3"/>
      <c r="AR17" s="3"/>
      <c r="AS17" s="3"/>
      <c r="AT17" s="3"/>
      <c r="AU17" s="3"/>
      <c r="AV17" s="3"/>
      <c r="AW17" s="3"/>
      <c r="AX17" s="3"/>
      <c r="AY17" s="3"/>
      <c r="AZ17" s="3"/>
      <c r="BA17" s="3"/>
      <c r="BB17" s="3"/>
      <c r="BC17" s="3"/>
      <c r="BD17" s="3"/>
      <c r="BE17" s="44"/>
      <c r="BF17" s="37"/>
      <c r="BG17" s="37" t="s">
        <v>248</v>
      </c>
      <c r="BH17" s="3"/>
      <c r="BI17" s="37" t="s">
        <v>289</v>
      </c>
      <c r="BJ17" s="45"/>
      <c r="BK17" s="45"/>
      <c r="BL17" s="46" t="s">
        <v>290</v>
      </c>
      <c r="BM17" s="46"/>
      <c r="BN17" s="37"/>
      <c r="BO17" s="3"/>
      <c r="BP17" s="3"/>
      <c r="BQ17" s="3"/>
      <c r="BR17" s="3"/>
      <c r="BS17" s="3"/>
      <c r="BT17" s="46" t="s">
        <v>329</v>
      </c>
      <c r="BU17" s="46" t="s">
        <v>284</v>
      </c>
      <c r="BV17" s="37"/>
      <c r="BW17" s="3"/>
      <c r="BX17" s="3"/>
      <c r="BY17" s="3"/>
      <c r="BZ17" s="3"/>
      <c r="CA17" s="3"/>
      <c r="CB17" s="3"/>
      <c r="CC17" s="3"/>
      <c r="CD17" s="41" t="s">
        <v>259</v>
      </c>
      <c r="CE17" s="40" t="s">
        <v>260</v>
      </c>
      <c r="CF17" s="3"/>
      <c r="CG17" s="41" t="s">
        <v>261</v>
      </c>
      <c r="CH17" s="40"/>
      <c r="CI17" s="3"/>
      <c r="CJ17" s="3"/>
      <c r="CK17" s="41" t="s">
        <v>262</v>
      </c>
      <c r="CL17" s="3"/>
      <c r="CM17" s="3"/>
      <c r="CN17" s="3"/>
      <c r="CO17" s="3"/>
      <c r="CP17" s="3"/>
      <c r="CQ17" s="37"/>
      <c r="CR17" s="37"/>
      <c r="CS17" s="37"/>
      <c r="CT17" s="37"/>
      <c r="CU17" s="37"/>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7"/>
      <c r="FF17" s="37"/>
      <c r="FG17" s="37"/>
      <c r="FH17" s="37"/>
      <c r="FI17" s="37"/>
      <c r="FJ17" s="3"/>
      <c r="FK17" s="3"/>
      <c r="FL17" s="3"/>
      <c r="FM17" s="3"/>
      <c r="FO17" s="3"/>
      <c r="FP17" s="3"/>
      <c r="FQ17" s="3" t="str">
        <f t="array" ref="FQ17">IF(SUM($FU17:$IP17)=74,"PASS","FAIL")</f>
        <v>PASS</v>
      </c>
      <c r="FR17" s="3">
        <f t="shared" si="5"/>
        <v>0</v>
      </c>
      <c r="FS17" s="3">
        <f t="shared" si="6"/>
        <v>0</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1</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1</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1</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f t="array" ref="HF17">IF(LEN($CS17)=0,0.4,SUM(IF(([2]JOE_DATA!$C$2:$C$19999=$CS17)*([2]JOE_DATA!$B$2:$B$19999="Work type")*([2]JOE_DATA!$A$2:$A$19999="BAIF"),0.4,0)))
+
IF(LEN($CT17)=0,0.3,SUM(IF(([2]JOE_DATA!$C$2:$C$19999=$CT17)*([2]JOE_DATA!$B$2:$B$19999="Work type")*([2]JOE_DATA!$A$2:$A$19999="BAIF"),0.3,0)))
+
IF(LEN($CU17)=0,0.3,SUM(IF(([2]JOE_DATA!$C$2:$C$19999=$CU17)*([2]JOE_DATA!$B$2:$B$19999="Work type")*([2]JOE_DATA!$A$2:$A$19999="BAIF"),0.3,0)))</f>
        <v>1</v>
      </c>
      <c r="HG17" s="3">
        <f t="array" ref="HG17">IF(LEN($CQ17)=0,1,SUM(IF(([2]JOE_DATA!$C$2:$C$19999=$CQ17)*([2]JOE_DATA!$B$2:$B$19999="Client type")*([2]JOE_DATA!$A$2:$A$19999="BAIF"),1,0)))</f>
        <v>1</v>
      </c>
      <c r="HH17" s="3">
        <f t="array" ref="HH17">IF(LEN($CW17)=0,0.4,SUM(IF(([2]JOE_DATA!$C$2:$C$19999=$CW17)*([2]JOE_DATA!$B$2:$B$19999="Work type")*([2]JOE_DATA!$A$2:$A$19999="CRD"),0.4,0)))
+
IF(LEN($CX17)=0,0.3,SUM(IF(([2]JOE_DATA!$C$2:$C$19999=$CX17)*([2]JOE_DATA!$B$2:$B$19999="Work type")*([2]JOE_DATA!$A$2:$A$19999="CRD"),0.3,0)))
+
IF(LEN($CY17)=0,0.3,SUM(IF(([2]JOE_DATA!$C$2:$C$19999=$CY17)*([2]JOE_DATA!$B$2:$B$19999="Work type")*([2]JOE_DATA!$A$2:$A$19999="CRD"),0.3,0)))</f>
        <v>1</v>
      </c>
      <c r="HI17" s="3">
        <f t="array" ref="HI17">IF(LEN($CZ17)=0,0.4,SUM(IF(([2]JOE_DATA!$C$2:$C$19999=$CZ17)*([2]JOE_DATA!$B$2:$B$19999="Sub-work type")*([2]JOE_DATA!$A$2:$A$19999="CRD"),0.4,0)))
+
IF(LEN($DA17)=0,0.3,SUM(IF(([2]JOE_DATA!$C$2:$C$19999=$DA17)*([2]JOE_DATA!$B$2:$B$19999="Sub-work type")*([2]JOE_DATA!$A$2:$A$19999="CRD"),0.3,0)))
+
IF(LEN($DB17)=0,0.3,SUM(IF(([2]JOE_DATA!$C$2:$C$19999=$DB17)*([2]JOE_DATA!$B$2:$B$19999="Sub-work type")*([2]JOE_DATA!$A$2:$A$19999="CRD"),0.3,0)))</f>
        <v>1</v>
      </c>
      <c r="HJ17" s="3">
        <f t="array" ref="HJ17">IF(LEN($CV17)=0,1,SUM(IF(([2]JOE_DATA!$C$2:$C$19999=$CV17)*([2]JOE_DATA!$B$2:$B$19999="Client type")*([2]JOE_DATA!$A$2:$A$19999="CRD"),1,0)))</f>
        <v>1</v>
      </c>
      <c r="HK17" s="3">
        <f t="array" ref="HK17">IF(LEN($DC17)=0,0.4,SUM(IF(([2]JOE_DATA!$C$2:$C$19999=$DC17)*([2]JOE_DATA!$B$2:$B$19999="Work type")*([2]JOE_DATA!$A$2:$A$19999="Corporate"),0.4,0)))
+
IF(LEN($DD17)=0,0.3,SUM(IF(([2]JOE_DATA!$C$2:$C$19999=$DD17)*([2]JOE_DATA!$B$2:$B$19999="Work type")*([2]JOE_DATA!$A$2:$A$19999="Corporate"),0.3,0)))
+
IF(LEN($DE17)=0,0.3,SUM(IF(([2]JOE_DATA!$C$2:$C$19999=$DE17)*([2]JOE_DATA!$B$2:$B$19999="Work type")*([2]JOE_DATA!$A$2:$A$19999="Corporate"),0.3,0)))</f>
        <v>1</v>
      </c>
      <c r="HL17" s="3">
        <f t="array" ref="HL17">IF(LEN($DF17)=0,0.4,SUM(IF(([2]JOE_DATA!$C$2:$C$19999=$DF17)*([2]JOE_DATA!$B$2:$B$19999="Sub-work type")*([2]JOE_DATA!$A$2:$A$19999="Corporate"),0.4,0)))
+
IF(LEN($DG17)=0,0.3,SUM(IF(([2]JOE_DATA!$C$2:$C$19999=$DG17)*([2]JOE_DATA!$B$2:$B$19999="Sub-work type")*([2]JOE_DATA!$A$2:$A$19999="Corporate"),0.3,0)))
+
IF(LEN($DH17)=0,0.3,SUM(IF(([2]JOE_DATA!$C$2:$C$19999=$DH17)*([2]JOE_DATA!$B$2:$B$19999="Sub-work type")*([2]JOE_DATA!$A$2:$A$19999="Corporate"),0.3,0)))</f>
        <v>1</v>
      </c>
      <c r="HM17" s="3">
        <f t="array" ref="HM17">IF(LEN($DI17)=0,0.4,SUM(IF(([2]JOE_DATA!$C$2:$C$19999=$DI17)*([2]JOE_DATA!$B$2:$B$19999="Acting for")*([2]JOE_DATA!$A$2:$A$19999="Corporate"),0.4,0)))
+
IF(LEN($DJ17)=0,0.3,SUM(IF(([2]JOE_DATA!$C$2:$C$19999=$DJ17)*([2]JOE_DATA!$B$2:$B$19999="Acting for")*([2]JOE_DATA!$A$2:$A$19999="Corporate"),0.3,0)))
+
IF(LEN($DK17)=0,0.3,SUM(IF(([2]JOE_DATA!$C$2:$C$19999=$DK17)*([2]JOE_DATA!$B$2:$B$19999="Acting for")*([2]JOE_DATA!$A$2:$A$19999="Corporate"),0.3,0)))</f>
        <v>1</v>
      </c>
      <c r="HN17" s="3">
        <f t="array" ref="HN17">IF(LEN($DM17)=0,0.4,SUM(IF(([2]JOE_DATA!$C$2:$C$19999=$DM17)*([2]JOE_DATA!$B$2:$B$19999="Country of buyer")*([2]JOE_DATA!$A$2:$A$19999="Corporate"),0.4,0)))
+
IF(LEN($DN17)=0,0.3,SUM(IF(([2]JOE_DATA!$C$2:$C$19999=$DN17)*([2]JOE_DATA!$B$2:$B$19999="Country of buyer")*([2]JOE_DATA!$A$2:$A$19999="Corporate"),0.3,0)))
+
IF(LEN($DL17)=0,0.3,SUM(IF(([2]JOE_DATA!$C$2:$C$19999=$DL17)*([2]JOE_DATA!$B$2:$B$19999="Country of buyer")*([2]JOE_DATA!$A$2:$A$19999="Corporate"),0.3,0)))</f>
        <v>1</v>
      </c>
      <c r="HO17" s="3">
        <f t="array" ref="HO17">IF(LEN($DO17)=0,0.4,SUM(IF(([2]JOE_DATA!$C$2:$C$19999=$DO17)*([2]JOE_DATA!$B$2:$B$19999="Country of seller")*([2]JOE_DATA!$A$2:$A$19999="Corporate"),0.4,0)))
+
IF(LEN($DP17)=0,0.3,SUM(IF(([2]JOE_DATA!$C$2:$C$19999=$DP17)*([2]JOE_DATA!$B$2:$B$19999="Country of seller")*([2]JOE_DATA!$A$2:$A$19999="Corporate"),0.3,0)))
+
IF(LEN($DQ17)=0,0.3,SUM(IF(([2]JOE_DATA!$C$2:$C$19999=$DQ17)*([2]JOE_DATA!$B$2:$B$19999="Country of seller")*([2]JOE_DATA!$A$2:$A$19999="Corporate"),0.3,0)))</f>
        <v>1</v>
      </c>
      <c r="HP17" s="3">
        <f t="array" ref="HP17">IF(LEN($DR17)=0,0.4,SUM(IF(([2]JOE_DATA!$C$2:$C$19999=$DR17)*([2]JOE_DATA!$B$2:$B$19999="Country of target")*([2]JOE_DATA!$A$2:$A$19999="Corporate"),0.4,0)))
+
IF(LEN($DS17)=0,0.3,SUM(IF(([2]JOE_DATA!$C$2:$C$19999=$DS17)*([2]JOE_DATA!$B$2:$B$19999="Country of target")*([2]JOE_DATA!$A$2:$A$19999="Corporate"),0.3,0)))
+
IF(LEN($DT17)=0,0.3,SUM(IF(([2]JOE_DATA!$C$2:$C$19999=$DT17)*([2]JOE_DATA!$B$2:$B$19999="Country of target")*([2]JOE_DATA!$A$2:$A$19999="Corporate"),0.3,0)))</f>
        <v>1</v>
      </c>
      <c r="HQ17" s="3">
        <f t="array" ref="HQ17">IF(LEN($DU17)=0,1,SUM(IF(([2]JOE_DATA!$C$2:$C$19999=$DU17)*([2]JOE_DATA!$B$2:$B$19999="Value over US $5m")*([2]JOE_DATA!$A$2:$A$19999="Corporate"),1,0)))</f>
        <v>1</v>
      </c>
      <c r="HR17" s="3">
        <f t="array" ref="HR17">IF(LEN($DV17)=0,1,SUM(IF(([2]JOE_DATA!$C$2:$C$19999=$DV17)*([2]JOE_DATA!$B$2:$B$19999="Value over £500,000")*([2]JOE_DATA!$A$2:$A$19999="Corporate"),1,0)))</f>
        <v>1</v>
      </c>
      <c r="HS17" s="3">
        <f t="array" ref="HS17">IF(LEN($DW17)=0,1,SUM(IF(([2]JOE_DATA!$C$2:$C$19999=$DW17)*([2]JOE_DATA!$B$2:$B$19999="Value over Euro 5m")*([2]JOE_DATA!$A$2:$A$19999="Corporate"),1,0)))</f>
        <v>1</v>
      </c>
      <c r="HT17" s="3">
        <f t="array" ref="HT17">IF(LEN($DX17)=0,1,SUM(IF(([2]JOE_DATA!$C$2:$C$19999=$DX17)*([2]JOE_DATA!$B$2:$B$19999="Value range in euros")*([2]JOE_DATA!$A$2:$A$19999="Corporate"),1,0)))</f>
        <v>1</v>
      </c>
      <c r="HU17" s="3">
        <f t="array" ref="HU17">IF(LEN($DY17)=0,1,SUM(IF(([2]JOE_DATA!$C$2:$C$19999=$DY17)*([2]JOE_DATA!$B$2:$B$19999="Is the deal relevant for M&amp;A study")*([2]JOE_DATA!$A$2:$A$19999="Corporate"),1,0)))</f>
        <v>1</v>
      </c>
      <c r="HV17" s="3">
        <f t="array" ref="HV17">IF(LEN($DZ17)=0,1,SUM(IF(([2]JOE_DATA!$C$2:$C$19999=$DZ17)*([2]JOE_DATA!$B$2:$B$19999="Does the deal involve PE clients")*([2]JOE_DATA!$A$2:$A$19999="Corporate"),1,0)))</f>
        <v>1</v>
      </c>
      <c r="HW17" s="3">
        <f t="array" ref="HW17">IF(LEN($EA17)=0,1,SUM(IF(([2]JOE_DATA!$C$2:$C$19999=$EA17)*([2]JOE_DATA!$B$2:$B$19999="Quarter deal announced/signed")*([2]JOE_DATA!$A$2:$A$19999="Corporate"),1,0)))</f>
        <v>1</v>
      </c>
      <c r="HX17" s="3">
        <f t="array" ref="HX17">IF(LEN($EB17)=0,1,SUM(IF(([2]JOE_DATA!$C$2:$C$19999=$EB17)*([2]JOE_DATA!$B$2:$B$19999="Quarter deal completed")*([2]JOE_DATA!$A$2:$A$19999="Corporate"),1,0)))</f>
        <v>1</v>
      </c>
      <c r="HY17" s="3">
        <f t="array" ref="HY17">IF(LEN($EC17)=0,1,SUM(IF(([2]JOE_DATA!$C$2:$C$19999=$EC17)*([2]JOE_DATA!$B$2:$B$19999="Year deal announced/signed")*([2]JOE_DATA!$A$2:$A$19999="Corporate"),1,0)))</f>
        <v>1</v>
      </c>
      <c r="HZ17" s="3">
        <f t="array" ref="HZ17">IF(LEN($ED17)=0,1,SUM(IF(([2]JOE_DATA!$C$2:$C$19999=$ED17)*([2]JOE_DATA!$B$2:$B$19999="Year deal completed")*([2]JOE_DATA!$A$2:$A$19999="Corporate"),1,0)))</f>
        <v>1</v>
      </c>
      <c r="IA17" s="3">
        <v>1</v>
      </c>
      <c r="IB17" s="3">
        <f t="array" ref="IB17">IF(LEN($EF17)=0,1,SUM(IF(([2]JOE_DATA!$C$2:$C$19999=$EF17)*([2]JOE_DATA!$B$2:$B$19999="Work type")*([2]JOE_DATA!$A$2:$A$19999="Corporate Tax"),1,0)))</f>
        <v>1</v>
      </c>
      <c r="IC17" s="3">
        <f t="array" ref="IC17">IF(LEN($EG17)=0,0.4,SUM(IF(([2]JOE_DATA!$C$2:$C$19999=$EG17)*([2]JOE_DATA!$B$2:$B$19999="Work type")*([2]JOE_DATA!$A$2:$A$19999="EPC Construction"),0.4,0)))
+
IF(LEN($EH17)=0,0.3,SUM(IF(([2]JOE_DATA!$C$2:$C$19999=$EH17)*([2]JOE_DATA!$B$2:$B$19999="Work type")*([2]JOE_DATA!$A$2:$A$19999="EPC Construction"),0.3,0)))
+
IF(LEN($EI17)=0,0.3,SUM(IF(([2]JOE_DATA!$C$2:$C$19999=$EI17)*([2]JOE_DATA!$B$2:$B$19999="Work type")*([2]JOE_DATA!$A$2:$A$19999="EPC Construction"),0.3,0)))</f>
        <v>1</v>
      </c>
      <c r="ID17" s="3">
        <f t="array" ref="ID17">IF(LEN($EJ17)=0,0.4,SUM(IF(([2]JOE_DATA!$C$2:$C$19999=$EJ17)*([2]JOE_DATA!$B$2:$B$19999="Contract type")*([2]JOE_DATA!$A$2:$A$19999="EPC Construction"),0.4,0)))
+
IF(LEN($EK17)=0,0.3,SUM(IF(([2]JOE_DATA!$C$2:$C$19999=$EK17)*([2]JOE_DATA!$B$2:$B$19999="Contract type")*([2]JOE_DATA!$A$2:$A$19999="EPC Construction"),0.3,0)))
+
IF(LEN($EL17)=0,0.3,SUM(IF(([2]JOE_DATA!$C$2:$C$19999=$EL17)*([2]JOE_DATA!$B$2:$B$19999="Contract type")*([2]JOE_DATA!$A$2:$A$19999="EPC Construction"),0.3,0)))</f>
        <v>1</v>
      </c>
      <c r="IE17" s="3">
        <f t="array" ref="IE17">IF(LEN($EP17)=0,1,SUM(IF(([2]JOE_DATA!$C$2:$C$19999=$EP17)*([2]JOE_DATA!$B$2:$B$19999="Client type")*([2]JOE_DATA!$A$2:$A$19999="EPC Construction"),1,0)))</f>
        <v>1</v>
      </c>
      <c r="IF17" s="3">
        <f t="array" ref="IF17">IF(LEN($EN17)=0,1,SUM(IF(([2]JOE_DATA!$C$2:$C$19999=$EN17)*([2]JOE_DATA!$B$2:$B$19999="Subject matter")*([2]JOE_DATA!$A$2:$A$19999="EPC Construction"),1,0)))</f>
        <v>1</v>
      </c>
      <c r="IG17" s="3">
        <f t="array" ref="IG17">IF(LEN($ER17)=0,1,SUM(IF(([2]JOE_DATA!$C$2:$C$19999=$ER17)*([2]JOE_DATA!$B$2:$B$19999="Client scope")*([2]JOE_DATA!$A$2:$A$19999="EPC Construction"),1,0)))</f>
        <v>1</v>
      </c>
      <c r="IH17" s="3">
        <f t="array" ref="IH17">IF(LEN($ES17)=0,0.4,SUM(IF(([2]JOE_DATA!$C$2:$C$19999=$ES17)*([2]JOE_DATA!$B$2:$B$19999="Work type")*([2]JOE_DATA!$A$2:$A$19999="EPC Energy"),0.4,0)))
+
IF(LEN($ET17)=0,0.3,SUM(IF(([2]JOE_DATA!$C$2:$C$19999=$ET17)*([2]JOE_DATA!$B$2:$B$19999="Work type")*([2]JOE_DATA!$A$2:$A$19999="EPC Energy"),0.3,0)))
+
IF(LEN($EU17)=0,0.3,SUM(IF(([2]JOE_DATA!$C$2:$C$19999=$EU17)*([2]JOE_DATA!$B$2:$B$19999="Work type")*([2]JOE_DATA!$A$2:$A$19999="EPC Energy"),0.3,0)))</f>
        <v>1</v>
      </c>
      <c r="II17" s="3">
        <f t="array" ref="II17">IF(LEN($EV17)=0,1,SUM(IF(([2]JOE_DATA!$C$2:$C$19999=$EV17)*([2]JOE_DATA!$B$2:$B$19999="Work type")*([2]JOE_DATA!$A$2:$A$19999="EPC Energy"),1,0)))</f>
        <v>1</v>
      </c>
      <c r="IJ17" s="3">
        <f t="array" ref="IJ17">IF(LEN($EW17)=0,1,SUM(IF(([2]JOE_DATA!$C$2:$C$19999=$EW17)*([2]JOE_DATA!$B$2:$B$19999="Client type")*([2]JOE_DATA!$A$2:$A$19999="EPC Projects"),1,0)))</f>
        <v>1</v>
      </c>
      <c r="IK17" s="3">
        <f t="array" ref="IK17">IF(LEN($FE17)=0,0.4,SUM(IF(([2]JOE_DATA!$C$2:$C$19999=$FE17)*([2]JOE_DATA!$B$2:$B$19999="Client type")*([2]JOE_DATA!$A$2:$A$19999="Real Estate"),0.4,0)))
+
IF(LEN($FF17)=0,0.3,SUM(IF(([2]JOE_DATA!$C$2:$C$19999=$FF17)*([2]JOE_DATA!$B$2:$B$19999="Client type")*([2]JOE_DATA!$A$2:$A$19999="Real Estate"),0.3,0)))
+
IF(LEN($FG17)=0,0.3,SUM(IF(([2]JOE_DATA!$C$2:$C$19999=$FG17)*([2]JOE_DATA!$B$2:$B$19999="Client type")*([2]JOE_DATA!$A$2:$A$19999="Real Estate"),0.3,0)))</f>
        <v>1</v>
      </c>
      <c r="IL17" s="3">
        <f t="array" ref="IL17">IF(LEN($FH17)=0,0.4,SUM(IF(([2]JOE_DATA!$C$2:$C$19999=$FH17)*([2]JOE_DATA!$B$2:$B$19999="Work type")*([2]JOE_DATA!$A$2:$A$19999="Real Estate"),0.4,0)))
+
IF(LEN($FI17)=0,0.3,SUM(IF(([2]JOE_DATA!$C$2:$C$19999=$FI17)*([2]JOE_DATA!$B$2:$B$19999="Work type")*([2]JOE_DATA!$A$2:$A$19999="Real Estate"),0.3,0)))
+
IF(LEN($FJ17)=0,0.3,SUM(IF(([2]JOE_DATA!$C$2:$C$19999=$FJ17)*([2]JOE_DATA!$B$2:$B$19999="Work type")*([2]JOE_DATA!$A$2:$A$19999="Real Estate"),0.3,0)))</f>
        <v>1</v>
      </c>
      <c r="IM17" s="3">
        <f t="array" ref="IM17">IF(LEN($EX17)=0,0.4,SUM(IF(([2]JOE_DATA!$C$2:$C$19999=$EX17)*([2]JOE_DATA!$B$2:$B$19999="Work type")*([2]JOE_DATA!$A$2:$A$19999="Human Capital"),0.4,0)))
+
IF(LEN($EY17)=0,0.3,SUM(IF(([2]JOE_DATA!$C$2:$C$19999=$EY17)*([2]JOE_DATA!$B$2:$B$19999="Work type")*([2]JOE_DATA!$A$2:$A$19999="Human Capital"),0.3,0)))
+
IF(LEN($EZ17)=0,0.3,SUM(IF(([2]JOE_DATA!$C$2:$C$19999=$EZ17)*([2]JOE_DATA!$B$2:$B$19999="Work type")*([2]JOE_DATA!$A$2:$A$19999="Human Capital"),0.3,0)))</f>
        <v>1</v>
      </c>
      <c r="IN17" s="3">
        <f t="array" ref="IN17">IF(LEN($FA17)=0,0.4,SUM(IF(([2]JOE_DATA!$C$2:$C$19999=$FA17)*([2]JOE_DATA!$B$2:$B$19999="Sub-work types")*([2]JOE_DATA!$A$2:$A$19999="Human Capital"),0.4,0)))
+
IF(LEN($FB17)=0,0.3,SUM(IF(([2]JOE_DATA!$C$2:$C$19999=$FB17)*([2]JOE_DATA!$B$2:$B$19999="Sub-work types")*([2]JOE_DATA!$A$2:$A$19999="Human Capital"),0.3,0)))
+
IF(LEN($FC17)=0,0.3,SUM(IF(([2]JOE_DATA!$C$2:$C$19999=$FC17)*([2]JOE_DATA!$B$2:$B$19999="Sub-work types")*([2]JOE_DATA!$A$2:$A$19999="Human Capital"),0.3,0)))</f>
        <v>1</v>
      </c>
      <c r="IO17" s="16">
        <f t="array" ref="IO17">IF(LEN($FD17)=0,1,SUM(IF(([2]JOE_DATA!$C$2:$C$19999=$FD17)*([2]JOE_DATA!$B$2:$B$19999="Pension scheme")*([2]JOE_DATA!$A$2:$A$19999="Human Capital"),1,0)))</f>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36.75">
      <c r="A18" s="37" t="s">
        <v>246</v>
      </c>
      <c r="B18" s="38" t="s">
        <v>323</v>
      </c>
      <c r="C18" s="37" t="s">
        <v>248</v>
      </c>
      <c r="D18" s="37" t="s">
        <v>324</v>
      </c>
      <c r="E18" s="3"/>
      <c r="F18" s="39" t="s">
        <v>325</v>
      </c>
      <c r="G18" s="3"/>
      <c r="H18" s="3"/>
      <c r="I18" s="40" t="s">
        <v>326</v>
      </c>
      <c r="J18" s="40" t="s">
        <v>327</v>
      </c>
      <c r="K18" s="3"/>
      <c r="L18" s="37"/>
      <c r="M18" s="3"/>
      <c r="N18" s="3"/>
      <c r="O18" s="41" t="s">
        <v>99</v>
      </c>
      <c r="P18" s="37"/>
      <c r="Q18" s="37"/>
      <c r="R18" s="3"/>
      <c r="S18" s="42"/>
      <c r="T18" s="42"/>
      <c r="U18" s="37" t="s">
        <v>325</v>
      </c>
      <c r="V18" s="3"/>
      <c r="W18" s="3"/>
      <c r="X18" s="40" t="s">
        <v>326</v>
      </c>
      <c r="Y18" s="40" t="s">
        <v>327</v>
      </c>
      <c r="Z18" s="3"/>
      <c r="AA18" s="37" t="s">
        <v>330</v>
      </c>
      <c r="AB18" s="37"/>
      <c r="AC18" s="3"/>
      <c r="AD18" s="37" t="s">
        <v>248</v>
      </c>
      <c r="AE18" s="3"/>
      <c r="AF18" s="3"/>
      <c r="AG18" s="43" t="s">
        <v>130</v>
      </c>
      <c r="AH18" s="3"/>
      <c r="AI18" s="37" t="s">
        <v>255</v>
      </c>
      <c r="AJ18" s="3"/>
      <c r="AK18" s="3"/>
      <c r="AL18" s="37"/>
      <c r="AM18" s="3"/>
      <c r="AN18" s="3"/>
      <c r="AO18" s="37" t="s">
        <v>133</v>
      </c>
      <c r="AP18" s="3"/>
      <c r="AQ18" s="3"/>
      <c r="AR18" s="3"/>
      <c r="AS18" s="3"/>
      <c r="AT18" s="3"/>
      <c r="AU18" s="3"/>
      <c r="AV18" s="3"/>
      <c r="AW18" s="3"/>
      <c r="AX18" s="3"/>
      <c r="AY18" s="3"/>
      <c r="AZ18" s="3"/>
      <c r="BA18" s="3"/>
      <c r="BB18" s="3"/>
      <c r="BC18" s="3"/>
      <c r="BD18" s="3"/>
      <c r="BE18" s="44"/>
      <c r="BF18" s="37"/>
      <c r="BG18" s="37" t="s">
        <v>254</v>
      </c>
      <c r="BH18" s="3"/>
      <c r="BI18" s="40" t="s">
        <v>257</v>
      </c>
      <c r="BJ18" s="45"/>
      <c r="BK18" s="45"/>
      <c r="BL18" s="46" t="s">
        <v>331</v>
      </c>
      <c r="BM18" s="46" t="s">
        <v>258</v>
      </c>
      <c r="BN18" s="37"/>
      <c r="BO18" s="3"/>
      <c r="BP18" s="3"/>
      <c r="BQ18" s="3"/>
      <c r="BR18" s="3"/>
      <c r="BS18" s="3"/>
      <c r="BT18" s="37"/>
      <c r="BU18" s="37"/>
      <c r="BV18" s="37"/>
      <c r="BW18" s="3"/>
      <c r="BX18" s="3"/>
      <c r="BY18" s="3"/>
      <c r="BZ18" s="3"/>
      <c r="CA18" s="3"/>
      <c r="CB18" s="3"/>
      <c r="CC18" s="3"/>
      <c r="CD18" s="41" t="s">
        <v>259</v>
      </c>
      <c r="CE18" s="40" t="s">
        <v>260</v>
      </c>
      <c r="CF18" s="3"/>
      <c r="CG18" s="41" t="s">
        <v>261</v>
      </c>
      <c r="CH18" s="40"/>
      <c r="CI18" s="3"/>
      <c r="CJ18" s="3"/>
      <c r="CK18" s="41" t="s">
        <v>262</v>
      </c>
      <c r="CL18" s="3"/>
      <c r="CM18" s="3"/>
      <c r="CN18" s="3"/>
      <c r="CO18" s="3"/>
      <c r="CP18" s="3"/>
      <c r="CQ18" s="37"/>
      <c r="CR18" s="37"/>
      <c r="CS18" s="37"/>
      <c r="CT18" s="37"/>
      <c r="CU18" s="37"/>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7"/>
      <c r="FF18" s="37"/>
      <c r="FG18" s="37"/>
      <c r="FH18" s="37"/>
      <c r="FI18" s="37"/>
      <c r="FJ18" s="3"/>
      <c r="FK18" s="3"/>
      <c r="FL18" s="3"/>
      <c r="FM18" s="3"/>
      <c r="FO18" s="3"/>
      <c r="FP18" s="3"/>
      <c r="FQ18" s="3" t="str">
        <f t="array" ref="FQ18">IF(SUM($FU18:$IP18)=74,"PASS","FAIL")</f>
        <v>PASS</v>
      </c>
      <c r="FR18" s="3">
        <f t="shared" si="5"/>
        <v>0</v>
      </c>
      <c r="FS18" s="3">
        <f t="shared" si="6"/>
        <v>0</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1</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f t="array" ref="HF18">IF(LEN($CS18)=0,0.4,SUM(IF(([2]JOE_DATA!$C$2:$C$19999=$CS18)*([2]JOE_DATA!$B$2:$B$19999="Work type")*([2]JOE_DATA!$A$2:$A$19999="BAIF"),0.4,0)))
+
IF(LEN($CT18)=0,0.3,SUM(IF(([2]JOE_DATA!$C$2:$C$19999=$CT18)*([2]JOE_DATA!$B$2:$B$19999="Work type")*([2]JOE_DATA!$A$2:$A$19999="BAIF"),0.3,0)))
+
IF(LEN($CU18)=0,0.3,SUM(IF(([2]JOE_DATA!$C$2:$C$19999=$CU18)*([2]JOE_DATA!$B$2:$B$19999="Work type")*([2]JOE_DATA!$A$2:$A$19999="BAIF"),0.3,0)))</f>
        <v>1</v>
      </c>
      <c r="HG18" s="3">
        <f t="array" ref="HG18">IF(LEN($CQ18)=0,1,SUM(IF(([2]JOE_DATA!$C$2:$C$19999=$CQ18)*([2]JOE_DATA!$B$2:$B$19999="Client type")*([2]JOE_DATA!$A$2:$A$19999="BAIF"),1,0)))</f>
        <v>1</v>
      </c>
      <c r="HH18" s="3">
        <f t="array" ref="HH18">IF(LEN($CW18)=0,0.4,SUM(IF(([2]JOE_DATA!$C$2:$C$19999=$CW18)*([2]JOE_DATA!$B$2:$B$19999="Work type")*([2]JOE_DATA!$A$2:$A$19999="CRD"),0.4,0)))
+
IF(LEN($CX18)=0,0.3,SUM(IF(([2]JOE_DATA!$C$2:$C$19999=$CX18)*([2]JOE_DATA!$B$2:$B$19999="Work type")*([2]JOE_DATA!$A$2:$A$19999="CRD"),0.3,0)))
+
IF(LEN($CY18)=0,0.3,SUM(IF(([2]JOE_DATA!$C$2:$C$19999=$CY18)*([2]JOE_DATA!$B$2:$B$19999="Work type")*([2]JOE_DATA!$A$2:$A$19999="CRD"),0.3,0)))</f>
        <v>1</v>
      </c>
      <c r="HI18" s="3">
        <f t="array" ref="HI18">IF(LEN($CZ18)=0,0.4,SUM(IF(([2]JOE_DATA!$C$2:$C$19999=$CZ18)*([2]JOE_DATA!$B$2:$B$19999="Sub-work type")*([2]JOE_DATA!$A$2:$A$19999="CRD"),0.4,0)))
+
IF(LEN($DA18)=0,0.3,SUM(IF(([2]JOE_DATA!$C$2:$C$19999=$DA18)*([2]JOE_DATA!$B$2:$B$19999="Sub-work type")*([2]JOE_DATA!$A$2:$A$19999="CRD"),0.3,0)))
+
IF(LEN($DB18)=0,0.3,SUM(IF(([2]JOE_DATA!$C$2:$C$19999=$DB18)*([2]JOE_DATA!$B$2:$B$19999="Sub-work type")*([2]JOE_DATA!$A$2:$A$19999="CRD"),0.3,0)))</f>
        <v>1</v>
      </c>
      <c r="HJ18" s="3">
        <f t="array" ref="HJ18">IF(LEN($CV18)=0,1,SUM(IF(([2]JOE_DATA!$C$2:$C$19999=$CV18)*([2]JOE_DATA!$B$2:$B$19999="Client type")*([2]JOE_DATA!$A$2:$A$19999="CRD"),1,0)))</f>
        <v>1</v>
      </c>
      <c r="HK18" s="3">
        <f t="array" ref="HK18">IF(LEN($DC18)=0,0.4,SUM(IF(([2]JOE_DATA!$C$2:$C$19999=$DC18)*([2]JOE_DATA!$B$2:$B$19999="Work type")*([2]JOE_DATA!$A$2:$A$19999="Corporate"),0.4,0)))
+
IF(LEN($DD18)=0,0.3,SUM(IF(([2]JOE_DATA!$C$2:$C$19999=$DD18)*([2]JOE_DATA!$B$2:$B$19999="Work type")*([2]JOE_DATA!$A$2:$A$19999="Corporate"),0.3,0)))
+
IF(LEN($DE18)=0,0.3,SUM(IF(([2]JOE_DATA!$C$2:$C$19999=$DE18)*([2]JOE_DATA!$B$2:$B$19999="Work type")*([2]JOE_DATA!$A$2:$A$19999="Corporate"),0.3,0)))</f>
        <v>1</v>
      </c>
      <c r="HL18" s="3">
        <f t="array" ref="HL18">IF(LEN($DF18)=0,0.4,SUM(IF(([2]JOE_DATA!$C$2:$C$19999=$DF18)*([2]JOE_DATA!$B$2:$B$19999="Sub-work type")*([2]JOE_DATA!$A$2:$A$19999="Corporate"),0.4,0)))
+
IF(LEN($DG18)=0,0.3,SUM(IF(([2]JOE_DATA!$C$2:$C$19999=$DG18)*([2]JOE_DATA!$B$2:$B$19999="Sub-work type")*([2]JOE_DATA!$A$2:$A$19999="Corporate"),0.3,0)))
+
IF(LEN($DH18)=0,0.3,SUM(IF(([2]JOE_DATA!$C$2:$C$19999=$DH18)*([2]JOE_DATA!$B$2:$B$19999="Sub-work type")*([2]JOE_DATA!$A$2:$A$19999="Corporate"),0.3,0)))</f>
        <v>1</v>
      </c>
      <c r="HM18" s="3">
        <f t="array" ref="HM18">IF(LEN($DI18)=0,0.4,SUM(IF(([2]JOE_DATA!$C$2:$C$19999=$DI18)*([2]JOE_DATA!$B$2:$B$19999="Acting for")*([2]JOE_DATA!$A$2:$A$19999="Corporate"),0.4,0)))
+
IF(LEN($DJ18)=0,0.3,SUM(IF(([2]JOE_DATA!$C$2:$C$19999=$DJ18)*([2]JOE_DATA!$B$2:$B$19999="Acting for")*([2]JOE_DATA!$A$2:$A$19999="Corporate"),0.3,0)))
+
IF(LEN($DK18)=0,0.3,SUM(IF(([2]JOE_DATA!$C$2:$C$19999=$DK18)*([2]JOE_DATA!$B$2:$B$19999="Acting for")*([2]JOE_DATA!$A$2:$A$19999="Corporate"),0.3,0)))</f>
        <v>1</v>
      </c>
      <c r="HN18" s="3">
        <f t="array" ref="HN18">IF(LEN($DM18)=0,0.4,SUM(IF(([2]JOE_DATA!$C$2:$C$19999=$DM18)*([2]JOE_DATA!$B$2:$B$19999="Country of buyer")*([2]JOE_DATA!$A$2:$A$19999="Corporate"),0.4,0)))
+
IF(LEN($DN18)=0,0.3,SUM(IF(([2]JOE_DATA!$C$2:$C$19999=$DN18)*([2]JOE_DATA!$B$2:$B$19999="Country of buyer")*([2]JOE_DATA!$A$2:$A$19999="Corporate"),0.3,0)))
+
IF(LEN($DL18)=0,0.3,SUM(IF(([2]JOE_DATA!$C$2:$C$19999=$DL18)*([2]JOE_DATA!$B$2:$B$19999="Country of buyer")*([2]JOE_DATA!$A$2:$A$19999="Corporate"),0.3,0)))</f>
        <v>1</v>
      </c>
      <c r="HO18" s="3">
        <f t="array" ref="HO18">IF(LEN($DO18)=0,0.4,SUM(IF(([2]JOE_DATA!$C$2:$C$19999=$DO18)*([2]JOE_DATA!$B$2:$B$19999="Country of seller")*([2]JOE_DATA!$A$2:$A$19999="Corporate"),0.4,0)))
+
IF(LEN($DP18)=0,0.3,SUM(IF(([2]JOE_DATA!$C$2:$C$19999=$DP18)*([2]JOE_DATA!$B$2:$B$19999="Country of seller")*([2]JOE_DATA!$A$2:$A$19999="Corporate"),0.3,0)))
+
IF(LEN($DQ18)=0,0.3,SUM(IF(([2]JOE_DATA!$C$2:$C$19999=$DQ18)*([2]JOE_DATA!$B$2:$B$19999="Country of seller")*([2]JOE_DATA!$A$2:$A$19999="Corporate"),0.3,0)))</f>
        <v>1</v>
      </c>
      <c r="HP18" s="3">
        <f t="array" ref="HP18">IF(LEN($DR18)=0,0.4,SUM(IF(([2]JOE_DATA!$C$2:$C$19999=$DR18)*([2]JOE_DATA!$B$2:$B$19999="Country of target")*([2]JOE_DATA!$A$2:$A$19999="Corporate"),0.4,0)))
+
IF(LEN($DS18)=0,0.3,SUM(IF(([2]JOE_DATA!$C$2:$C$19999=$DS18)*([2]JOE_DATA!$B$2:$B$19999="Country of target")*([2]JOE_DATA!$A$2:$A$19999="Corporate"),0.3,0)))
+
IF(LEN($DT18)=0,0.3,SUM(IF(([2]JOE_DATA!$C$2:$C$19999=$DT18)*([2]JOE_DATA!$B$2:$B$19999="Country of target")*([2]JOE_DATA!$A$2:$A$19999="Corporate"),0.3,0)))</f>
        <v>1</v>
      </c>
      <c r="HQ18" s="3">
        <f t="array" ref="HQ18">IF(LEN($DU18)=0,1,SUM(IF(([2]JOE_DATA!$C$2:$C$19999=$DU18)*([2]JOE_DATA!$B$2:$B$19999="Value over US $5m")*([2]JOE_DATA!$A$2:$A$19999="Corporate"),1,0)))</f>
        <v>1</v>
      </c>
      <c r="HR18" s="3">
        <f t="array" ref="HR18">IF(LEN($DV18)=0,1,SUM(IF(([2]JOE_DATA!$C$2:$C$19999=$DV18)*([2]JOE_DATA!$B$2:$B$19999="Value over £500,000")*([2]JOE_DATA!$A$2:$A$19999="Corporate"),1,0)))</f>
        <v>1</v>
      </c>
      <c r="HS18" s="3">
        <f t="array" ref="HS18">IF(LEN($DW18)=0,1,SUM(IF(([2]JOE_DATA!$C$2:$C$19999=$DW18)*([2]JOE_DATA!$B$2:$B$19999="Value over Euro 5m")*([2]JOE_DATA!$A$2:$A$19999="Corporate"),1,0)))</f>
        <v>1</v>
      </c>
      <c r="HT18" s="3">
        <f t="array" ref="HT18">IF(LEN($DX18)=0,1,SUM(IF(([2]JOE_DATA!$C$2:$C$19999=$DX18)*([2]JOE_DATA!$B$2:$B$19999="Value range in euros")*([2]JOE_DATA!$A$2:$A$19999="Corporate"),1,0)))</f>
        <v>1</v>
      </c>
      <c r="HU18" s="3">
        <f t="array" ref="HU18">IF(LEN($DY18)=0,1,SUM(IF(([2]JOE_DATA!$C$2:$C$19999=$DY18)*([2]JOE_DATA!$B$2:$B$19999="Is the deal relevant for M&amp;A study")*([2]JOE_DATA!$A$2:$A$19999="Corporate"),1,0)))</f>
        <v>1</v>
      </c>
      <c r="HV18" s="3">
        <f t="array" ref="HV18">IF(LEN($DZ18)=0,1,SUM(IF(([2]JOE_DATA!$C$2:$C$19999=$DZ18)*([2]JOE_DATA!$B$2:$B$19999="Does the deal involve PE clients")*([2]JOE_DATA!$A$2:$A$19999="Corporate"),1,0)))</f>
        <v>1</v>
      </c>
      <c r="HW18" s="3">
        <f t="array" ref="HW18">IF(LEN($EA18)=0,1,SUM(IF(([2]JOE_DATA!$C$2:$C$19999=$EA18)*([2]JOE_DATA!$B$2:$B$19999="Quarter deal announced/signed")*([2]JOE_DATA!$A$2:$A$19999="Corporate"),1,0)))</f>
        <v>1</v>
      </c>
      <c r="HX18" s="3">
        <f t="array" ref="HX18">IF(LEN($EB18)=0,1,SUM(IF(([2]JOE_DATA!$C$2:$C$19999=$EB18)*([2]JOE_DATA!$B$2:$B$19999="Quarter deal completed")*([2]JOE_DATA!$A$2:$A$19999="Corporate"),1,0)))</f>
        <v>1</v>
      </c>
      <c r="HY18" s="3">
        <f t="array" ref="HY18">IF(LEN($EC18)=0,1,SUM(IF(([2]JOE_DATA!$C$2:$C$19999=$EC18)*([2]JOE_DATA!$B$2:$B$19999="Year deal announced/signed")*([2]JOE_DATA!$A$2:$A$19999="Corporate"),1,0)))</f>
        <v>1</v>
      </c>
      <c r="HZ18" s="3">
        <f t="array" ref="HZ18">IF(LEN($ED18)=0,1,SUM(IF(([2]JOE_DATA!$C$2:$C$19999=$ED18)*([2]JOE_DATA!$B$2:$B$19999="Year deal completed")*([2]JOE_DATA!$A$2:$A$19999="Corporate"),1,0)))</f>
        <v>1</v>
      </c>
      <c r="IA18" s="3">
        <v>1</v>
      </c>
      <c r="IB18" s="3">
        <f t="array" ref="IB18">IF(LEN($EF18)=0,1,SUM(IF(([2]JOE_DATA!$C$2:$C$19999=$EF18)*([2]JOE_DATA!$B$2:$B$19999="Work type")*([2]JOE_DATA!$A$2:$A$19999="Corporate Tax"),1,0)))</f>
        <v>1</v>
      </c>
      <c r="IC18" s="3">
        <f t="array" ref="IC18">IF(LEN($EG18)=0,0.4,SUM(IF(([2]JOE_DATA!$C$2:$C$19999=$EG18)*([2]JOE_DATA!$B$2:$B$19999="Work type")*([2]JOE_DATA!$A$2:$A$19999="EPC Construction"),0.4,0)))
+
IF(LEN($EH18)=0,0.3,SUM(IF(([2]JOE_DATA!$C$2:$C$19999=$EH18)*([2]JOE_DATA!$B$2:$B$19999="Work type")*([2]JOE_DATA!$A$2:$A$19999="EPC Construction"),0.3,0)))
+
IF(LEN($EI18)=0,0.3,SUM(IF(([2]JOE_DATA!$C$2:$C$19999=$EI18)*([2]JOE_DATA!$B$2:$B$19999="Work type")*([2]JOE_DATA!$A$2:$A$19999="EPC Construction"),0.3,0)))</f>
        <v>1</v>
      </c>
      <c r="ID18" s="3">
        <f t="array" ref="ID18">IF(LEN($EJ18)=0,0.4,SUM(IF(([2]JOE_DATA!$C$2:$C$19999=$EJ18)*([2]JOE_DATA!$B$2:$B$19999="Contract type")*([2]JOE_DATA!$A$2:$A$19999="EPC Construction"),0.4,0)))
+
IF(LEN($EK18)=0,0.3,SUM(IF(([2]JOE_DATA!$C$2:$C$19999=$EK18)*([2]JOE_DATA!$B$2:$B$19999="Contract type")*([2]JOE_DATA!$A$2:$A$19999="EPC Construction"),0.3,0)))
+
IF(LEN($EL18)=0,0.3,SUM(IF(([2]JOE_DATA!$C$2:$C$19999=$EL18)*([2]JOE_DATA!$B$2:$B$19999="Contract type")*([2]JOE_DATA!$A$2:$A$19999="EPC Construction"),0.3,0)))</f>
        <v>1</v>
      </c>
      <c r="IE18" s="3">
        <f t="array" ref="IE18">IF(LEN($EP18)=0,1,SUM(IF(([2]JOE_DATA!$C$2:$C$19999=$EP18)*([2]JOE_DATA!$B$2:$B$19999="Client type")*([2]JOE_DATA!$A$2:$A$19999="EPC Construction"),1,0)))</f>
        <v>1</v>
      </c>
      <c r="IF18" s="3">
        <f t="array" ref="IF18">IF(LEN($EN18)=0,1,SUM(IF(([2]JOE_DATA!$C$2:$C$19999=$EN18)*([2]JOE_DATA!$B$2:$B$19999="Subject matter")*([2]JOE_DATA!$A$2:$A$19999="EPC Construction"),1,0)))</f>
        <v>1</v>
      </c>
      <c r="IG18" s="3">
        <f t="array" ref="IG18">IF(LEN($ER18)=0,1,SUM(IF(([2]JOE_DATA!$C$2:$C$19999=$ER18)*([2]JOE_DATA!$B$2:$B$19999="Client scope")*([2]JOE_DATA!$A$2:$A$19999="EPC Construction"),1,0)))</f>
        <v>1</v>
      </c>
      <c r="IH18" s="3">
        <f t="array" ref="IH18">IF(LEN($ES18)=0,0.4,SUM(IF(([2]JOE_DATA!$C$2:$C$19999=$ES18)*([2]JOE_DATA!$B$2:$B$19999="Work type")*([2]JOE_DATA!$A$2:$A$19999="EPC Energy"),0.4,0)))
+
IF(LEN($ET18)=0,0.3,SUM(IF(([2]JOE_DATA!$C$2:$C$19999=$ET18)*([2]JOE_DATA!$B$2:$B$19999="Work type")*([2]JOE_DATA!$A$2:$A$19999="EPC Energy"),0.3,0)))
+
IF(LEN($EU18)=0,0.3,SUM(IF(([2]JOE_DATA!$C$2:$C$19999=$EU18)*([2]JOE_DATA!$B$2:$B$19999="Work type")*([2]JOE_DATA!$A$2:$A$19999="EPC Energy"),0.3,0)))</f>
        <v>1</v>
      </c>
      <c r="II18" s="3">
        <f t="array" ref="II18">IF(LEN($EV18)=0,1,SUM(IF(([2]JOE_DATA!$C$2:$C$19999=$EV18)*([2]JOE_DATA!$B$2:$B$19999="Work type")*([2]JOE_DATA!$A$2:$A$19999="EPC Energy"),1,0)))</f>
        <v>1</v>
      </c>
      <c r="IJ18" s="3">
        <f t="array" ref="IJ18">IF(LEN($EW18)=0,1,SUM(IF(([2]JOE_DATA!$C$2:$C$19999=$EW18)*([2]JOE_DATA!$B$2:$B$19999="Client type")*([2]JOE_DATA!$A$2:$A$19999="EPC Projects"),1,0)))</f>
        <v>1</v>
      </c>
      <c r="IK18" s="3">
        <f t="array" ref="IK18">IF(LEN($FE18)=0,0.4,SUM(IF(([2]JOE_DATA!$C$2:$C$19999=$FE18)*([2]JOE_DATA!$B$2:$B$19999="Client type")*([2]JOE_DATA!$A$2:$A$19999="Real Estate"),0.4,0)))
+
IF(LEN($FF18)=0,0.3,SUM(IF(([2]JOE_DATA!$C$2:$C$19999=$FF18)*([2]JOE_DATA!$B$2:$B$19999="Client type")*([2]JOE_DATA!$A$2:$A$19999="Real Estate"),0.3,0)))
+
IF(LEN($FG18)=0,0.3,SUM(IF(([2]JOE_DATA!$C$2:$C$19999=$FG18)*([2]JOE_DATA!$B$2:$B$19999="Client type")*([2]JOE_DATA!$A$2:$A$19999="Real Estate"),0.3,0)))</f>
        <v>1</v>
      </c>
      <c r="IL18" s="3">
        <f t="array" ref="IL18">IF(LEN($FH18)=0,0.4,SUM(IF(([2]JOE_DATA!$C$2:$C$19999=$FH18)*([2]JOE_DATA!$B$2:$B$19999="Work type")*([2]JOE_DATA!$A$2:$A$19999="Real Estate"),0.4,0)))
+
IF(LEN($FI18)=0,0.3,SUM(IF(([2]JOE_DATA!$C$2:$C$19999=$FI18)*([2]JOE_DATA!$B$2:$B$19999="Work type")*([2]JOE_DATA!$A$2:$A$19999="Real Estate"),0.3,0)))
+
IF(LEN($FJ18)=0,0.3,SUM(IF(([2]JOE_DATA!$C$2:$C$19999=$FJ18)*([2]JOE_DATA!$B$2:$B$19999="Work type")*([2]JOE_DATA!$A$2:$A$19999="Real Estate"),0.3,0)))</f>
        <v>1</v>
      </c>
      <c r="IM18" s="3">
        <f t="array" ref="IM18">IF(LEN($EX18)=0,0.4,SUM(IF(([2]JOE_DATA!$C$2:$C$19999=$EX18)*([2]JOE_DATA!$B$2:$B$19999="Work type")*([2]JOE_DATA!$A$2:$A$19999="Human Capital"),0.4,0)))
+
IF(LEN($EY18)=0,0.3,SUM(IF(([2]JOE_DATA!$C$2:$C$19999=$EY18)*([2]JOE_DATA!$B$2:$B$19999="Work type")*([2]JOE_DATA!$A$2:$A$19999="Human Capital"),0.3,0)))
+
IF(LEN($EZ18)=0,0.3,SUM(IF(([2]JOE_DATA!$C$2:$C$19999=$EZ18)*([2]JOE_DATA!$B$2:$B$19999="Work type")*([2]JOE_DATA!$A$2:$A$19999="Human Capital"),0.3,0)))</f>
        <v>1</v>
      </c>
      <c r="IN18" s="3">
        <f t="array" ref="IN18">IF(LEN($FA18)=0,0.4,SUM(IF(([2]JOE_DATA!$C$2:$C$19999=$FA18)*([2]JOE_DATA!$B$2:$B$19999="Sub-work types")*([2]JOE_DATA!$A$2:$A$19999="Human Capital"),0.4,0)))
+
IF(LEN($FB18)=0,0.3,SUM(IF(([2]JOE_DATA!$C$2:$C$19999=$FB18)*([2]JOE_DATA!$B$2:$B$19999="Sub-work types")*([2]JOE_DATA!$A$2:$A$19999="Human Capital"),0.3,0)))
+
IF(LEN($FC18)=0,0.3,SUM(IF(([2]JOE_DATA!$C$2:$C$19999=$FC18)*([2]JOE_DATA!$B$2:$B$19999="Sub-work types")*([2]JOE_DATA!$A$2:$A$19999="Human Capital"),0.3,0)))</f>
        <v>1</v>
      </c>
      <c r="IO18" s="16">
        <f t="array" ref="IO18">IF(LEN($FD18)=0,1,SUM(IF(([2]JOE_DATA!$C$2:$C$19999=$FD18)*([2]JOE_DATA!$B$2:$B$19999="Pension scheme")*([2]JOE_DATA!$A$2:$A$19999="Human Capital"),1,0)))</f>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27.75">
      <c r="A19" s="37" t="s">
        <v>246</v>
      </c>
      <c r="B19" s="38" t="s">
        <v>332</v>
      </c>
      <c r="C19" s="37" t="s">
        <v>248</v>
      </c>
      <c r="D19" s="37" t="s">
        <v>333</v>
      </c>
      <c r="E19" s="3"/>
      <c r="F19" s="40" t="s">
        <v>300</v>
      </c>
      <c r="G19" s="3"/>
      <c r="H19" s="3"/>
      <c r="I19" s="40" t="s">
        <v>270</v>
      </c>
      <c r="J19" s="3"/>
      <c r="K19" s="3"/>
      <c r="L19" s="37"/>
      <c r="M19" s="3"/>
      <c r="N19" s="3"/>
      <c r="O19" s="41" t="s">
        <v>99</v>
      </c>
      <c r="P19" s="37"/>
      <c r="Q19" s="37"/>
      <c r="R19" s="3"/>
      <c r="S19" s="42"/>
      <c r="T19" s="42">
        <v>39807</v>
      </c>
      <c r="U19" s="40" t="s">
        <v>300</v>
      </c>
      <c r="V19" s="3"/>
      <c r="W19" s="3"/>
      <c r="X19" s="40" t="s">
        <v>270</v>
      </c>
      <c r="Y19" s="3"/>
      <c r="Z19" s="3"/>
      <c r="AA19" s="37" t="s">
        <v>334</v>
      </c>
      <c r="AB19" s="37"/>
      <c r="AC19" s="3"/>
      <c r="AD19" s="37" t="s">
        <v>254</v>
      </c>
      <c r="AE19" s="3"/>
      <c r="AF19" s="3"/>
      <c r="AG19" s="43" t="s">
        <v>130</v>
      </c>
      <c r="AH19" s="3"/>
      <c r="AI19" s="37" t="s">
        <v>255</v>
      </c>
      <c r="AJ19" s="3"/>
      <c r="AK19" s="3"/>
      <c r="AL19" s="37"/>
      <c r="AM19" s="3"/>
      <c r="AN19" s="3"/>
      <c r="AO19" s="37" t="s">
        <v>256</v>
      </c>
      <c r="AP19" s="3"/>
      <c r="AQ19" s="3"/>
      <c r="AR19" s="3"/>
      <c r="AS19" s="3"/>
      <c r="AT19" s="3"/>
      <c r="AU19" s="3"/>
      <c r="AV19" s="3"/>
      <c r="AW19" s="3"/>
      <c r="AX19" s="3"/>
      <c r="AY19" s="3"/>
      <c r="AZ19" s="3"/>
      <c r="BA19" s="3"/>
      <c r="BB19" s="3"/>
      <c r="BC19" s="3"/>
      <c r="BD19" s="3"/>
      <c r="BE19" s="44"/>
      <c r="BF19" s="37"/>
      <c r="BG19" s="37" t="s">
        <v>254</v>
      </c>
      <c r="BH19" s="3"/>
      <c r="BI19" s="40" t="s">
        <v>257</v>
      </c>
      <c r="BJ19" s="45"/>
      <c r="BK19" s="45"/>
      <c r="BL19" s="46" t="s">
        <v>258</v>
      </c>
      <c r="BM19" s="46"/>
      <c r="BN19" s="37"/>
      <c r="BO19" s="3"/>
      <c r="BP19" s="3"/>
      <c r="BQ19" s="3"/>
      <c r="BR19" s="3"/>
      <c r="BS19" s="3"/>
      <c r="BT19" s="37"/>
      <c r="BU19" s="37"/>
      <c r="BV19" s="37"/>
      <c r="BW19" s="3"/>
      <c r="BX19" s="3"/>
      <c r="BY19" s="3"/>
      <c r="BZ19" s="3"/>
      <c r="CA19" s="3"/>
      <c r="CB19" s="3"/>
      <c r="CC19" s="3"/>
      <c r="CD19" s="41" t="s">
        <v>259</v>
      </c>
      <c r="CE19" s="40" t="s">
        <v>260</v>
      </c>
      <c r="CF19" s="3"/>
      <c r="CG19" s="41" t="s">
        <v>261</v>
      </c>
      <c r="CH19" s="40"/>
      <c r="CI19" s="3"/>
      <c r="CJ19" s="3"/>
      <c r="CK19" s="41" t="s">
        <v>262</v>
      </c>
      <c r="CL19" s="3"/>
      <c r="CM19" s="3"/>
      <c r="CN19" s="3"/>
      <c r="CO19" s="3"/>
      <c r="CP19" s="3"/>
      <c r="CQ19" s="37"/>
      <c r="CR19" s="37"/>
      <c r="CS19" s="37"/>
      <c r="CT19" s="37"/>
      <c r="CU19" s="37"/>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7"/>
      <c r="FF19" s="37"/>
      <c r="FG19" s="37"/>
      <c r="FH19" s="37"/>
      <c r="FI19" s="37"/>
      <c r="FJ19" s="3"/>
      <c r="FK19" s="3"/>
      <c r="FL19" s="3"/>
      <c r="FM19" s="3"/>
      <c r="FO19" s="3"/>
      <c r="FP19" s="3"/>
      <c r="FQ19" s="3" t="str">
        <f t="array" ref="FQ19">IF(SUM($FU19:$IP19)=74,"PASS","FAIL")</f>
        <v>PASS</v>
      </c>
      <c r="FR19" s="3">
        <f t="shared" si="5"/>
        <v>0</v>
      </c>
      <c r="FS19" s="3">
        <f t="shared" si="6"/>
        <v>0</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1</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1</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f t="array" ref="GU19">IF(LEN($BL19)=0,0.4,SUM(IF(([2]JOE_DATA!$C$2:$C$19999=$BL19)*([2]JOE_DATA!$B$2:$B$19999="Lead Matter Partner"),0.4,0)))
+
IF(LEN($BM19)=0,0.3,SUM(IF(([2]JOE_DATA!$C$2:$C$19999=$BM19)*([2]JOE_DATA!$B$2:$B$19999="Lead Matter Partner"),0.3,0)))
+
IF(LEN($BN19)=0,0.3,SUM(IF(([2]JOE_DATA!$C$2:$C$19999=$BN19)*([2]JOE_DATA!$B$2:$B$19999="Lead Matter Partner"),0.3,0)))</f>
        <v>1</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f t="array" ref="HF19">IF(LEN($CS19)=0,0.4,SUM(IF(([2]JOE_DATA!$C$2:$C$19999=$CS19)*([2]JOE_DATA!$B$2:$B$19999="Work type")*([2]JOE_DATA!$A$2:$A$19999="BAIF"),0.4,0)))
+
IF(LEN($CT19)=0,0.3,SUM(IF(([2]JOE_DATA!$C$2:$C$19999=$CT19)*([2]JOE_DATA!$B$2:$B$19999="Work type")*([2]JOE_DATA!$A$2:$A$19999="BAIF"),0.3,0)))
+
IF(LEN($CU19)=0,0.3,SUM(IF(([2]JOE_DATA!$C$2:$C$19999=$CU19)*([2]JOE_DATA!$B$2:$B$19999="Work type")*([2]JOE_DATA!$A$2:$A$19999="BAIF"),0.3,0)))</f>
        <v>1</v>
      </c>
      <c r="HG19" s="3">
        <f t="array" ref="HG19">IF(LEN($CQ19)=0,1,SUM(IF(([2]JOE_DATA!$C$2:$C$19999=$CQ19)*([2]JOE_DATA!$B$2:$B$19999="Client type")*([2]JOE_DATA!$A$2:$A$19999="BAIF"),1,0)))</f>
        <v>1</v>
      </c>
      <c r="HH19" s="3">
        <f t="array" ref="HH19">IF(LEN($CW19)=0,0.4,SUM(IF(([2]JOE_DATA!$C$2:$C$19999=$CW19)*([2]JOE_DATA!$B$2:$B$19999="Work type")*([2]JOE_DATA!$A$2:$A$19999="CRD"),0.4,0)))
+
IF(LEN($CX19)=0,0.3,SUM(IF(([2]JOE_DATA!$C$2:$C$19999=$CX19)*([2]JOE_DATA!$B$2:$B$19999="Work type")*([2]JOE_DATA!$A$2:$A$19999="CRD"),0.3,0)))
+
IF(LEN($CY19)=0,0.3,SUM(IF(([2]JOE_DATA!$C$2:$C$19999=$CY19)*([2]JOE_DATA!$B$2:$B$19999="Work type")*([2]JOE_DATA!$A$2:$A$19999="CRD"),0.3,0)))</f>
        <v>1</v>
      </c>
      <c r="HI19" s="3">
        <f t="array" ref="HI19">IF(LEN($CZ19)=0,0.4,SUM(IF(([2]JOE_DATA!$C$2:$C$19999=$CZ19)*([2]JOE_DATA!$B$2:$B$19999="Sub-work type")*([2]JOE_DATA!$A$2:$A$19999="CRD"),0.4,0)))
+
IF(LEN($DA19)=0,0.3,SUM(IF(([2]JOE_DATA!$C$2:$C$19999=$DA19)*([2]JOE_DATA!$B$2:$B$19999="Sub-work type")*([2]JOE_DATA!$A$2:$A$19999="CRD"),0.3,0)))
+
IF(LEN($DB19)=0,0.3,SUM(IF(([2]JOE_DATA!$C$2:$C$19999=$DB19)*([2]JOE_DATA!$B$2:$B$19999="Sub-work type")*([2]JOE_DATA!$A$2:$A$19999="CRD"),0.3,0)))</f>
        <v>1</v>
      </c>
      <c r="HJ19" s="3">
        <f t="array" ref="HJ19">IF(LEN($CV19)=0,1,SUM(IF(([2]JOE_DATA!$C$2:$C$19999=$CV19)*([2]JOE_DATA!$B$2:$B$19999="Client type")*([2]JOE_DATA!$A$2:$A$19999="CRD"),1,0)))</f>
        <v>1</v>
      </c>
      <c r="HK19" s="3">
        <f t="array" ref="HK19">IF(LEN($DC19)=0,0.4,SUM(IF(([2]JOE_DATA!$C$2:$C$19999=$DC19)*([2]JOE_DATA!$B$2:$B$19999="Work type")*([2]JOE_DATA!$A$2:$A$19999="Corporate"),0.4,0)))
+
IF(LEN($DD19)=0,0.3,SUM(IF(([2]JOE_DATA!$C$2:$C$19999=$DD19)*([2]JOE_DATA!$B$2:$B$19999="Work type")*([2]JOE_DATA!$A$2:$A$19999="Corporate"),0.3,0)))
+
IF(LEN($DE19)=0,0.3,SUM(IF(([2]JOE_DATA!$C$2:$C$19999=$DE19)*([2]JOE_DATA!$B$2:$B$19999="Work type")*([2]JOE_DATA!$A$2:$A$19999="Corporate"),0.3,0)))</f>
        <v>1</v>
      </c>
      <c r="HL19" s="3">
        <f t="array" ref="HL19">IF(LEN($DF19)=0,0.4,SUM(IF(([2]JOE_DATA!$C$2:$C$19999=$DF19)*([2]JOE_DATA!$B$2:$B$19999="Sub-work type")*([2]JOE_DATA!$A$2:$A$19999="Corporate"),0.4,0)))
+
IF(LEN($DG19)=0,0.3,SUM(IF(([2]JOE_DATA!$C$2:$C$19999=$DG19)*([2]JOE_DATA!$B$2:$B$19999="Sub-work type")*([2]JOE_DATA!$A$2:$A$19999="Corporate"),0.3,0)))
+
IF(LEN($DH19)=0,0.3,SUM(IF(([2]JOE_DATA!$C$2:$C$19999=$DH19)*([2]JOE_DATA!$B$2:$B$19999="Sub-work type")*([2]JOE_DATA!$A$2:$A$19999="Corporate"),0.3,0)))</f>
        <v>1</v>
      </c>
      <c r="HM19" s="3">
        <f t="array" ref="HM19">IF(LEN($DI19)=0,0.4,SUM(IF(([2]JOE_DATA!$C$2:$C$19999=$DI19)*([2]JOE_DATA!$B$2:$B$19999="Acting for")*([2]JOE_DATA!$A$2:$A$19999="Corporate"),0.4,0)))
+
IF(LEN($DJ19)=0,0.3,SUM(IF(([2]JOE_DATA!$C$2:$C$19999=$DJ19)*([2]JOE_DATA!$B$2:$B$19999="Acting for")*([2]JOE_DATA!$A$2:$A$19999="Corporate"),0.3,0)))
+
IF(LEN($DK19)=0,0.3,SUM(IF(([2]JOE_DATA!$C$2:$C$19999=$DK19)*([2]JOE_DATA!$B$2:$B$19999="Acting for")*([2]JOE_DATA!$A$2:$A$19999="Corporate"),0.3,0)))</f>
        <v>1</v>
      </c>
      <c r="HN19" s="3">
        <f t="array" ref="HN19">IF(LEN($DM19)=0,0.4,SUM(IF(([2]JOE_DATA!$C$2:$C$19999=$DM19)*([2]JOE_DATA!$B$2:$B$19999="Country of buyer")*([2]JOE_DATA!$A$2:$A$19999="Corporate"),0.4,0)))
+
IF(LEN($DN19)=0,0.3,SUM(IF(([2]JOE_DATA!$C$2:$C$19999=$DN19)*([2]JOE_DATA!$B$2:$B$19999="Country of buyer")*([2]JOE_DATA!$A$2:$A$19999="Corporate"),0.3,0)))
+
IF(LEN($DL19)=0,0.3,SUM(IF(([2]JOE_DATA!$C$2:$C$19999=$DL19)*([2]JOE_DATA!$B$2:$B$19999="Country of buyer")*([2]JOE_DATA!$A$2:$A$19999="Corporate"),0.3,0)))</f>
        <v>1</v>
      </c>
      <c r="HO19" s="3">
        <f t="array" ref="HO19">IF(LEN($DO19)=0,0.4,SUM(IF(([2]JOE_DATA!$C$2:$C$19999=$DO19)*([2]JOE_DATA!$B$2:$B$19999="Country of seller")*([2]JOE_DATA!$A$2:$A$19999="Corporate"),0.4,0)))
+
IF(LEN($DP19)=0,0.3,SUM(IF(([2]JOE_DATA!$C$2:$C$19999=$DP19)*([2]JOE_DATA!$B$2:$B$19999="Country of seller")*([2]JOE_DATA!$A$2:$A$19999="Corporate"),0.3,0)))
+
IF(LEN($DQ19)=0,0.3,SUM(IF(([2]JOE_DATA!$C$2:$C$19999=$DQ19)*([2]JOE_DATA!$B$2:$B$19999="Country of seller")*([2]JOE_DATA!$A$2:$A$19999="Corporate"),0.3,0)))</f>
        <v>1</v>
      </c>
      <c r="HP19" s="3">
        <f t="array" ref="HP19">IF(LEN($DR19)=0,0.4,SUM(IF(([2]JOE_DATA!$C$2:$C$19999=$DR19)*([2]JOE_DATA!$B$2:$B$19999="Country of target")*([2]JOE_DATA!$A$2:$A$19999="Corporate"),0.4,0)))
+
IF(LEN($DS19)=0,0.3,SUM(IF(([2]JOE_DATA!$C$2:$C$19999=$DS19)*([2]JOE_DATA!$B$2:$B$19999="Country of target")*([2]JOE_DATA!$A$2:$A$19999="Corporate"),0.3,0)))
+
IF(LEN($DT19)=0,0.3,SUM(IF(([2]JOE_DATA!$C$2:$C$19999=$DT19)*([2]JOE_DATA!$B$2:$B$19999="Country of target")*([2]JOE_DATA!$A$2:$A$19999="Corporate"),0.3,0)))</f>
        <v>1</v>
      </c>
      <c r="HQ19" s="3">
        <f t="array" ref="HQ19">IF(LEN($DU19)=0,1,SUM(IF(([2]JOE_DATA!$C$2:$C$19999=$DU19)*([2]JOE_DATA!$B$2:$B$19999="Value over US $5m")*([2]JOE_DATA!$A$2:$A$19999="Corporate"),1,0)))</f>
        <v>1</v>
      </c>
      <c r="HR19" s="3">
        <f t="array" ref="HR19">IF(LEN($DV19)=0,1,SUM(IF(([2]JOE_DATA!$C$2:$C$19999=$DV19)*([2]JOE_DATA!$B$2:$B$19999="Value over £500,000")*([2]JOE_DATA!$A$2:$A$19999="Corporate"),1,0)))</f>
        <v>1</v>
      </c>
      <c r="HS19" s="3">
        <f t="array" ref="HS19">IF(LEN($DW19)=0,1,SUM(IF(([2]JOE_DATA!$C$2:$C$19999=$DW19)*([2]JOE_DATA!$B$2:$B$19999="Value over Euro 5m")*([2]JOE_DATA!$A$2:$A$19999="Corporate"),1,0)))</f>
        <v>1</v>
      </c>
      <c r="HT19" s="3">
        <f t="array" ref="HT19">IF(LEN($DX19)=0,1,SUM(IF(([2]JOE_DATA!$C$2:$C$19999=$DX19)*([2]JOE_DATA!$B$2:$B$19999="Value range in euros")*([2]JOE_DATA!$A$2:$A$19999="Corporate"),1,0)))</f>
        <v>1</v>
      </c>
      <c r="HU19" s="3">
        <f t="array" ref="HU19">IF(LEN($DY19)=0,1,SUM(IF(([2]JOE_DATA!$C$2:$C$19999=$DY19)*([2]JOE_DATA!$B$2:$B$19999="Is the deal relevant for M&amp;A study")*([2]JOE_DATA!$A$2:$A$19999="Corporate"),1,0)))</f>
        <v>1</v>
      </c>
      <c r="HV19" s="3">
        <f t="array" ref="HV19">IF(LEN($DZ19)=0,1,SUM(IF(([2]JOE_DATA!$C$2:$C$19999=$DZ19)*([2]JOE_DATA!$B$2:$B$19999="Does the deal involve PE clients")*([2]JOE_DATA!$A$2:$A$19999="Corporate"),1,0)))</f>
        <v>1</v>
      </c>
      <c r="HW19" s="3">
        <f t="array" ref="HW19">IF(LEN($EA19)=0,1,SUM(IF(([2]JOE_DATA!$C$2:$C$19999=$EA19)*([2]JOE_DATA!$B$2:$B$19999="Quarter deal announced/signed")*([2]JOE_DATA!$A$2:$A$19999="Corporate"),1,0)))</f>
        <v>1</v>
      </c>
      <c r="HX19" s="3">
        <f t="array" ref="HX19">IF(LEN($EB19)=0,1,SUM(IF(([2]JOE_DATA!$C$2:$C$19999=$EB19)*([2]JOE_DATA!$B$2:$B$19999="Quarter deal completed")*([2]JOE_DATA!$A$2:$A$19999="Corporate"),1,0)))</f>
        <v>1</v>
      </c>
      <c r="HY19" s="3">
        <f t="array" ref="HY19">IF(LEN($EC19)=0,1,SUM(IF(([2]JOE_DATA!$C$2:$C$19999=$EC19)*([2]JOE_DATA!$B$2:$B$19999="Year deal announced/signed")*([2]JOE_DATA!$A$2:$A$19999="Corporate"),1,0)))</f>
        <v>1</v>
      </c>
      <c r="HZ19" s="3">
        <f t="array" ref="HZ19">IF(LEN($ED19)=0,1,SUM(IF(([2]JOE_DATA!$C$2:$C$19999=$ED19)*([2]JOE_DATA!$B$2:$B$19999="Year deal completed")*([2]JOE_DATA!$A$2:$A$19999="Corporate"),1,0)))</f>
        <v>1</v>
      </c>
      <c r="IA19" s="3">
        <v>1</v>
      </c>
      <c r="IB19" s="3">
        <f t="array" ref="IB19">IF(LEN($EF19)=0,1,SUM(IF(([2]JOE_DATA!$C$2:$C$19999=$EF19)*([2]JOE_DATA!$B$2:$B$19999="Work type")*([2]JOE_DATA!$A$2:$A$19999="Corporate Tax"),1,0)))</f>
        <v>1</v>
      </c>
      <c r="IC19" s="3">
        <f t="array" ref="IC19">IF(LEN($EG19)=0,0.4,SUM(IF(([2]JOE_DATA!$C$2:$C$19999=$EG19)*([2]JOE_DATA!$B$2:$B$19999="Work type")*([2]JOE_DATA!$A$2:$A$19999="EPC Construction"),0.4,0)))
+
IF(LEN($EH19)=0,0.3,SUM(IF(([2]JOE_DATA!$C$2:$C$19999=$EH19)*([2]JOE_DATA!$B$2:$B$19999="Work type")*([2]JOE_DATA!$A$2:$A$19999="EPC Construction"),0.3,0)))
+
IF(LEN($EI19)=0,0.3,SUM(IF(([2]JOE_DATA!$C$2:$C$19999=$EI19)*([2]JOE_DATA!$B$2:$B$19999="Work type")*([2]JOE_DATA!$A$2:$A$19999="EPC Construction"),0.3,0)))</f>
        <v>1</v>
      </c>
      <c r="ID19" s="3">
        <f t="array" ref="ID19">IF(LEN($EJ19)=0,0.4,SUM(IF(([2]JOE_DATA!$C$2:$C$19999=$EJ19)*([2]JOE_DATA!$B$2:$B$19999="Contract type")*([2]JOE_DATA!$A$2:$A$19999="EPC Construction"),0.4,0)))
+
IF(LEN($EK19)=0,0.3,SUM(IF(([2]JOE_DATA!$C$2:$C$19999=$EK19)*([2]JOE_DATA!$B$2:$B$19999="Contract type")*([2]JOE_DATA!$A$2:$A$19999="EPC Construction"),0.3,0)))
+
IF(LEN($EL19)=0,0.3,SUM(IF(([2]JOE_DATA!$C$2:$C$19999=$EL19)*([2]JOE_DATA!$B$2:$B$19999="Contract type")*([2]JOE_DATA!$A$2:$A$19999="EPC Construction"),0.3,0)))</f>
        <v>1</v>
      </c>
      <c r="IE19" s="3">
        <f t="array" ref="IE19">IF(LEN($EP19)=0,1,SUM(IF(([2]JOE_DATA!$C$2:$C$19999=$EP19)*([2]JOE_DATA!$B$2:$B$19999="Client type")*([2]JOE_DATA!$A$2:$A$19999="EPC Construction"),1,0)))</f>
        <v>1</v>
      </c>
      <c r="IF19" s="3">
        <f t="array" ref="IF19">IF(LEN($EN19)=0,1,SUM(IF(([2]JOE_DATA!$C$2:$C$19999=$EN19)*([2]JOE_DATA!$B$2:$B$19999="Subject matter")*([2]JOE_DATA!$A$2:$A$19999="EPC Construction"),1,0)))</f>
        <v>1</v>
      </c>
      <c r="IG19" s="3">
        <f t="array" ref="IG19">IF(LEN($ER19)=0,1,SUM(IF(([2]JOE_DATA!$C$2:$C$19999=$ER19)*([2]JOE_DATA!$B$2:$B$19999="Client scope")*([2]JOE_DATA!$A$2:$A$19999="EPC Construction"),1,0)))</f>
        <v>1</v>
      </c>
      <c r="IH19" s="3">
        <f t="array" ref="IH19">IF(LEN($ES19)=0,0.4,SUM(IF(([2]JOE_DATA!$C$2:$C$19999=$ES19)*([2]JOE_DATA!$B$2:$B$19999="Work type")*([2]JOE_DATA!$A$2:$A$19999="EPC Energy"),0.4,0)))
+
IF(LEN($ET19)=0,0.3,SUM(IF(([2]JOE_DATA!$C$2:$C$19999=$ET19)*([2]JOE_DATA!$B$2:$B$19999="Work type")*([2]JOE_DATA!$A$2:$A$19999="EPC Energy"),0.3,0)))
+
IF(LEN($EU19)=0,0.3,SUM(IF(([2]JOE_DATA!$C$2:$C$19999=$EU19)*([2]JOE_DATA!$B$2:$B$19999="Work type")*([2]JOE_DATA!$A$2:$A$19999="EPC Energy"),0.3,0)))</f>
        <v>1</v>
      </c>
      <c r="II19" s="3">
        <f t="array" ref="II19">IF(LEN($EV19)=0,1,SUM(IF(([2]JOE_DATA!$C$2:$C$19999=$EV19)*([2]JOE_DATA!$B$2:$B$19999="Work type")*([2]JOE_DATA!$A$2:$A$19999="EPC Energy"),1,0)))</f>
        <v>1</v>
      </c>
      <c r="IJ19" s="3">
        <f t="array" ref="IJ19">IF(LEN($EW19)=0,1,SUM(IF(([2]JOE_DATA!$C$2:$C$19999=$EW19)*([2]JOE_DATA!$B$2:$B$19999="Client type")*([2]JOE_DATA!$A$2:$A$19999="EPC Projects"),1,0)))</f>
        <v>1</v>
      </c>
      <c r="IK19" s="3">
        <f t="array" ref="IK19">IF(LEN($FE19)=0,0.4,SUM(IF(([2]JOE_DATA!$C$2:$C$19999=$FE19)*([2]JOE_DATA!$B$2:$B$19999="Client type")*([2]JOE_DATA!$A$2:$A$19999="Real Estate"),0.4,0)))
+
IF(LEN($FF19)=0,0.3,SUM(IF(([2]JOE_DATA!$C$2:$C$19999=$FF19)*([2]JOE_DATA!$B$2:$B$19999="Client type")*([2]JOE_DATA!$A$2:$A$19999="Real Estate"),0.3,0)))
+
IF(LEN($FG19)=0,0.3,SUM(IF(([2]JOE_DATA!$C$2:$C$19999=$FG19)*([2]JOE_DATA!$B$2:$B$19999="Client type")*([2]JOE_DATA!$A$2:$A$19999="Real Estate"),0.3,0)))</f>
        <v>1</v>
      </c>
      <c r="IL19" s="3">
        <f t="array" ref="IL19">IF(LEN($FH19)=0,0.4,SUM(IF(([2]JOE_DATA!$C$2:$C$19999=$FH19)*([2]JOE_DATA!$B$2:$B$19999="Work type")*([2]JOE_DATA!$A$2:$A$19999="Real Estate"),0.4,0)))
+
IF(LEN($FI19)=0,0.3,SUM(IF(([2]JOE_DATA!$C$2:$C$19999=$FI19)*([2]JOE_DATA!$B$2:$B$19999="Work type")*([2]JOE_DATA!$A$2:$A$19999="Real Estate"),0.3,0)))
+
IF(LEN($FJ19)=0,0.3,SUM(IF(([2]JOE_DATA!$C$2:$C$19999=$FJ19)*([2]JOE_DATA!$B$2:$B$19999="Work type")*([2]JOE_DATA!$A$2:$A$19999="Real Estate"),0.3,0)))</f>
        <v>1</v>
      </c>
      <c r="IM19" s="3">
        <f t="array" ref="IM19">IF(LEN($EX19)=0,0.4,SUM(IF(([2]JOE_DATA!$C$2:$C$19999=$EX19)*([2]JOE_DATA!$B$2:$B$19999="Work type")*([2]JOE_DATA!$A$2:$A$19999="Human Capital"),0.4,0)))
+
IF(LEN($EY19)=0,0.3,SUM(IF(([2]JOE_DATA!$C$2:$C$19999=$EY19)*([2]JOE_DATA!$B$2:$B$19999="Work type")*([2]JOE_DATA!$A$2:$A$19999="Human Capital"),0.3,0)))
+
IF(LEN($EZ19)=0,0.3,SUM(IF(([2]JOE_DATA!$C$2:$C$19999=$EZ19)*([2]JOE_DATA!$B$2:$B$19999="Work type")*([2]JOE_DATA!$A$2:$A$19999="Human Capital"),0.3,0)))</f>
        <v>1</v>
      </c>
      <c r="IN19" s="3">
        <f t="array" ref="IN19">IF(LEN($FA19)=0,0.4,SUM(IF(([2]JOE_DATA!$C$2:$C$19999=$FA19)*([2]JOE_DATA!$B$2:$B$19999="Sub-work types")*([2]JOE_DATA!$A$2:$A$19999="Human Capital"),0.4,0)))
+
IF(LEN($FB19)=0,0.3,SUM(IF(([2]JOE_DATA!$C$2:$C$19999=$FB19)*([2]JOE_DATA!$B$2:$B$19999="Sub-work types")*([2]JOE_DATA!$A$2:$A$19999="Human Capital"),0.3,0)))
+
IF(LEN($FC19)=0,0.3,SUM(IF(([2]JOE_DATA!$C$2:$C$19999=$FC19)*([2]JOE_DATA!$B$2:$B$19999="Sub-work types")*([2]JOE_DATA!$A$2:$A$19999="Human Capital"),0.3,0)))</f>
        <v>1</v>
      </c>
      <c r="IO19" s="16">
        <f t="array" ref="IO19">IF(LEN($FD19)=0,1,SUM(IF(([2]JOE_DATA!$C$2:$C$19999=$FD19)*([2]JOE_DATA!$B$2:$B$19999="Pension scheme")*([2]JOE_DATA!$A$2:$A$19999="Human Capital"),1,0)))</f>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27.75">
      <c r="A20" s="37" t="s">
        <v>246</v>
      </c>
      <c r="B20" s="38" t="s">
        <v>335</v>
      </c>
      <c r="C20" s="37" t="s">
        <v>248</v>
      </c>
      <c r="D20" s="37" t="s">
        <v>336</v>
      </c>
      <c r="E20" s="3"/>
      <c r="F20" s="40" t="s">
        <v>269</v>
      </c>
      <c r="G20" s="3"/>
      <c r="H20" s="3"/>
      <c r="I20" s="40" t="s">
        <v>270</v>
      </c>
      <c r="J20" s="3"/>
      <c r="K20" s="3"/>
      <c r="L20" s="37"/>
      <c r="M20" s="3"/>
      <c r="N20" s="3"/>
      <c r="O20" s="41" t="s">
        <v>99</v>
      </c>
      <c r="P20" s="37"/>
      <c r="Q20" s="37"/>
      <c r="R20" s="3"/>
      <c r="S20" s="42"/>
      <c r="T20" s="42">
        <v>39807</v>
      </c>
      <c r="U20" s="40" t="s">
        <v>269</v>
      </c>
      <c r="V20" s="3"/>
      <c r="W20" s="3"/>
      <c r="X20" s="40" t="s">
        <v>270</v>
      </c>
      <c r="Y20" s="3"/>
      <c r="Z20" s="3"/>
      <c r="AA20" s="37" t="s">
        <v>337</v>
      </c>
      <c r="AB20" s="37"/>
      <c r="AC20" s="3"/>
      <c r="AD20" s="37" t="s">
        <v>254</v>
      </c>
      <c r="AE20" s="3"/>
      <c r="AF20" s="3"/>
      <c r="AG20" s="43" t="s">
        <v>130</v>
      </c>
      <c r="AH20" s="3"/>
      <c r="AI20" s="37" t="s">
        <v>255</v>
      </c>
      <c r="AJ20" s="3"/>
      <c r="AK20" s="3"/>
      <c r="AL20" s="37"/>
      <c r="AM20" s="3"/>
      <c r="AN20" s="3"/>
      <c r="AO20" s="37" t="s">
        <v>256</v>
      </c>
      <c r="AP20" s="3"/>
      <c r="AQ20" s="3"/>
      <c r="AR20" s="3"/>
      <c r="AS20" s="3"/>
      <c r="AT20" s="3"/>
      <c r="AU20" s="3"/>
      <c r="AV20" s="3"/>
      <c r="AW20" s="3"/>
      <c r="AX20" s="3"/>
      <c r="AY20" s="3"/>
      <c r="AZ20" s="3"/>
      <c r="BA20" s="3"/>
      <c r="BB20" s="3"/>
      <c r="BC20" s="3"/>
      <c r="BD20" s="3"/>
      <c r="BE20" s="44"/>
      <c r="BF20" s="37"/>
      <c r="BG20" s="37" t="s">
        <v>254</v>
      </c>
      <c r="BH20" s="3"/>
      <c r="BI20" s="40" t="s">
        <v>257</v>
      </c>
      <c r="BJ20" s="45"/>
      <c r="BK20" s="45"/>
      <c r="BL20" s="46" t="s">
        <v>258</v>
      </c>
      <c r="BM20" s="46"/>
      <c r="BN20" s="37"/>
      <c r="BO20" s="3"/>
      <c r="BP20" s="3"/>
      <c r="BQ20" s="3"/>
      <c r="BR20" s="3"/>
      <c r="BS20" s="3"/>
      <c r="BT20" s="37"/>
      <c r="BU20" s="37"/>
      <c r="BV20" s="37"/>
      <c r="BW20" s="3"/>
      <c r="BX20" s="3"/>
      <c r="BY20" s="3"/>
      <c r="BZ20" s="3"/>
      <c r="CA20" s="3"/>
      <c r="CB20" s="3"/>
      <c r="CC20" s="3"/>
      <c r="CD20" s="41" t="s">
        <v>259</v>
      </c>
      <c r="CE20" s="40" t="s">
        <v>260</v>
      </c>
      <c r="CF20" s="3"/>
      <c r="CG20" s="41" t="s">
        <v>261</v>
      </c>
      <c r="CH20" s="40"/>
      <c r="CI20" s="3"/>
      <c r="CJ20" s="3"/>
      <c r="CK20" s="41" t="s">
        <v>262</v>
      </c>
      <c r="CL20" s="3"/>
      <c r="CM20" s="3"/>
      <c r="CN20" s="3"/>
      <c r="CO20" s="3"/>
      <c r="CP20" s="3"/>
      <c r="CQ20" s="37"/>
      <c r="CR20" s="37"/>
      <c r="CS20" s="37"/>
      <c r="CT20" s="37"/>
      <c r="CU20" s="37"/>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7"/>
      <c r="FF20" s="37"/>
      <c r="FG20" s="37"/>
      <c r="FH20" s="37"/>
      <c r="FI20" s="37"/>
      <c r="FJ20" s="3"/>
      <c r="FK20" s="3"/>
      <c r="FL20" s="3"/>
      <c r="FM20" s="3"/>
      <c r="FO20" s="3"/>
      <c r="FP20" s="3"/>
      <c r="FQ20" s="3" t="str">
        <f t="array" ref="FQ20">IF(SUM($FU20:$IP20)=74,"PASS","FAIL")</f>
        <v>PASS</v>
      </c>
      <c r="FR20" s="3">
        <f t="shared" si="5"/>
        <v>0</v>
      </c>
      <c r="FS20" s="3">
        <f t="shared" si="6"/>
        <v>0</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1</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f t="array" ref="HF20">IF(LEN($CS20)=0,0.4,SUM(IF(([2]JOE_DATA!$C$2:$C$19999=$CS20)*([2]JOE_DATA!$B$2:$B$19999="Work type")*([2]JOE_DATA!$A$2:$A$19999="BAIF"),0.4,0)))
+
IF(LEN($CT20)=0,0.3,SUM(IF(([2]JOE_DATA!$C$2:$C$19999=$CT20)*([2]JOE_DATA!$B$2:$B$19999="Work type")*([2]JOE_DATA!$A$2:$A$19999="BAIF"),0.3,0)))
+
IF(LEN($CU20)=0,0.3,SUM(IF(([2]JOE_DATA!$C$2:$C$19999=$CU20)*([2]JOE_DATA!$B$2:$B$19999="Work type")*([2]JOE_DATA!$A$2:$A$19999="BAIF"),0.3,0)))</f>
        <v>1</v>
      </c>
      <c r="HG20" s="3">
        <f t="array" ref="HG20">IF(LEN($CQ20)=0,1,SUM(IF(([2]JOE_DATA!$C$2:$C$19999=$CQ20)*([2]JOE_DATA!$B$2:$B$19999="Client type")*([2]JOE_DATA!$A$2:$A$19999="BAIF"),1,0)))</f>
        <v>1</v>
      </c>
      <c r="HH20" s="3">
        <f t="array" ref="HH20">IF(LEN($CW20)=0,0.4,SUM(IF(([2]JOE_DATA!$C$2:$C$19999=$CW20)*([2]JOE_DATA!$B$2:$B$19999="Work type")*([2]JOE_DATA!$A$2:$A$19999="CRD"),0.4,0)))
+
IF(LEN($CX20)=0,0.3,SUM(IF(([2]JOE_DATA!$C$2:$C$19999=$CX20)*([2]JOE_DATA!$B$2:$B$19999="Work type")*([2]JOE_DATA!$A$2:$A$19999="CRD"),0.3,0)))
+
IF(LEN($CY20)=0,0.3,SUM(IF(([2]JOE_DATA!$C$2:$C$19999=$CY20)*([2]JOE_DATA!$B$2:$B$19999="Work type")*([2]JOE_DATA!$A$2:$A$19999="CRD"),0.3,0)))</f>
        <v>1</v>
      </c>
      <c r="HI20" s="3">
        <f t="array" ref="HI20">IF(LEN($CZ20)=0,0.4,SUM(IF(([2]JOE_DATA!$C$2:$C$19999=$CZ20)*([2]JOE_DATA!$B$2:$B$19999="Sub-work type")*([2]JOE_DATA!$A$2:$A$19999="CRD"),0.4,0)))
+
IF(LEN($DA20)=0,0.3,SUM(IF(([2]JOE_DATA!$C$2:$C$19999=$DA20)*([2]JOE_DATA!$B$2:$B$19999="Sub-work type")*([2]JOE_DATA!$A$2:$A$19999="CRD"),0.3,0)))
+
IF(LEN($DB20)=0,0.3,SUM(IF(([2]JOE_DATA!$C$2:$C$19999=$DB20)*([2]JOE_DATA!$B$2:$B$19999="Sub-work type")*([2]JOE_DATA!$A$2:$A$19999="CRD"),0.3,0)))</f>
        <v>1</v>
      </c>
      <c r="HJ20" s="3">
        <f t="array" ref="HJ20">IF(LEN($CV20)=0,1,SUM(IF(([2]JOE_DATA!$C$2:$C$19999=$CV20)*([2]JOE_DATA!$B$2:$B$19999="Client type")*([2]JOE_DATA!$A$2:$A$19999="CRD"),1,0)))</f>
        <v>1</v>
      </c>
      <c r="HK20" s="3">
        <f t="array" ref="HK20">IF(LEN($DC20)=0,0.4,SUM(IF(([2]JOE_DATA!$C$2:$C$19999=$DC20)*([2]JOE_DATA!$B$2:$B$19999="Work type")*([2]JOE_DATA!$A$2:$A$19999="Corporate"),0.4,0)))
+
IF(LEN($DD20)=0,0.3,SUM(IF(([2]JOE_DATA!$C$2:$C$19999=$DD20)*([2]JOE_DATA!$B$2:$B$19999="Work type")*([2]JOE_DATA!$A$2:$A$19999="Corporate"),0.3,0)))
+
IF(LEN($DE20)=0,0.3,SUM(IF(([2]JOE_DATA!$C$2:$C$19999=$DE20)*([2]JOE_DATA!$B$2:$B$19999="Work type")*([2]JOE_DATA!$A$2:$A$19999="Corporate"),0.3,0)))</f>
        <v>1</v>
      </c>
      <c r="HL20" s="3">
        <f t="array" ref="HL20">IF(LEN($DF20)=0,0.4,SUM(IF(([2]JOE_DATA!$C$2:$C$19999=$DF20)*([2]JOE_DATA!$B$2:$B$19999="Sub-work type")*([2]JOE_DATA!$A$2:$A$19999="Corporate"),0.4,0)))
+
IF(LEN($DG20)=0,0.3,SUM(IF(([2]JOE_DATA!$C$2:$C$19999=$DG20)*([2]JOE_DATA!$B$2:$B$19999="Sub-work type")*([2]JOE_DATA!$A$2:$A$19999="Corporate"),0.3,0)))
+
IF(LEN($DH20)=0,0.3,SUM(IF(([2]JOE_DATA!$C$2:$C$19999=$DH20)*([2]JOE_DATA!$B$2:$B$19999="Sub-work type")*([2]JOE_DATA!$A$2:$A$19999="Corporate"),0.3,0)))</f>
        <v>1</v>
      </c>
      <c r="HM20" s="3">
        <f t="array" ref="HM20">IF(LEN($DI20)=0,0.4,SUM(IF(([2]JOE_DATA!$C$2:$C$19999=$DI20)*([2]JOE_DATA!$B$2:$B$19999="Acting for")*([2]JOE_DATA!$A$2:$A$19999="Corporate"),0.4,0)))
+
IF(LEN($DJ20)=0,0.3,SUM(IF(([2]JOE_DATA!$C$2:$C$19999=$DJ20)*([2]JOE_DATA!$B$2:$B$19999="Acting for")*([2]JOE_DATA!$A$2:$A$19999="Corporate"),0.3,0)))
+
IF(LEN($DK20)=0,0.3,SUM(IF(([2]JOE_DATA!$C$2:$C$19999=$DK20)*([2]JOE_DATA!$B$2:$B$19999="Acting for")*([2]JOE_DATA!$A$2:$A$19999="Corporate"),0.3,0)))</f>
        <v>1</v>
      </c>
      <c r="HN20" s="3">
        <f t="array" ref="HN20">IF(LEN($DM20)=0,0.4,SUM(IF(([2]JOE_DATA!$C$2:$C$19999=$DM20)*([2]JOE_DATA!$B$2:$B$19999="Country of buyer")*([2]JOE_DATA!$A$2:$A$19999="Corporate"),0.4,0)))
+
IF(LEN($DN20)=0,0.3,SUM(IF(([2]JOE_DATA!$C$2:$C$19999=$DN20)*([2]JOE_DATA!$B$2:$B$19999="Country of buyer")*([2]JOE_DATA!$A$2:$A$19999="Corporate"),0.3,0)))
+
IF(LEN($DL20)=0,0.3,SUM(IF(([2]JOE_DATA!$C$2:$C$19999=$DL20)*([2]JOE_DATA!$B$2:$B$19999="Country of buyer")*([2]JOE_DATA!$A$2:$A$19999="Corporate"),0.3,0)))</f>
        <v>1</v>
      </c>
      <c r="HO20" s="3">
        <f t="array" ref="HO20">IF(LEN($DO20)=0,0.4,SUM(IF(([2]JOE_DATA!$C$2:$C$19999=$DO20)*([2]JOE_DATA!$B$2:$B$19999="Country of seller")*([2]JOE_DATA!$A$2:$A$19999="Corporate"),0.4,0)))
+
IF(LEN($DP20)=0,0.3,SUM(IF(([2]JOE_DATA!$C$2:$C$19999=$DP20)*([2]JOE_DATA!$B$2:$B$19999="Country of seller")*([2]JOE_DATA!$A$2:$A$19999="Corporate"),0.3,0)))
+
IF(LEN($DQ20)=0,0.3,SUM(IF(([2]JOE_DATA!$C$2:$C$19999=$DQ20)*([2]JOE_DATA!$B$2:$B$19999="Country of seller")*([2]JOE_DATA!$A$2:$A$19999="Corporate"),0.3,0)))</f>
        <v>1</v>
      </c>
      <c r="HP20" s="3">
        <f t="array" ref="HP20">IF(LEN($DR20)=0,0.4,SUM(IF(([2]JOE_DATA!$C$2:$C$19999=$DR20)*([2]JOE_DATA!$B$2:$B$19999="Country of target")*([2]JOE_DATA!$A$2:$A$19999="Corporate"),0.4,0)))
+
IF(LEN($DS20)=0,0.3,SUM(IF(([2]JOE_DATA!$C$2:$C$19999=$DS20)*([2]JOE_DATA!$B$2:$B$19999="Country of target")*([2]JOE_DATA!$A$2:$A$19999="Corporate"),0.3,0)))
+
IF(LEN($DT20)=0,0.3,SUM(IF(([2]JOE_DATA!$C$2:$C$19999=$DT20)*([2]JOE_DATA!$B$2:$B$19999="Country of target")*([2]JOE_DATA!$A$2:$A$19999="Corporate"),0.3,0)))</f>
        <v>1</v>
      </c>
      <c r="HQ20" s="3">
        <f t="array" ref="HQ20">IF(LEN($DU20)=0,1,SUM(IF(([2]JOE_DATA!$C$2:$C$19999=$DU20)*([2]JOE_DATA!$B$2:$B$19999="Value over US $5m")*([2]JOE_DATA!$A$2:$A$19999="Corporate"),1,0)))</f>
        <v>1</v>
      </c>
      <c r="HR20" s="3">
        <f t="array" ref="HR20">IF(LEN($DV20)=0,1,SUM(IF(([2]JOE_DATA!$C$2:$C$19999=$DV20)*([2]JOE_DATA!$B$2:$B$19999="Value over £500,000")*([2]JOE_DATA!$A$2:$A$19999="Corporate"),1,0)))</f>
        <v>1</v>
      </c>
      <c r="HS20" s="3">
        <f t="array" ref="HS20">IF(LEN($DW20)=0,1,SUM(IF(([2]JOE_DATA!$C$2:$C$19999=$DW20)*([2]JOE_DATA!$B$2:$B$19999="Value over Euro 5m")*([2]JOE_DATA!$A$2:$A$19999="Corporate"),1,0)))</f>
        <v>1</v>
      </c>
      <c r="HT20" s="3">
        <f t="array" ref="HT20">IF(LEN($DX20)=0,1,SUM(IF(([2]JOE_DATA!$C$2:$C$19999=$DX20)*([2]JOE_DATA!$B$2:$B$19999="Value range in euros")*([2]JOE_DATA!$A$2:$A$19999="Corporate"),1,0)))</f>
        <v>1</v>
      </c>
      <c r="HU20" s="3">
        <f t="array" ref="HU20">IF(LEN($DY20)=0,1,SUM(IF(([2]JOE_DATA!$C$2:$C$19999=$DY20)*([2]JOE_DATA!$B$2:$B$19999="Is the deal relevant for M&amp;A study")*([2]JOE_DATA!$A$2:$A$19999="Corporate"),1,0)))</f>
        <v>1</v>
      </c>
      <c r="HV20" s="3">
        <f t="array" ref="HV20">IF(LEN($DZ20)=0,1,SUM(IF(([2]JOE_DATA!$C$2:$C$19999=$DZ20)*([2]JOE_DATA!$B$2:$B$19999="Does the deal involve PE clients")*([2]JOE_DATA!$A$2:$A$19999="Corporate"),1,0)))</f>
        <v>1</v>
      </c>
      <c r="HW20" s="3">
        <f t="array" ref="HW20">IF(LEN($EA20)=0,1,SUM(IF(([2]JOE_DATA!$C$2:$C$19999=$EA20)*([2]JOE_DATA!$B$2:$B$19999="Quarter deal announced/signed")*([2]JOE_DATA!$A$2:$A$19999="Corporate"),1,0)))</f>
        <v>1</v>
      </c>
      <c r="HX20" s="3">
        <f t="array" ref="HX20">IF(LEN($EB20)=0,1,SUM(IF(([2]JOE_DATA!$C$2:$C$19999=$EB20)*([2]JOE_DATA!$B$2:$B$19999="Quarter deal completed")*([2]JOE_DATA!$A$2:$A$19999="Corporate"),1,0)))</f>
        <v>1</v>
      </c>
      <c r="HY20" s="3">
        <f t="array" ref="HY20">IF(LEN($EC20)=0,1,SUM(IF(([2]JOE_DATA!$C$2:$C$19999=$EC20)*([2]JOE_DATA!$B$2:$B$19999="Year deal announced/signed")*([2]JOE_DATA!$A$2:$A$19999="Corporate"),1,0)))</f>
        <v>1</v>
      </c>
      <c r="HZ20" s="3">
        <f t="array" ref="HZ20">IF(LEN($ED20)=0,1,SUM(IF(([2]JOE_DATA!$C$2:$C$19999=$ED20)*([2]JOE_DATA!$B$2:$B$19999="Year deal completed")*([2]JOE_DATA!$A$2:$A$19999="Corporate"),1,0)))</f>
        <v>1</v>
      </c>
      <c r="IA20" s="3">
        <v>1</v>
      </c>
      <c r="IB20" s="3">
        <f t="array" ref="IB20">IF(LEN($EF20)=0,1,SUM(IF(([2]JOE_DATA!$C$2:$C$19999=$EF20)*([2]JOE_DATA!$B$2:$B$19999="Work type")*([2]JOE_DATA!$A$2:$A$19999="Corporate Tax"),1,0)))</f>
        <v>1</v>
      </c>
      <c r="IC20" s="3">
        <f t="array" ref="IC20">IF(LEN($EG20)=0,0.4,SUM(IF(([2]JOE_DATA!$C$2:$C$19999=$EG20)*([2]JOE_DATA!$B$2:$B$19999="Work type")*([2]JOE_DATA!$A$2:$A$19999="EPC Construction"),0.4,0)))
+
IF(LEN($EH20)=0,0.3,SUM(IF(([2]JOE_DATA!$C$2:$C$19999=$EH20)*([2]JOE_DATA!$B$2:$B$19999="Work type")*([2]JOE_DATA!$A$2:$A$19999="EPC Construction"),0.3,0)))
+
IF(LEN($EI20)=0,0.3,SUM(IF(([2]JOE_DATA!$C$2:$C$19999=$EI20)*([2]JOE_DATA!$B$2:$B$19999="Work type")*([2]JOE_DATA!$A$2:$A$19999="EPC Construction"),0.3,0)))</f>
        <v>1</v>
      </c>
      <c r="ID20" s="3">
        <f t="array" ref="ID20">IF(LEN($EJ20)=0,0.4,SUM(IF(([2]JOE_DATA!$C$2:$C$19999=$EJ20)*([2]JOE_DATA!$B$2:$B$19999="Contract type")*([2]JOE_DATA!$A$2:$A$19999="EPC Construction"),0.4,0)))
+
IF(LEN($EK20)=0,0.3,SUM(IF(([2]JOE_DATA!$C$2:$C$19999=$EK20)*([2]JOE_DATA!$B$2:$B$19999="Contract type")*([2]JOE_DATA!$A$2:$A$19999="EPC Construction"),0.3,0)))
+
IF(LEN($EL20)=0,0.3,SUM(IF(([2]JOE_DATA!$C$2:$C$19999=$EL20)*([2]JOE_DATA!$B$2:$B$19999="Contract type")*([2]JOE_DATA!$A$2:$A$19999="EPC Construction"),0.3,0)))</f>
        <v>1</v>
      </c>
      <c r="IE20" s="3">
        <f t="array" ref="IE20">IF(LEN($EP20)=0,1,SUM(IF(([2]JOE_DATA!$C$2:$C$19999=$EP20)*([2]JOE_DATA!$B$2:$B$19999="Client type")*([2]JOE_DATA!$A$2:$A$19999="EPC Construction"),1,0)))</f>
        <v>1</v>
      </c>
      <c r="IF20" s="3">
        <f t="array" ref="IF20">IF(LEN($EN20)=0,1,SUM(IF(([2]JOE_DATA!$C$2:$C$19999=$EN20)*([2]JOE_DATA!$B$2:$B$19999="Subject matter")*([2]JOE_DATA!$A$2:$A$19999="EPC Construction"),1,0)))</f>
        <v>1</v>
      </c>
      <c r="IG20" s="3">
        <f t="array" ref="IG20">IF(LEN($ER20)=0,1,SUM(IF(([2]JOE_DATA!$C$2:$C$19999=$ER20)*([2]JOE_DATA!$B$2:$B$19999="Client scope")*([2]JOE_DATA!$A$2:$A$19999="EPC Construction"),1,0)))</f>
        <v>1</v>
      </c>
      <c r="IH20" s="3">
        <f t="array" ref="IH20">IF(LEN($ES20)=0,0.4,SUM(IF(([2]JOE_DATA!$C$2:$C$19999=$ES20)*([2]JOE_DATA!$B$2:$B$19999="Work type")*([2]JOE_DATA!$A$2:$A$19999="EPC Energy"),0.4,0)))
+
IF(LEN($ET20)=0,0.3,SUM(IF(([2]JOE_DATA!$C$2:$C$19999=$ET20)*([2]JOE_DATA!$B$2:$B$19999="Work type")*([2]JOE_DATA!$A$2:$A$19999="EPC Energy"),0.3,0)))
+
IF(LEN($EU20)=0,0.3,SUM(IF(([2]JOE_DATA!$C$2:$C$19999=$EU20)*([2]JOE_DATA!$B$2:$B$19999="Work type")*([2]JOE_DATA!$A$2:$A$19999="EPC Energy"),0.3,0)))</f>
        <v>1</v>
      </c>
      <c r="II20" s="3">
        <f t="array" ref="II20">IF(LEN($EV20)=0,1,SUM(IF(([2]JOE_DATA!$C$2:$C$19999=$EV20)*([2]JOE_DATA!$B$2:$B$19999="Work type")*([2]JOE_DATA!$A$2:$A$19999="EPC Energy"),1,0)))</f>
        <v>1</v>
      </c>
      <c r="IJ20" s="3">
        <f t="array" ref="IJ20">IF(LEN($EW20)=0,1,SUM(IF(([2]JOE_DATA!$C$2:$C$19999=$EW20)*([2]JOE_DATA!$B$2:$B$19999="Client type")*([2]JOE_DATA!$A$2:$A$19999="EPC Projects"),1,0)))</f>
        <v>1</v>
      </c>
      <c r="IK20" s="3">
        <f t="array" ref="IK20">IF(LEN($FE20)=0,0.4,SUM(IF(([2]JOE_DATA!$C$2:$C$19999=$FE20)*([2]JOE_DATA!$B$2:$B$19999="Client type")*([2]JOE_DATA!$A$2:$A$19999="Real Estate"),0.4,0)))
+
IF(LEN($FF20)=0,0.3,SUM(IF(([2]JOE_DATA!$C$2:$C$19999=$FF20)*([2]JOE_DATA!$B$2:$B$19999="Client type")*([2]JOE_DATA!$A$2:$A$19999="Real Estate"),0.3,0)))
+
IF(LEN($FG20)=0,0.3,SUM(IF(([2]JOE_DATA!$C$2:$C$19999=$FG20)*([2]JOE_DATA!$B$2:$B$19999="Client type")*([2]JOE_DATA!$A$2:$A$19999="Real Estate"),0.3,0)))</f>
        <v>1</v>
      </c>
      <c r="IL20" s="3">
        <f t="array" ref="IL20">IF(LEN($FH20)=0,0.4,SUM(IF(([2]JOE_DATA!$C$2:$C$19999=$FH20)*([2]JOE_DATA!$B$2:$B$19999="Work type")*([2]JOE_DATA!$A$2:$A$19999="Real Estate"),0.4,0)))
+
IF(LEN($FI20)=0,0.3,SUM(IF(([2]JOE_DATA!$C$2:$C$19999=$FI20)*([2]JOE_DATA!$B$2:$B$19999="Work type")*([2]JOE_DATA!$A$2:$A$19999="Real Estate"),0.3,0)))
+
IF(LEN($FJ20)=0,0.3,SUM(IF(([2]JOE_DATA!$C$2:$C$19999=$FJ20)*([2]JOE_DATA!$B$2:$B$19999="Work type")*([2]JOE_DATA!$A$2:$A$19999="Real Estate"),0.3,0)))</f>
        <v>1</v>
      </c>
      <c r="IM20" s="3">
        <f t="array" ref="IM20">IF(LEN($EX20)=0,0.4,SUM(IF(([2]JOE_DATA!$C$2:$C$19999=$EX20)*([2]JOE_DATA!$B$2:$B$19999="Work type")*([2]JOE_DATA!$A$2:$A$19999="Human Capital"),0.4,0)))
+
IF(LEN($EY20)=0,0.3,SUM(IF(([2]JOE_DATA!$C$2:$C$19999=$EY20)*([2]JOE_DATA!$B$2:$B$19999="Work type")*([2]JOE_DATA!$A$2:$A$19999="Human Capital"),0.3,0)))
+
IF(LEN($EZ20)=0,0.3,SUM(IF(([2]JOE_DATA!$C$2:$C$19999=$EZ20)*([2]JOE_DATA!$B$2:$B$19999="Work type")*([2]JOE_DATA!$A$2:$A$19999="Human Capital"),0.3,0)))</f>
        <v>1</v>
      </c>
      <c r="IN20" s="3">
        <f t="array" ref="IN20">IF(LEN($FA20)=0,0.4,SUM(IF(([2]JOE_DATA!$C$2:$C$19999=$FA20)*([2]JOE_DATA!$B$2:$B$19999="Sub-work types")*([2]JOE_DATA!$A$2:$A$19999="Human Capital"),0.4,0)))
+
IF(LEN($FB20)=0,0.3,SUM(IF(([2]JOE_DATA!$C$2:$C$19999=$FB20)*([2]JOE_DATA!$B$2:$B$19999="Sub-work types")*([2]JOE_DATA!$A$2:$A$19999="Human Capital"),0.3,0)))
+
IF(LEN($FC20)=0,0.3,SUM(IF(([2]JOE_DATA!$C$2:$C$19999=$FC20)*([2]JOE_DATA!$B$2:$B$19999="Sub-work types")*([2]JOE_DATA!$A$2:$A$19999="Human Capital"),0.3,0)))</f>
        <v>1</v>
      </c>
      <c r="IO20" s="16">
        <f t="array" ref="IO20">IF(LEN($FD20)=0,1,SUM(IF(([2]JOE_DATA!$C$2:$C$19999=$FD20)*([2]JOE_DATA!$B$2:$B$19999="Pension scheme")*([2]JOE_DATA!$A$2:$A$19999="Human Capital"),1,0)))</f>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18.75">
      <c r="A21" s="37" t="s">
        <v>246</v>
      </c>
      <c r="B21" s="38" t="s">
        <v>338</v>
      </c>
      <c r="C21" s="37" t="s">
        <v>248</v>
      </c>
      <c r="D21" s="37" t="s">
        <v>339</v>
      </c>
      <c r="E21" s="3"/>
      <c r="F21" s="39" t="s">
        <v>325</v>
      </c>
      <c r="G21" s="3"/>
      <c r="H21" s="3"/>
      <c r="I21" s="40" t="s">
        <v>327</v>
      </c>
      <c r="J21" s="3"/>
      <c r="K21" s="3"/>
      <c r="L21" s="37"/>
      <c r="M21" s="3"/>
      <c r="N21" s="3"/>
      <c r="O21" s="41" t="s">
        <v>99</v>
      </c>
      <c r="P21" s="37"/>
      <c r="Q21" s="37"/>
      <c r="R21" s="3"/>
      <c r="S21" s="42"/>
      <c r="T21" s="42"/>
      <c r="U21" s="37" t="s">
        <v>325</v>
      </c>
      <c r="V21" s="3"/>
      <c r="W21" s="3"/>
      <c r="X21" s="40" t="s">
        <v>327</v>
      </c>
      <c r="Y21" s="3"/>
      <c r="Z21" s="3"/>
      <c r="AA21" s="37" t="s">
        <v>340</v>
      </c>
      <c r="AB21" s="37"/>
      <c r="AC21" s="3"/>
      <c r="AD21" s="37" t="s">
        <v>254</v>
      </c>
      <c r="AE21" s="3"/>
      <c r="AF21" s="3"/>
      <c r="AG21" s="43" t="s">
        <v>130</v>
      </c>
      <c r="AH21" s="3"/>
      <c r="AI21" s="37" t="s">
        <v>255</v>
      </c>
      <c r="AJ21" s="3"/>
      <c r="AK21" s="3"/>
      <c r="AL21" s="37"/>
      <c r="AM21" s="3"/>
      <c r="AN21" s="3"/>
      <c r="AO21" s="37" t="s">
        <v>133</v>
      </c>
      <c r="AP21" s="3"/>
      <c r="AQ21" s="3"/>
      <c r="AR21" s="3"/>
      <c r="AS21" s="3"/>
      <c r="AT21" s="3"/>
      <c r="AU21" s="3"/>
      <c r="AV21" s="3"/>
      <c r="AW21" s="3"/>
      <c r="AX21" s="3"/>
      <c r="AY21" s="3"/>
      <c r="AZ21" s="3"/>
      <c r="BA21" s="3"/>
      <c r="BB21" s="3"/>
      <c r="BC21" s="3"/>
      <c r="BD21" s="3"/>
      <c r="BE21" s="44"/>
      <c r="BF21" s="37"/>
      <c r="BG21" s="37" t="s">
        <v>254</v>
      </c>
      <c r="BH21" s="3"/>
      <c r="BI21" s="40" t="s">
        <v>257</v>
      </c>
      <c r="BJ21" s="45"/>
      <c r="BK21" s="45"/>
      <c r="BL21" s="46" t="s">
        <v>258</v>
      </c>
      <c r="BM21" s="46"/>
      <c r="BN21" s="37"/>
      <c r="BO21" s="3"/>
      <c r="BP21" s="3"/>
      <c r="BQ21" s="3"/>
      <c r="BR21" s="3"/>
      <c r="BS21" s="3"/>
      <c r="BT21" s="37"/>
      <c r="BU21" s="37"/>
      <c r="BV21" s="37"/>
      <c r="BW21" s="3"/>
      <c r="BX21" s="3"/>
      <c r="BY21" s="3"/>
      <c r="BZ21" s="3"/>
      <c r="CA21" s="3"/>
      <c r="CB21" s="3"/>
      <c r="CC21" s="3"/>
      <c r="CD21" s="41" t="s">
        <v>259</v>
      </c>
      <c r="CE21" s="40" t="s">
        <v>260</v>
      </c>
      <c r="CF21" s="3"/>
      <c r="CG21" s="41" t="s">
        <v>261</v>
      </c>
      <c r="CH21" s="40"/>
      <c r="CI21" s="3"/>
      <c r="CJ21" s="3"/>
      <c r="CK21" s="41" t="s">
        <v>262</v>
      </c>
      <c r="CL21" s="3"/>
      <c r="CM21" s="3"/>
      <c r="CN21" s="3"/>
      <c r="CO21" s="3"/>
      <c r="CP21" s="3"/>
      <c r="CQ21" s="37"/>
      <c r="CR21" s="37"/>
      <c r="CS21" s="37"/>
      <c r="CT21" s="37"/>
      <c r="CU21" s="37"/>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7"/>
      <c r="FF21" s="37"/>
      <c r="FG21" s="37"/>
      <c r="FH21" s="37"/>
      <c r="FI21" s="37"/>
      <c r="FJ21" s="3"/>
      <c r="FK21" s="3"/>
      <c r="FL21" s="3"/>
      <c r="FM21" s="3"/>
      <c r="FO21" s="3"/>
      <c r="FP21" s="3"/>
      <c r="FQ21" s="3" t="str">
        <f t="array" ref="FQ21">IF(SUM($FU21:$IP21)=74,"PASS","FAIL")</f>
        <v>PASS</v>
      </c>
      <c r="FR21" s="3">
        <f t="shared" si="5"/>
        <v>0</v>
      </c>
      <c r="FS21" s="3">
        <f t="shared" si="6"/>
        <v>0</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1</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1</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1</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f t="array" ref="HF21">IF(LEN($CS21)=0,0.4,SUM(IF(([2]JOE_DATA!$C$2:$C$19999=$CS21)*([2]JOE_DATA!$B$2:$B$19999="Work type")*([2]JOE_DATA!$A$2:$A$19999="BAIF"),0.4,0)))
+
IF(LEN($CT21)=0,0.3,SUM(IF(([2]JOE_DATA!$C$2:$C$19999=$CT21)*([2]JOE_DATA!$B$2:$B$19999="Work type")*([2]JOE_DATA!$A$2:$A$19999="BAIF"),0.3,0)))
+
IF(LEN($CU21)=0,0.3,SUM(IF(([2]JOE_DATA!$C$2:$C$19999=$CU21)*([2]JOE_DATA!$B$2:$B$19999="Work type")*([2]JOE_DATA!$A$2:$A$19999="BAIF"),0.3,0)))</f>
        <v>1</v>
      </c>
      <c r="HG21" s="3">
        <f t="array" ref="HG21">IF(LEN($CQ21)=0,1,SUM(IF(([2]JOE_DATA!$C$2:$C$19999=$CQ21)*([2]JOE_DATA!$B$2:$B$19999="Client type")*([2]JOE_DATA!$A$2:$A$19999="BAIF"),1,0)))</f>
        <v>1</v>
      </c>
      <c r="HH21" s="3">
        <f t="array" ref="HH21">IF(LEN($CW21)=0,0.4,SUM(IF(([2]JOE_DATA!$C$2:$C$19999=$CW21)*([2]JOE_DATA!$B$2:$B$19999="Work type")*([2]JOE_DATA!$A$2:$A$19999="CRD"),0.4,0)))
+
IF(LEN($CX21)=0,0.3,SUM(IF(([2]JOE_DATA!$C$2:$C$19999=$CX21)*([2]JOE_DATA!$B$2:$B$19999="Work type")*([2]JOE_DATA!$A$2:$A$19999="CRD"),0.3,0)))
+
IF(LEN($CY21)=0,0.3,SUM(IF(([2]JOE_DATA!$C$2:$C$19999=$CY21)*([2]JOE_DATA!$B$2:$B$19999="Work type")*([2]JOE_DATA!$A$2:$A$19999="CRD"),0.3,0)))</f>
        <v>1</v>
      </c>
      <c r="HI21" s="3">
        <f t="array" ref="HI21">IF(LEN($CZ21)=0,0.4,SUM(IF(([2]JOE_DATA!$C$2:$C$19999=$CZ21)*([2]JOE_DATA!$B$2:$B$19999="Sub-work type")*([2]JOE_DATA!$A$2:$A$19999="CRD"),0.4,0)))
+
IF(LEN($DA21)=0,0.3,SUM(IF(([2]JOE_DATA!$C$2:$C$19999=$DA21)*([2]JOE_DATA!$B$2:$B$19999="Sub-work type")*([2]JOE_DATA!$A$2:$A$19999="CRD"),0.3,0)))
+
IF(LEN($DB21)=0,0.3,SUM(IF(([2]JOE_DATA!$C$2:$C$19999=$DB21)*([2]JOE_DATA!$B$2:$B$19999="Sub-work type")*([2]JOE_DATA!$A$2:$A$19999="CRD"),0.3,0)))</f>
        <v>1</v>
      </c>
      <c r="HJ21" s="3">
        <f t="array" ref="HJ21">IF(LEN($CV21)=0,1,SUM(IF(([2]JOE_DATA!$C$2:$C$19999=$CV21)*([2]JOE_DATA!$B$2:$B$19999="Client type")*([2]JOE_DATA!$A$2:$A$19999="CRD"),1,0)))</f>
        <v>1</v>
      </c>
      <c r="HK21" s="3">
        <f t="array" ref="HK21">IF(LEN($DC21)=0,0.4,SUM(IF(([2]JOE_DATA!$C$2:$C$19999=$DC21)*([2]JOE_DATA!$B$2:$B$19999="Work type")*([2]JOE_DATA!$A$2:$A$19999="Corporate"),0.4,0)))
+
IF(LEN($DD21)=0,0.3,SUM(IF(([2]JOE_DATA!$C$2:$C$19999=$DD21)*([2]JOE_DATA!$B$2:$B$19999="Work type")*([2]JOE_DATA!$A$2:$A$19999="Corporate"),0.3,0)))
+
IF(LEN($DE21)=0,0.3,SUM(IF(([2]JOE_DATA!$C$2:$C$19999=$DE21)*([2]JOE_DATA!$B$2:$B$19999="Work type")*([2]JOE_DATA!$A$2:$A$19999="Corporate"),0.3,0)))</f>
        <v>1</v>
      </c>
      <c r="HL21" s="3">
        <f t="array" ref="HL21">IF(LEN($DF21)=0,0.4,SUM(IF(([2]JOE_DATA!$C$2:$C$19999=$DF21)*([2]JOE_DATA!$B$2:$B$19999="Sub-work type")*([2]JOE_DATA!$A$2:$A$19999="Corporate"),0.4,0)))
+
IF(LEN($DG21)=0,0.3,SUM(IF(([2]JOE_DATA!$C$2:$C$19999=$DG21)*([2]JOE_DATA!$B$2:$B$19999="Sub-work type")*([2]JOE_DATA!$A$2:$A$19999="Corporate"),0.3,0)))
+
IF(LEN($DH21)=0,0.3,SUM(IF(([2]JOE_DATA!$C$2:$C$19999=$DH21)*([2]JOE_DATA!$B$2:$B$19999="Sub-work type")*([2]JOE_DATA!$A$2:$A$19999="Corporate"),0.3,0)))</f>
        <v>1</v>
      </c>
      <c r="HM21" s="3">
        <f t="array" ref="HM21">IF(LEN($DI21)=0,0.4,SUM(IF(([2]JOE_DATA!$C$2:$C$19999=$DI21)*([2]JOE_DATA!$B$2:$B$19999="Acting for")*([2]JOE_DATA!$A$2:$A$19999="Corporate"),0.4,0)))
+
IF(LEN($DJ21)=0,0.3,SUM(IF(([2]JOE_DATA!$C$2:$C$19999=$DJ21)*([2]JOE_DATA!$B$2:$B$19999="Acting for")*([2]JOE_DATA!$A$2:$A$19999="Corporate"),0.3,0)))
+
IF(LEN($DK21)=0,0.3,SUM(IF(([2]JOE_DATA!$C$2:$C$19999=$DK21)*([2]JOE_DATA!$B$2:$B$19999="Acting for")*([2]JOE_DATA!$A$2:$A$19999="Corporate"),0.3,0)))</f>
        <v>1</v>
      </c>
      <c r="HN21" s="3">
        <f t="array" ref="HN21">IF(LEN($DM21)=0,0.4,SUM(IF(([2]JOE_DATA!$C$2:$C$19999=$DM21)*([2]JOE_DATA!$B$2:$B$19999="Country of buyer")*([2]JOE_DATA!$A$2:$A$19999="Corporate"),0.4,0)))
+
IF(LEN($DN21)=0,0.3,SUM(IF(([2]JOE_DATA!$C$2:$C$19999=$DN21)*([2]JOE_DATA!$B$2:$B$19999="Country of buyer")*([2]JOE_DATA!$A$2:$A$19999="Corporate"),0.3,0)))
+
IF(LEN($DL21)=0,0.3,SUM(IF(([2]JOE_DATA!$C$2:$C$19999=$DL21)*([2]JOE_DATA!$B$2:$B$19999="Country of buyer")*([2]JOE_DATA!$A$2:$A$19999="Corporate"),0.3,0)))</f>
        <v>1</v>
      </c>
      <c r="HO21" s="3">
        <f t="array" ref="HO21">IF(LEN($DO21)=0,0.4,SUM(IF(([2]JOE_DATA!$C$2:$C$19999=$DO21)*([2]JOE_DATA!$B$2:$B$19999="Country of seller")*([2]JOE_DATA!$A$2:$A$19999="Corporate"),0.4,0)))
+
IF(LEN($DP21)=0,0.3,SUM(IF(([2]JOE_DATA!$C$2:$C$19999=$DP21)*([2]JOE_DATA!$B$2:$B$19999="Country of seller")*([2]JOE_DATA!$A$2:$A$19999="Corporate"),0.3,0)))
+
IF(LEN($DQ21)=0,0.3,SUM(IF(([2]JOE_DATA!$C$2:$C$19999=$DQ21)*([2]JOE_DATA!$B$2:$B$19999="Country of seller")*([2]JOE_DATA!$A$2:$A$19999="Corporate"),0.3,0)))</f>
        <v>1</v>
      </c>
      <c r="HP21" s="3">
        <f t="array" ref="HP21">IF(LEN($DR21)=0,0.4,SUM(IF(([2]JOE_DATA!$C$2:$C$19999=$DR21)*([2]JOE_DATA!$B$2:$B$19999="Country of target")*([2]JOE_DATA!$A$2:$A$19999="Corporate"),0.4,0)))
+
IF(LEN($DS21)=0,0.3,SUM(IF(([2]JOE_DATA!$C$2:$C$19999=$DS21)*([2]JOE_DATA!$B$2:$B$19999="Country of target")*([2]JOE_DATA!$A$2:$A$19999="Corporate"),0.3,0)))
+
IF(LEN($DT21)=0,0.3,SUM(IF(([2]JOE_DATA!$C$2:$C$19999=$DT21)*([2]JOE_DATA!$B$2:$B$19999="Country of target")*([2]JOE_DATA!$A$2:$A$19999="Corporate"),0.3,0)))</f>
        <v>1</v>
      </c>
      <c r="HQ21" s="3">
        <f t="array" ref="HQ21">IF(LEN($DU21)=0,1,SUM(IF(([2]JOE_DATA!$C$2:$C$19999=$DU21)*([2]JOE_DATA!$B$2:$B$19999="Value over US $5m")*([2]JOE_DATA!$A$2:$A$19999="Corporate"),1,0)))</f>
        <v>1</v>
      </c>
      <c r="HR21" s="3">
        <f t="array" ref="HR21">IF(LEN($DV21)=0,1,SUM(IF(([2]JOE_DATA!$C$2:$C$19999=$DV21)*([2]JOE_DATA!$B$2:$B$19999="Value over £500,000")*([2]JOE_DATA!$A$2:$A$19999="Corporate"),1,0)))</f>
        <v>1</v>
      </c>
      <c r="HS21" s="3">
        <f t="array" ref="HS21">IF(LEN($DW21)=0,1,SUM(IF(([2]JOE_DATA!$C$2:$C$19999=$DW21)*([2]JOE_DATA!$B$2:$B$19999="Value over Euro 5m")*([2]JOE_DATA!$A$2:$A$19999="Corporate"),1,0)))</f>
        <v>1</v>
      </c>
      <c r="HT21" s="3">
        <f t="array" ref="HT21">IF(LEN($DX21)=0,1,SUM(IF(([2]JOE_DATA!$C$2:$C$19999=$DX21)*([2]JOE_DATA!$B$2:$B$19999="Value range in euros")*([2]JOE_DATA!$A$2:$A$19999="Corporate"),1,0)))</f>
        <v>1</v>
      </c>
      <c r="HU21" s="3">
        <f t="array" ref="HU21">IF(LEN($DY21)=0,1,SUM(IF(([2]JOE_DATA!$C$2:$C$19999=$DY21)*([2]JOE_DATA!$B$2:$B$19999="Is the deal relevant for M&amp;A study")*([2]JOE_DATA!$A$2:$A$19999="Corporate"),1,0)))</f>
        <v>1</v>
      </c>
      <c r="HV21" s="3">
        <f t="array" ref="HV21">IF(LEN($DZ21)=0,1,SUM(IF(([2]JOE_DATA!$C$2:$C$19999=$DZ21)*([2]JOE_DATA!$B$2:$B$19999="Does the deal involve PE clients")*([2]JOE_DATA!$A$2:$A$19999="Corporate"),1,0)))</f>
        <v>1</v>
      </c>
      <c r="HW21" s="3">
        <f t="array" ref="HW21">IF(LEN($EA21)=0,1,SUM(IF(([2]JOE_DATA!$C$2:$C$19999=$EA21)*([2]JOE_DATA!$B$2:$B$19999="Quarter deal announced/signed")*([2]JOE_DATA!$A$2:$A$19999="Corporate"),1,0)))</f>
        <v>1</v>
      </c>
      <c r="HX21" s="3">
        <f t="array" ref="HX21">IF(LEN($EB21)=0,1,SUM(IF(([2]JOE_DATA!$C$2:$C$19999=$EB21)*([2]JOE_DATA!$B$2:$B$19999="Quarter deal completed")*([2]JOE_DATA!$A$2:$A$19999="Corporate"),1,0)))</f>
        <v>1</v>
      </c>
      <c r="HY21" s="3">
        <f t="array" ref="HY21">IF(LEN($EC21)=0,1,SUM(IF(([2]JOE_DATA!$C$2:$C$19999=$EC21)*([2]JOE_DATA!$B$2:$B$19999="Year deal announced/signed")*([2]JOE_DATA!$A$2:$A$19999="Corporate"),1,0)))</f>
        <v>1</v>
      </c>
      <c r="HZ21" s="3">
        <f t="array" ref="HZ21">IF(LEN($ED21)=0,1,SUM(IF(([2]JOE_DATA!$C$2:$C$19999=$ED21)*([2]JOE_DATA!$B$2:$B$19999="Year deal completed")*([2]JOE_DATA!$A$2:$A$19999="Corporate"),1,0)))</f>
        <v>1</v>
      </c>
      <c r="IA21" s="3">
        <v>1</v>
      </c>
      <c r="IB21" s="3">
        <f t="array" ref="IB21">IF(LEN($EF21)=0,1,SUM(IF(([2]JOE_DATA!$C$2:$C$19999=$EF21)*([2]JOE_DATA!$B$2:$B$19999="Work type")*([2]JOE_DATA!$A$2:$A$19999="Corporate Tax"),1,0)))</f>
        <v>1</v>
      </c>
      <c r="IC21" s="3">
        <f t="array" ref="IC21">IF(LEN($EG21)=0,0.4,SUM(IF(([2]JOE_DATA!$C$2:$C$19999=$EG21)*([2]JOE_DATA!$B$2:$B$19999="Work type")*([2]JOE_DATA!$A$2:$A$19999="EPC Construction"),0.4,0)))
+
IF(LEN($EH21)=0,0.3,SUM(IF(([2]JOE_DATA!$C$2:$C$19999=$EH21)*([2]JOE_DATA!$B$2:$B$19999="Work type")*([2]JOE_DATA!$A$2:$A$19999="EPC Construction"),0.3,0)))
+
IF(LEN($EI21)=0,0.3,SUM(IF(([2]JOE_DATA!$C$2:$C$19999=$EI21)*([2]JOE_DATA!$B$2:$B$19999="Work type")*([2]JOE_DATA!$A$2:$A$19999="EPC Construction"),0.3,0)))</f>
        <v>1</v>
      </c>
      <c r="ID21" s="3">
        <f t="array" ref="ID21">IF(LEN($EJ21)=0,0.4,SUM(IF(([2]JOE_DATA!$C$2:$C$19999=$EJ21)*([2]JOE_DATA!$B$2:$B$19999="Contract type")*([2]JOE_DATA!$A$2:$A$19999="EPC Construction"),0.4,0)))
+
IF(LEN($EK21)=0,0.3,SUM(IF(([2]JOE_DATA!$C$2:$C$19999=$EK21)*([2]JOE_DATA!$B$2:$B$19999="Contract type")*([2]JOE_DATA!$A$2:$A$19999="EPC Construction"),0.3,0)))
+
IF(LEN($EL21)=0,0.3,SUM(IF(([2]JOE_DATA!$C$2:$C$19999=$EL21)*([2]JOE_DATA!$B$2:$B$19999="Contract type")*([2]JOE_DATA!$A$2:$A$19999="EPC Construction"),0.3,0)))</f>
        <v>1</v>
      </c>
      <c r="IE21" s="3">
        <f t="array" ref="IE21">IF(LEN($EP21)=0,1,SUM(IF(([2]JOE_DATA!$C$2:$C$19999=$EP21)*([2]JOE_DATA!$B$2:$B$19999="Client type")*([2]JOE_DATA!$A$2:$A$19999="EPC Construction"),1,0)))</f>
        <v>1</v>
      </c>
      <c r="IF21" s="3">
        <f t="array" ref="IF21">IF(LEN($EN21)=0,1,SUM(IF(([2]JOE_DATA!$C$2:$C$19999=$EN21)*([2]JOE_DATA!$B$2:$B$19999="Subject matter")*([2]JOE_DATA!$A$2:$A$19999="EPC Construction"),1,0)))</f>
        <v>1</v>
      </c>
      <c r="IG21" s="3">
        <f t="array" ref="IG21">IF(LEN($ER21)=0,1,SUM(IF(([2]JOE_DATA!$C$2:$C$19999=$ER21)*([2]JOE_DATA!$B$2:$B$19999="Client scope")*([2]JOE_DATA!$A$2:$A$19999="EPC Construction"),1,0)))</f>
        <v>1</v>
      </c>
      <c r="IH21" s="3">
        <f t="array" ref="IH21">IF(LEN($ES21)=0,0.4,SUM(IF(([2]JOE_DATA!$C$2:$C$19999=$ES21)*([2]JOE_DATA!$B$2:$B$19999="Work type")*([2]JOE_DATA!$A$2:$A$19999="EPC Energy"),0.4,0)))
+
IF(LEN($ET21)=0,0.3,SUM(IF(([2]JOE_DATA!$C$2:$C$19999=$ET21)*([2]JOE_DATA!$B$2:$B$19999="Work type")*([2]JOE_DATA!$A$2:$A$19999="EPC Energy"),0.3,0)))
+
IF(LEN($EU21)=0,0.3,SUM(IF(([2]JOE_DATA!$C$2:$C$19999=$EU21)*([2]JOE_DATA!$B$2:$B$19999="Work type")*([2]JOE_DATA!$A$2:$A$19999="EPC Energy"),0.3,0)))</f>
        <v>1</v>
      </c>
      <c r="II21" s="3">
        <f t="array" ref="II21">IF(LEN($EV21)=0,1,SUM(IF(([2]JOE_DATA!$C$2:$C$19999=$EV21)*([2]JOE_DATA!$B$2:$B$19999="Work type")*([2]JOE_DATA!$A$2:$A$19999="EPC Energy"),1,0)))</f>
        <v>1</v>
      </c>
      <c r="IJ21" s="3">
        <f t="array" ref="IJ21">IF(LEN($EW21)=0,1,SUM(IF(([2]JOE_DATA!$C$2:$C$19999=$EW21)*([2]JOE_DATA!$B$2:$B$19999="Client type")*([2]JOE_DATA!$A$2:$A$19999="EPC Projects"),1,0)))</f>
        <v>1</v>
      </c>
      <c r="IK21" s="3">
        <f t="array" ref="IK21">IF(LEN($FE21)=0,0.4,SUM(IF(([2]JOE_DATA!$C$2:$C$19999=$FE21)*([2]JOE_DATA!$B$2:$B$19999="Client type")*([2]JOE_DATA!$A$2:$A$19999="Real Estate"),0.4,0)))
+
IF(LEN($FF21)=0,0.3,SUM(IF(([2]JOE_DATA!$C$2:$C$19999=$FF21)*([2]JOE_DATA!$B$2:$B$19999="Client type")*([2]JOE_DATA!$A$2:$A$19999="Real Estate"),0.3,0)))
+
IF(LEN($FG21)=0,0.3,SUM(IF(([2]JOE_DATA!$C$2:$C$19999=$FG21)*([2]JOE_DATA!$B$2:$B$19999="Client type")*([2]JOE_DATA!$A$2:$A$19999="Real Estate"),0.3,0)))</f>
        <v>1</v>
      </c>
      <c r="IL21" s="3">
        <f t="array" ref="IL21">IF(LEN($FH21)=0,0.4,SUM(IF(([2]JOE_DATA!$C$2:$C$19999=$FH21)*([2]JOE_DATA!$B$2:$B$19999="Work type")*([2]JOE_DATA!$A$2:$A$19999="Real Estate"),0.4,0)))
+
IF(LEN($FI21)=0,0.3,SUM(IF(([2]JOE_DATA!$C$2:$C$19999=$FI21)*([2]JOE_DATA!$B$2:$B$19999="Work type")*([2]JOE_DATA!$A$2:$A$19999="Real Estate"),0.3,0)))
+
IF(LEN($FJ21)=0,0.3,SUM(IF(([2]JOE_DATA!$C$2:$C$19999=$FJ21)*([2]JOE_DATA!$B$2:$B$19999="Work type")*([2]JOE_DATA!$A$2:$A$19999="Real Estate"),0.3,0)))</f>
        <v>1</v>
      </c>
      <c r="IM21" s="3">
        <f t="array" ref="IM21">IF(LEN($EX21)=0,0.4,SUM(IF(([2]JOE_DATA!$C$2:$C$19999=$EX21)*([2]JOE_DATA!$B$2:$B$19999="Work type")*([2]JOE_DATA!$A$2:$A$19999="Human Capital"),0.4,0)))
+
IF(LEN($EY21)=0,0.3,SUM(IF(([2]JOE_DATA!$C$2:$C$19999=$EY21)*([2]JOE_DATA!$B$2:$B$19999="Work type")*([2]JOE_DATA!$A$2:$A$19999="Human Capital"),0.3,0)))
+
IF(LEN($EZ21)=0,0.3,SUM(IF(([2]JOE_DATA!$C$2:$C$19999=$EZ21)*([2]JOE_DATA!$B$2:$B$19999="Work type")*([2]JOE_DATA!$A$2:$A$19999="Human Capital"),0.3,0)))</f>
        <v>1</v>
      </c>
      <c r="IN21" s="3">
        <f t="array" ref="IN21">IF(LEN($FA21)=0,0.4,SUM(IF(([2]JOE_DATA!$C$2:$C$19999=$FA21)*([2]JOE_DATA!$B$2:$B$19999="Sub-work types")*([2]JOE_DATA!$A$2:$A$19999="Human Capital"),0.4,0)))
+
IF(LEN($FB21)=0,0.3,SUM(IF(([2]JOE_DATA!$C$2:$C$19999=$FB21)*([2]JOE_DATA!$B$2:$B$19999="Sub-work types")*([2]JOE_DATA!$A$2:$A$19999="Human Capital"),0.3,0)))
+
IF(LEN($FC21)=0,0.3,SUM(IF(([2]JOE_DATA!$C$2:$C$19999=$FC21)*([2]JOE_DATA!$B$2:$B$19999="Sub-work types")*([2]JOE_DATA!$A$2:$A$19999="Human Capital"),0.3,0)))</f>
        <v>1</v>
      </c>
      <c r="IO21" s="16">
        <f t="array" ref="IO21">IF(LEN($FD21)=0,1,SUM(IF(([2]JOE_DATA!$C$2:$C$19999=$FD21)*([2]JOE_DATA!$B$2:$B$19999="Pension scheme")*([2]JOE_DATA!$A$2:$A$19999="Human Capital"),1,0)))</f>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18.75">
      <c r="A22" s="37" t="s">
        <v>246</v>
      </c>
      <c r="B22" s="38" t="s">
        <v>341</v>
      </c>
      <c r="C22" s="37" t="s">
        <v>248</v>
      </c>
      <c r="D22" s="37" t="s">
        <v>342</v>
      </c>
      <c r="E22" s="3"/>
      <c r="F22" s="39" t="s">
        <v>343</v>
      </c>
      <c r="G22" s="3"/>
      <c r="H22" s="3"/>
      <c r="I22" s="40" t="s">
        <v>344</v>
      </c>
      <c r="J22" s="3"/>
      <c r="K22" s="3"/>
      <c r="L22" s="37"/>
      <c r="M22" s="3"/>
      <c r="N22" s="3"/>
      <c r="O22" s="41" t="s">
        <v>99</v>
      </c>
      <c r="P22" s="37"/>
      <c r="Q22" s="37"/>
      <c r="R22" s="3"/>
      <c r="S22" s="42"/>
      <c r="T22" s="42"/>
      <c r="U22" s="37" t="s">
        <v>343</v>
      </c>
      <c r="V22" s="3"/>
      <c r="W22" s="3"/>
      <c r="X22" s="40" t="s">
        <v>344</v>
      </c>
      <c r="Y22" s="3"/>
      <c r="Z22" s="3"/>
      <c r="AA22" s="37" t="s">
        <v>345</v>
      </c>
      <c r="AB22" s="37"/>
      <c r="AC22" s="3"/>
      <c r="AD22" s="37" t="s">
        <v>254</v>
      </c>
      <c r="AE22" s="3"/>
      <c r="AF22" s="3"/>
      <c r="AG22" s="43" t="s">
        <v>130</v>
      </c>
      <c r="AH22" s="3"/>
      <c r="AI22" s="37" t="s">
        <v>255</v>
      </c>
      <c r="AJ22" s="3"/>
      <c r="AK22" s="3"/>
      <c r="AL22" s="37"/>
      <c r="AM22" s="3"/>
      <c r="AN22" s="3"/>
      <c r="AO22" s="37" t="s">
        <v>133</v>
      </c>
      <c r="AP22" s="3"/>
      <c r="AQ22" s="3"/>
      <c r="AR22" s="3"/>
      <c r="AS22" s="3"/>
      <c r="AT22" s="3"/>
      <c r="AU22" s="3"/>
      <c r="AV22" s="3"/>
      <c r="AW22" s="3"/>
      <c r="AX22" s="3"/>
      <c r="AY22" s="3"/>
      <c r="AZ22" s="3"/>
      <c r="BA22" s="3"/>
      <c r="BB22" s="3"/>
      <c r="BC22" s="3"/>
      <c r="BD22" s="3"/>
      <c r="BE22" s="44"/>
      <c r="BF22" s="37"/>
      <c r="BG22" s="37" t="s">
        <v>254</v>
      </c>
      <c r="BH22" s="3"/>
      <c r="BI22" s="40" t="s">
        <v>257</v>
      </c>
      <c r="BJ22" s="45"/>
      <c r="BK22" s="45"/>
      <c r="BL22" s="46" t="s">
        <v>258</v>
      </c>
      <c r="BM22" s="46" t="s">
        <v>273</v>
      </c>
      <c r="BN22" s="37"/>
      <c r="BO22" s="3"/>
      <c r="BP22" s="3"/>
      <c r="BQ22" s="3"/>
      <c r="BR22" s="3"/>
      <c r="BS22" s="3"/>
      <c r="BT22" s="46" t="s">
        <v>314</v>
      </c>
      <c r="BU22" s="37"/>
      <c r="BV22" s="37"/>
      <c r="BW22" s="3"/>
      <c r="BX22" s="3"/>
      <c r="BY22" s="3"/>
      <c r="BZ22" s="3"/>
      <c r="CA22" s="3"/>
      <c r="CB22" s="3"/>
      <c r="CC22" s="3"/>
      <c r="CD22" s="41" t="s">
        <v>259</v>
      </c>
      <c r="CE22" s="40" t="s">
        <v>260</v>
      </c>
      <c r="CF22" s="3"/>
      <c r="CG22" s="41" t="s">
        <v>261</v>
      </c>
      <c r="CH22" s="40"/>
      <c r="CI22" s="3"/>
      <c r="CJ22" s="3"/>
      <c r="CK22" s="41" t="s">
        <v>262</v>
      </c>
      <c r="CL22" s="3"/>
      <c r="CM22" s="3"/>
      <c r="CN22" s="3"/>
      <c r="CO22" s="3"/>
      <c r="CP22" s="3"/>
      <c r="CQ22" s="37"/>
      <c r="CR22" s="37"/>
      <c r="CS22" s="37"/>
      <c r="CT22" s="37"/>
      <c r="CU22" s="37"/>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7"/>
      <c r="FF22" s="37"/>
      <c r="FG22" s="37"/>
      <c r="FH22" s="37"/>
      <c r="FI22" s="37"/>
      <c r="FJ22" s="3"/>
      <c r="FK22" s="3"/>
      <c r="FL22" s="3"/>
      <c r="FM22" s="3"/>
      <c r="FO22" s="3"/>
      <c r="FP22" s="3"/>
      <c r="FQ22" s="3" t="str">
        <f t="array" ref="FQ22">IF(SUM($FU22:$IP22)=74,"PASS","FAIL")</f>
        <v>PASS</v>
      </c>
      <c r="FR22" s="3">
        <f t="shared" si="5"/>
        <v>0</v>
      </c>
      <c r="FS22" s="3">
        <f t="shared" si="6"/>
        <v>0</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1</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1</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f t="array" ref="HF22">IF(LEN($CS22)=0,0.4,SUM(IF(([2]JOE_DATA!$C$2:$C$19999=$CS22)*([2]JOE_DATA!$B$2:$B$19999="Work type")*([2]JOE_DATA!$A$2:$A$19999="BAIF"),0.4,0)))
+
IF(LEN($CT22)=0,0.3,SUM(IF(([2]JOE_DATA!$C$2:$C$19999=$CT22)*([2]JOE_DATA!$B$2:$B$19999="Work type")*([2]JOE_DATA!$A$2:$A$19999="BAIF"),0.3,0)))
+
IF(LEN($CU22)=0,0.3,SUM(IF(([2]JOE_DATA!$C$2:$C$19999=$CU22)*([2]JOE_DATA!$B$2:$B$19999="Work type")*([2]JOE_DATA!$A$2:$A$19999="BAIF"),0.3,0)))</f>
        <v>1</v>
      </c>
      <c r="HG22" s="3">
        <f t="array" ref="HG22">IF(LEN($CQ22)=0,1,SUM(IF(([2]JOE_DATA!$C$2:$C$19999=$CQ22)*([2]JOE_DATA!$B$2:$B$19999="Client type")*([2]JOE_DATA!$A$2:$A$19999="BAIF"),1,0)))</f>
        <v>1</v>
      </c>
      <c r="HH22" s="3">
        <f t="array" ref="HH22">IF(LEN($CW22)=0,0.4,SUM(IF(([2]JOE_DATA!$C$2:$C$19999=$CW22)*([2]JOE_DATA!$B$2:$B$19999="Work type")*([2]JOE_DATA!$A$2:$A$19999="CRD"),0.4,0)))
+
IF(LEN($CX22)=0,0.3,SUM(IF(([2]JOE_DATA!$C$2:$C$19999=$CX22)*([2]JOE_DATA!$B$2:$B$19999="Work type")*([2]JOE_DATA!$A$2:$A$19999="CRD"),0.3,0)))
+
IF(LEN($CY22)=0,0.3,SUM(IF(([2]JOE_DATA!$C$2:$C$19999=$CY22)*([2]JOE_DATA!$B$2:$B$19999="Work type")*([2]JOE_DATA!$A$2:$A$19999="CRD"),0.3,0)))</f>
        <v>1</v>
      </c>
      <c r="HI22" s="3">
        <f t="array" ref="HI22">IF(LEN($CZ22)=0,0.4,SUM(IF(([2]JOE_DATA!$C$2:$C$19999=$CZ22)*([2]JOE_DATA!$B$2:$B$19999="Sub-work type")*([2]JOE_DATA!$A$2:$A$19999="CRD"),0.4,0)))
+
IF(LEN($DA22)=0,0.3,SUM(IF(([2]JOE_DATA!$C$2:$C$19999=$DA22)*([2]JOE_DATA!$B$2:$B$19999="Sub-work type")*([2]JOE_DATA!$A$2:$A$19999="CRD"),0.3,0)))
+
IF(LEN($DB22)=0,0.3,SUM(IF(([2]JOE_DATA!$C$2:$C$19999=$DB22)*([2]JOE_DATA!$B$2:$B$19999="Sub-work type")*([2]JOE_DATA!$A$2:$A$19999="CRD"),0.3,0)))</f>
        <v>1</v>
      </c>
      <c r="HJ22" s="3">
        <f t="array" ref="HJ22">IF(LEN($CV22)=0,1,SUM(IF(([2]JOE_DATA!$C$2:$C$19999=$CV22)*([2]JOE_DATA!$B$2:$B$19999="Client type")*([2]JOE_DATA!$A$2:$A$19999="CRD"),1,0)))</f>
        <v>1</v>
      </c>
      <c r="HK22" s="3">
        <f t="array" ref="HK22">IF(LEN($DC22)=0,0.4,SUM(IF(([2]JOE_DATA!$C$2:$C$19999=$DC22)*([2]JOE_DATA!$B$2:$B$19999="Work type")*([2]JOE_DATA!$A$2:$A$19999="Corporate"),0.4,0)))
+
IF(LEN($DD22)=0,0.3,SUM(IF(([2]JOE_DATA!$C$2:$C$19999=$DD22)*([2]JOE_DATA!$B$2:$B$19999="Work type")*([2]JOE_DATA!$A$2:$A$19999="Corporate"),0.3,0)))
+
IF(LEN($DE22)=0,0.3,SUM(IF(([2]JOE_DATA!$C$2:$C$19999=$DE22)*([2]JOE_DATA!$B$2:$B$19999="Work type")*([2]JOE_DATA!$A$2:$A$19999="Corporate"),0.3,0)))</f>
        <v>1</v>
      </c>
      <c r="HL22" s="3">
        <f t="array" ref="HL22">IF(LEN($DF22)=0,0.4,SUM(IF(([2]JOE_DATA!$C$2:$C$19999=$DF22)*([2]JOE_DATA!$B$2:$B$19999="Sub-work type")*([2]JOE_DATA!$A$2:$A$19999="Corporate"),0.4,0)))
+
IF(LEN($DG22)=0,0.3,SUM(IF(([2]JOE_DATA!$C$2:$C$19999=$DG22)*([2]JOE_DATA!$B$2:$B$19999="Sub-work type")*([2]JOE_DATA!$A$2:$A$19999="Corporate"),0.3,0)))
+
IF(LEN($DH22)=0,0.3,SUM(IF(([2]JOE_DATA!$C$2:$C$19999=$DH22)*([2]JOE_DATA!$B$2:$B$19999="Sub-work type")*([2]JOE_DATA!$A$2:$A$19999="Corporate"),0.3,0)))</f>
        <v>1</v>
      </c>
      <c r="HM22" s="3">
        <f t="array" ref="HM22">IF(LEN($DI22)=0,0.4,SUM(IF(([2]JOE_DATA!$C$2:$C$19999=$DI22)*([2]JOE_DATA!$B$2:$B$19999="Acting for")*([2]JOE_DATA!$A$2:$A$19999="Corporate"),0.4,0)))
+
IF(LEN($DJ22)=0,0.3,SUM(IF(([2]JOE_DATA!$C$2:$C$19999=$DJ22)*([2]JOE_DATA!$B$2:$B$19999="Acting for")*([2]JOE_DATA!$A$2:$A$19999="Corporate"),0.3,0)))
+
IF(LEN($DK22)=0,0.3,SUM(IF(([2]JOE_DATA!$C$2:$C$19999=$DK22)*([2]JOE_DATA!$B$2:$B$19999="Acting for")*([2]JOE_DATA!$A$2:$A$19999="Corporate"),0.3,0)))</f>
        <v>1</v>
      </c>
      <c r="HN22" s="3">
        <f t="array" ref="HN22">IF(LEN($DM22)=0,0.4,SUM(IF(([2]JOE_DATA!$C$2:$C$19999=$DM22)*([2]JOE_DATA!$B$2:$B$19999="Country of buyer")*([2]JOE_DATA!$A$2:$A$19999="Corporate"),0.4,0)))
+
IF(LEN($DN22)=0,0.3,SUM(IF(([2]JOE_DATA!$C$2:$C$19999=$DN22)*([2]JOE_DATA!$B$2:$B$19999="Country of buyer")*([2]JOE_DATA!$A$2:$A$19999="Corporate"),0.3,0)))
+
IF(LEN($DL22)=0,0.3,SUM(IF(([2]JOE_DATA!$C$2:$C$19999=$DL22)*([2]JOE_DATA!$B$2:$B$19999="Country of buyer")*([2]JOE_DATA!$A$2:$A$19999="Corporate"),0.3,0)))</f>
        <v>1</v>
      </c>
      <c r="HO22" s="3">
        <f t="array" ref="HO22">IF(LEN($DO22)=0,0.4,SUM(IF(([2]JOE_DATA!$C$2:$C$19999=$DO22)*([2]JOE_DATA!$B$2:$B$19999="Country of seller")*([2]JOE_DATA!$A$2:$A$19999="Corporate"),0.4,0)))
+
IF(LEN($DP22)=0,0.3,SUM(IF(([2]JOE_DATA!$C$2:$C$19999=$DP22)*([2]JOE_DATA!$B$2:$B$19999="Country of seller")*([2]JOE_DATA!$A$2:$A$19999="Corporate"),0.3,0)))
+
IF(LEN($DQ22)=0,0.3,SUM(IF(([2]JOE_DATA!$C$2:$C$19999=$DQ22)*([2]JOE_DATA!$B$2:$B$19999="Country of seller")*([2]JOE_DATA!$A$2:$A$19999="Corporate"),0.3,0)))</f>
        <v>1</v>
      </c>
      <c r="HP22" s="3">
        <f t="array" ref="HP22">IF(LEN($DR22)=0,0.4,SUM(IF(([2]JOE_DATA!$C$2:$C$19999=$DR22)*([2]JOE_DATA!$B$2:$B$19999="Country of target")*([2]JOE_DATA!$A$2:$A$19999="Corporate"),0.4,0)))
+
IF(LEN($DS22)=0,0.3,SUM(IF(([2]JOE_DATA!$C$2:$C$19999=$DS22)*([2]JOE_DATA!$B$2:$B$19999="Country of target")*([2]JOE_DATA!$A$2:$A$19999="Corporate"),0.3,0)))
+
IF(LEN($DT22)=0,0.3,SUM(IF(([2]JOE_DATA!$C$2:$C$19999=$DT22)*([2]JOE_DATA!$B$2:$B$19999="Country of target")*([2]JOE_DATA!$A$2:$A$19999="Corporate"),0.3,0)))</f>
        <v>1</v>
      </c>
      <c r="HQ22" s="3">
        <f t="array" ref="HQ22">IF(LEN($DU22)=0,1,SUM(IF(([2]JOE_DATA!$C$2:$C$19999=$DU22)*([2]JOE_DATA!$B$2:$B$19999="Value over US $5m")*([2]JOE_DATA!$A$2:$A$19999="Corporate"),1,0)))</f>
        <v>1</v>
      </c>
      <c r="HR22" s="3">
        <f t="array" ref="HR22">IF(LEN($DV22)=0,1,SUM(IF(([2]JOE_DATA!$C$2:$C$19999=$DV22)*([2]JOE_DATA!$B$2:$B$19999="Value over £500,000")*([2]JOE_DATA!$A$2:$A$19999="Corporate"),1,0)))</f>
        <v>1</v>
      </c>
      <c r="HS22" s="3">
        <f t="array" ref="HS22">IF(LEN($DW22)=0,1,SUM(IF(([2]JOE_DATA!$C$2:$C$19999=$DW22)*([2]JOE_DATA!$B$2:$B$19999="Value over Euro 5m")*([2]JOE_DATA!$A$2:$A$19999="Corporate"),1,0)))</f>
        <v>1</v>
      </c>
      <c r="HT22" s="3">
        <f t="array" ref="HT22">IF(LEN($DX22)=0,1,SUM(IF(([2]JOE_DATA!$C$2:$C$19999=$DX22)*([2]JOE_DATA!$B$2:$B$19999="Value range in euros")*([2]JOE_DATA!$A$2:$A$19999="Corporate"),1,0)))</f>
        <v>1</v>
      </c>
      <c r="HU22" s="3">
        <f t="array" ref="HU22">IF(LEN($DY22)=0,1,SUM(IF(([2]JOE_DATA!$C$2:$C$19999=$DY22)*([2]JOE_DATA!$B$2:$B$19999="Is the deal relevant for M&amp;A study")*([2]JOE_DATA!$A$2:$A$19999="Corporate"),1,0)))</f>
        <v>1</v>
      </c>
      <c r="HV22" s="3">
        <f t="array" ref="HV22">IF(LEN($DZ22)=0,1,SUM(IF(([2]JOE_DATA!$C$2:$C$19999=$DZ22)*([2]JOE_DATA!$B$2:$B$19999="Does the deal involve PE clients")*([2]JOE_DATA!$A$2:$A$19999="Corporate"),1,0)))</f>
        <v>1</v>
      </c>
      <c r="HW22" s="3">
        <f t="array" ref="HW22">IF(LEN($EA22)=0,1,SUM(IF(([2]JOE_DATA!$C$2:$C$19999=$EA22)*([2]JOE_DATA!$B$2:$B$19999="Quarter deal announced/signed")*([2]JOE_DATA!$A$2:$A$19999="Corporate"),1,0)))</f>
        <v>1</v>
      </c>
      <c r="HX22" s="3">
        <f t="array" ref="HX22">IF(LEN($EB22)=0,1,SUM(IF(([2]JOE_DATA!$C$2:$C$19999=$EB22)*([2]JOE_DATA!$B$2:$B$19999="Quarter deal completed")*([2]JOE_DATA!$A$2:$A$19999="Corporate"),1,0)))</f>
        <v>1</v>
      </c>
      <c r="HY22" s="3">
        <f t="array" ref="HY22">IF(LEN($EC22)=0,1,SUM(IF(([2]JOE_DATA!$C$2:$C$19999=$EC22)*([2]JOE_DATA!$B$2:$B$19999="Year deal announced/signed")*([2]JOE_DATA!$A$2:$A$19999="Corporate"),1,0)))</f>
        <v>1</v>
      </c>
      <c r="HZ22" s="3">
        <f t="array" ref="HZ22">IF(LEN($ED22)=0,1,SUM(IF(([2]JOE_DATA!$C$2:$C$19999=$ED22)*([2]JOE_DATA!$B$2:$B$19999="Year deal completed")*([2]JOE_DATA!$A$2:$A$19999="Corporate"),1,0)))</f>
        <v>1</v>
      </c>
      <c r="IA22" s="3">
        <v>1</v>
      </c>
      <c r="IB22" s="3">
        <f t="array" ref="IB22">IF(LEN($EF22)=0,1,SUM(IF(([2]JOE_DATA!$C$2:$C$19999=$EF22)*([2]JOE_DATA!$B$2:$B$19999="Work type")*([2]JOE_DATA!$A$2:$A$19999="Corporate Tax"),1,0)))</f>
        <v>1</v>
      </c>
      <c r="IC22" s="3">
        <f t="array" ref="IC22">IF(LEN($EG22)=0,0.4,SUM(IF(([2]JOE_DATA!$C$2:$C$19999=$EG22)*([2]JOE_DATA!$B$2:$B$19999="Work type")*([2]JOE_DATA!$A$2:$A$19999="EPC Construction"),0.4,0)))
+
IF(LEN($EH22)=0,0.3,SUM(IF(([2]JOE_DATA!$C$2:$C$19999=$EH22)*([2]JOE_DATA!$B$2:$B$19999="Work type")*([2]JOE_DATA!$A$2:$A$19999="EPC Construction"),0.3,0)))
+
IF(LEN($EI22)=0,0.3,SUM(IF(([2]JOE_DATA!$C$2:$C$19999=$EI22)*([2]JOE_DATA!$B$2:$B$19999="Work type")*([2]JOE_DATA!$A$2:$A$19999="EPC Construction"),0.3,0)))</f>
        <v>1</v>
      </c>
      <c r="ID22" s="3">
        <f t="array" ref="ID22">IF(LEN($EJ22)=0,0.4,SUM(IF(([2]JOE_DATA!$C$2:$C$19999=$EJ22)*([2]JOE_DATA!$B$2:$B$19999="Contract type")*([2]JOE_DATA!$A$2:$A$19999="EPC Construction"),0.4,0)))
+
IF(LEN($EK22)=0,0.3,SUM(IF(([2]JOE_DATA!$C$2:$C$19999=$EK22)*([2]JOE_DATA!$B$2:$B$19999="Contract type")*([2]JOE_DATA!$A$2:$A$19999="EPC Construction"),0.3,0)))
+
IF(LEN($EL22)=0,0.3,SUM(IF(([2]JOE_DATA!$C$2:$C$19999=$EL22)*([2]JOE_DATA!$B$2:$B$19999="Contract type")*([2]JOE_DATA!$A$2:$A$19999="EPC Construction"),0.3,0)))</f>
        <v>1</v>
      </c>
      <c r="IE22" s="3">
        <f t="array" ref="IE22">IF(LEN($EP22)=0,1,SUM(IF(([2]JOE_DATA!$C$2:$C$19999=$EP22)*([2]JOE_DATA!$B$2:$B$19999="Client type")*([2]JOE_DATA!$A$2:$A$19999="EPC Construction"),1,0)))</f>
        <v>1</v>
      </c>
      <c r="IF22" s="3">
        <f t="array" ref="IF22">IF(LEN($EN22)=0,1,SUM(IF(([2]JOE_DATA!$C$2:$C$19999=$EN22)*([2]JOE_DATA!$B$2:$B$19999="Subject matter")*([2]JOE_DATA!$A$2:$A$19999="EPC Construction"),1,0)))</f>
        <v>1</v>
      </c>
      <c r="IG22" s="3">
        <f t="array" ref="IG22">IF(LEN($ER22)=0,1,SUM(IF(([2]JOE_DATA!$C$2:$C$19999=$ER22)*([2]JOE_DATA!$B$2:$B$19999="Client scope")*([2]JOE_DATA!$A$2:$A$19999="EPC Construction"),1,0)))</f>
        <v>1</v>
      </c>
      <c r="IH22" s="3">
        <f t="array" ref="IH22">IF(LEN($ES22)=0,0.4,SUM(IF(([2]JOE_DATA!$C$2:$C$19999=$ES22)*([2]JOE_DATA!$B$2:$B$19999="Work type")*([2]JOE_DATA!$A$2:$A$19999="EPC Energy"),0.4,0)))
+
IF(LEN($ET22)=0,0.3,SUM(IF(([2]JOE_DATA!$C$2:$C$19999=$ET22)*([2]JOE_DATA!$B$2:$B$19999="Work type")*([2]JOE_DATA!$A$2:$A$19999="EPC Energy"),0.3,0)))
+
IF(LEN($EU22)=0,0.3,SUM(IF(([2]JOE_DATA!$C$2:$C$19999=$EU22)*([2]JOE_DATA!$B$2:$B$19999="Work type")*([2]JOE_DATA!$A$2:$A$19999="EPC Energy"),0.3,0)))</f>
        <v>1</v>
      </c>
      <c r="II22" s="3">
        <f t="array" ref="II22">IF(LEN($EV22)=0,1,SUM(IF(([2]JOE_DATA!$C$2:$C$19999=$EV22)*([2]JOE_DATA!$B$2:$B$19999="Work type")*([2]JOE_DATA!$A$2:$A$19999="EPC Energy"),1,0)))</f>
        <v>1</v>
      </c>
      <c r="IJ22" s="3">
        <f t="array" ref="IJ22">IF(LEN($EW22)=0,1,SUM(IF(([2]JOE_DATA!$C$2:$C$19999=$EW22)*([2]JOE_DATA!$B$2:$B$19999="Client type")*([2]JOE_DATA!$A$2:$A$19999="EPC Projects"),1,0)))</f>
        <v>1</v>
      </c>
      <c r="IK22" s="3">
        <f t="array" ref="IK22">IF(LEN($FE22)=0,0.4,SUM(IF(([2]JOE_DATA!$C$2:$C$19999=$FE22)*([2]JOE_DATA!$B$2:$B$19999="Client type")*([2]JOE_DATA!$A$2:$A$19999="Real Estate"),0.4,0)))
+
IF(LEN($FF22)=0,0.3,SUM(IF(([2]JOE_DATA!$C$2:$C$19999=$FF22)*([2]JOE_DATA!$B$2:$B$19999="Client type")*([2]JOE_DATA!$A$2:$A$19999="Real Estate"),0.3,0)))
+
IF(LEN($FG22)=0,0.3,SUM(IF(([2]JOE_DATA!$C$2:$C$19999=$FG22)*([2]JOE_DATA!$B$2:$B$19999="Client type")*([2]JOE_DATA!$A$2:$A$19999="Real Estate"),0.3,0)))</f>
        <v>1</v>
      </c>
      <c r="IL22" s="3">
        <f t="array" ref="IL22">IF(LEN($FH22)=0,0.4,SUM(IF(([2]JOE_DATA!$C$2:$C$19999=$FH22)*([2]JOE_DATA!$B$2:$B$19999="Work type")*([2]JOE_DATA!$A$2:$A$19999="Real Estate"),0.4,0)))
+
IF(LEN($FI22)=0,0.3,SUM(IF(([2]JOE_DATA!$C$2:$C$19999=$FI22)*([2]JOE_DATA!$B$2:$B$19999="Work type")*([2]JOE_DATA!$A$2:$A$19999="Real Estate"),0.3,0)))
+
IF(LEN($FJ22)=0,0.3,SUM(IF(([2]JOE_DATA!$C$2:$C$19999=$FJ22)*([2]JOE_DATA!$B$2:$B$19999="Work type")*([2]JOE_DATA!$A$2:$A$19999="Real Estate"),0.3,0)))</f>
        <v>1</v>
      </c>
      <c r="IM22" s="3">
        <f t="array" ref="IM22">IF(LEN($EX22)=0,0.4,SUM(IF(([2]JOE_DATA!$C$2:$C$19999=$EX22)*([2]JOE_DATA!$B$2:$B$19999="Work type")*([2]JOE_DATA!$A$2:$A$19999="Human Capital"),0.4,0)))
+
IF(LEN($EY22)=0,0.3,SUM(IF(([2]JOE_DATA!$C$2:$C$19999=$EY22)*([2]JOE_DATA!$B$2:$B$19999="Work type")*([2]JOE_DATA!$A$2:$A$19999="Human Capital"),0.3,0)))
+
IF(LEN($EZ22)=0,0.3,SUM(IF(([2]JOE_DATA!$C$2:$C$19999=$EZ22)*([2]JOE_DATA!$B$2:$B$19999="Work type")*([2]JOE_DATA!$A$2:$A$19999="Human Capital"),0.3,0)))</f>
        <v>1</v>
      </c>
      <c r="IN22" s="3">
        <f t="array" ref="IN22">IF(LEN($FA22)=0,0.4,SUM(IF(([2]JOE_DATA!$C$2:$C$19999=$FA22)*([2]JOE_DATA!$B$2:$B$19999="Sub-work types")*([2]JOE_DATA!$A$2:$A$19999="Human Capital"),0.4,0)))
+
IF(LEN($FB22)=0,0.3,SUM(IF(([2]JOE_DATA!$C$2:$C$19999=$FB22)*([2]JOE_DATA!$B$2:$B$19999="Sub-work types")*([2]JOE_DATA!$A$2:$A$19999="Human Capital"),0.3,0)))
+
IF(LEN($FC22)=0,0.3,SUM(IF(([2]JOE_DATA!$C$2:$C$19999=$FC22)*([2]JOE_DATA!$B$2:$B$19999="Sub-work types")*([2]JOE_DATA!$A$2:$A$19999="Human Capital"),0.3,0)))</f>
        <v>1</v>
      </c>
      <c r="IO22" s="16">
        <f t="array" ref="IO22">IF(LEN($FD22)=0,1,SUM(IF(([2]JOE_DATA!$C$2:$C$19999=$FD22)*([2]JOE_DATA!$B$2:$B$19999="Pension scheme")*([2]JOE_DATA!$A$2:$A$19999="Human Capital"),1,0)))</f>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18.75">
      <c r="A23" s="37" t="s">
        <v>246</v>
      </c>
      <c r="B23" s="38" t="s">
        <v>341</v>
      </c>
      <c r="C23" s="37" t="s">
        <v>248</v>
      </c>
      <c r="D23" s="37" t="s">
        <v>342</v>
      </c>
      <c r="E23" s="3"/>
      <c r="F23" s="39" t="s">
        <v>343</v>
      </c>
      <c r="G23" s="3"/>
      <c r="H23" s="3"/>
      <c r="I23" s="40" t="s">
        <v>346</v>
      </c>
      <c r="J23" s="40" t="s">
        <v>311</v>
      </c>
      <c r="K23" s="40" t="s">
        <v>344</v>
      </c>
      <c r="L23" s="37"/>
      <c r="M23" s="3"/>
      <c r="N23" s="3"/>
      <c r="O23" s="41" t="s">
        <v>99</v>
      </c>
      <c r="P23" s="37"/>
      <c r="Q23" s="37"/>
      <c r="R23" s="3"/>
      <c r="S23" s="42"/>
      <c r="T23" s="42">
        <v>39865</v>
      </c>
      <c r="U23" s="37" t="s">
        <v>343</v>
      </c>
      <c r="V23" s="3"/>
      <c r="W23" s="3"/>
      <c r="X23" s="40" t="s">
        <v>346</v>
      </c>
      <c r="Y23" s="40" t="s">
        <v>311</v>
      </c>
      <c r="Z23" s="40" t="s">
        <v>344</v>
      </c>
      <c r="AA23" s="37" t="s">
        <v>347</v>
      </c>
      <c r="AB23" s="37"/>
      <c r="AC23" s="3"/>
      <c r="AD23" s="37" t="s">
        <v>248</v>
      </c>
      <c r="AE23" s="3"/>
      <c r="AF23" s="3"/>
      <c r="AG23" s="43" t="s">
        <v>130</v>
      </c>
      <c r="AH23" s="3"/>
      <c r="AI23" s="37" t="s">
        <v>255</v>
      </c>
      <c r="AJ23" s="3"/>
      <c r="AK23" s="3"/>
      <c r="AL23" s="37"/>
      <c r="AM23" s="3"/>
      <c r="AN23" s="3"/>
      <c r="AO23" s="37" t="s">
        <v>256</v>
      </c>
      <c r="AP23" s="3"/>
      <c r="AQ23" s="3"/>
      <c r="AR23" s="3"/>
      <c r="AS23" s="3"/>
      <c r="AT23" s="3"/>
      <c r="AU23" s="3"/>
      <c r="AV23" s="3"/>
      <c r="AW23" s="3"/>
      <c r="AX23" s="3"/>
      <c r="AY23" s="3"/>
      <c r="AZ23" s="3"/>
      <c r="BA23" s="3"/>
      <c r="BB23" s="3"/>
      <c r="BC23" s="3"/>
      <c r="BD23" s="3"/>
      <c r="BE23" s="44"/>
      <c r="BF23" s="37"/>
      <c r="BG23" s="37" t="s">
        <v>254</v>
      </c>
      <c r="BH23" s="3"/>
      <c r="BI23" s="40" t="s">
        <v>257</v>
      </c>
      <c r="BJ23" s="45"/>
      <c r="BK23" s="45"/>
      <c r="BL23" s="46" t="s">
        <v>258</v>
      </c>
      <c r="BM23" s="46" t="s">
        <v>348</v>
      </c>
      <c r="BN23" s="37"/>
      <c r="BO23" s="3"/>
      <c r="BP23" s="3"/>
      <c r="BQ23" s="3"/>
      <c r="BR23" s="3"/>
      <c r="BS23" s="3"/>
      <c r="BT23" s="37"/>
      <c r="BU23" s="37"/>
      <c r="BV23" s="37"/>
      <c r="BW23" s="3"/>
      <c r="BX23" s="3"/>
      <c r="BY23" s="3"/>
      <c r="BZ23" s="3"/>
      <c r="CA23" s="3"/>
      <c r="CB23" s="3"/>
      <c r="CC23" s="3"/>
      <c r="CD23" s="41" t="s">
        <v>259</v>
      </c>
      <c r="CE23" s="40" t="s">
        <v>260</v>
      </c>
      <c r="CF23" s="3"/>
      <c r="CG23" s="41" t="s">
        <v>261</v>
      </c>
      <c r="CH23" s="40"/>
      <c r="CI23" s="3"/>
      <c r="CJ23" s="3"/>
      <c r="CK23" s="41" t="s">
        <v>262</v>
      </c>
      <c r="CL23" s="3"/>
      <c r="CM23" s="3"/>
      <c r="CN23" s="3"/>
      <c r="CO23" s="3"/>
      <c r="CP23" s="3"/>
      <c r="CQ23" s="37"/>
      <c r="CR23" s="37"/>
      <c r="CS23" s="37"/>
      <c r="CT23" s="37"/>
      <c r="CU23" s="37"/>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7"/>
      <c r="FF23" s="37"/>
      <c r="FG23" s="37"/>
      <c r="FH23" s="37"/>
      <c r="FI23" s="37"/>
      <c r="FJ23" s="3"/>
      <c r="FK23" s="3"/>
      <c r="FL23" s="3"/>
      <c r="FM23" s="3"/>
      <c r="FO23" s="3"/>
      <c r="FP23" s="3"/>
      <c r="FQ23" s="3" t="str">
        <f t="array" ref="FQ23">IF(SUM($FU23:$IP23)=74,"PASS","FAIL")</f>
        <v>PASS</v>
      </c>
      <c r="FR23" s="3">
        <f t="shared" si="5"/>
        <v>0</v>
      </c>
      <c r="FS23" s="3">
        <f t="shared" si="6"/>
        <v>0</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1</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f t="array" ref="GD23">IF(LEN($X23)=0,0.4,SUM(IF(([2]JOE_DATA!$C$2:$C$19999=$X23)*([2]JOE_DATA!$B$2:$B$19999="Matter sub-sector group"),0.4,0)))
+
IF(LEN($Y23)=0,0.3,SUM(IF(([2]JOE_DATA!$C$2:$C$19999=$Y23)*([2]JOE_DATA!$B$2:$B$19999="Matter sub-sector group"),0.3,0)))
+
IF(LEN($Z23)=0,0.3,SUM(IF(([2]JOE_DATA!$C$2:$C$19999=$Z23)*([2]JOE_DATA!$B$2:$B$19999="Matter sub-sector group"),0.3,0)))</f>
        <v>1</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f t="array" ref="HF23">IF(LEN($CS23)=0,0.4,SUM(IF(([2]JOE_DATA!$C$2:$C$19999=$CS23)*([2]JOE_DATA!$B$2:$B$19999="Work type")*([2]JOE_DATA!$A$2:$A$19999="BAIF"),0.4,0)))
+
IF(LEN($CT23)=0,0.3,SUM(IF(([2]JOE_DATA!$C$2:$C$19999=$CT23)*([2]JOE_DATA!$B$2:$B$19999="Work type")*([2]JOE_DATA!$A$2:$A$19999="BAIF"),0.3,0)))
+
IF(LEN($CU23)=0,0.3,SUM(IF(([2]JOE_DATA!$C$2:$C$19999=$CU23)*([2]JOE_DATA!$B$2:$B$19999="Work type")*([2]JOE_DATA!$A$2:$A$19999="BAIF"),0.3,0)))</f>
        <v>1</v>
      </c>
      <c r="HG23" s="3">
        <f t="array" ref="HG23">IF(LEN($CQ23)=0,1,SUM(IF(([2]JOE_DATA!$C$2:$C$19999=$CQ23)*([2]JOE_DATA!$B$2:$B$19999="Client type")*([2]JOE_DATA!$A$2:$A$19999="BAIF"),1,0)))</f>
        <v>1</v>
      </c>
      <c r="HH23" s="3">
        <f t="array" ref="HH23">IF(LEN($CW23)=0,0.4,SUM(IF(([2]JOE_DATA!$C$2:$C$19999=$CW23)*([2]JOE_DATA!$B$2:$B$19999="Work type")*([2]JOE_DATA!$A$2:$A$19999="CRD"),0.4,0)))
+
IF(LEN($CX23)=0,0.3,SUM(IF(([2]JOE_DATA!$C$2:$C$19999=$CX23)*([2]JOE_DATA!$B$2:$B$19999="Work type")*([2]JOE_DATA!$A$2:$A$19999="CRD"),0.3,0)))
+
IF(LEN($CY23)=0,0.3,SUM(IF(([2]JOE_DATA!$C$2:$C$19999=$CY23)*([2]JOE_DATA!$B$2:$B$19999="Work type")*([2]JOE_DATA!$A$2:$A$19999="CRD"),0.3,0)))</f>
        <v>1</v>
      </c>
      <c r="HI23" s="3">
        <f t="array" ref="HI23">IF(LEN($CZ23)=0,0.4,SUM(IF(([2]JOE_DATA!$C$2:$C$19999=$CZ23)*([2]JOE_DATA!$B$2:$B$19999="Sub-work type")*([2]JOE_DATA!$A$2:$A$19999="CRD"),0.4,0)))
+
IF(LEN($DA23)=0,0.3,SUM(IF(([2]JOE_DATA!$C$2:$C$19999=$DA23)*([2]JOE_DATA!$B$2:$B$19999="Sub-work type")*([2]JOE_DATA!$A$2:$A$19999="CRD"),0.3,0)))
+
IF(LEN($DB23)=0,0.3,SUM(IF(([2]JOE_DATA!$C$2:$C$19999=$DB23)*([2]JOE_DATA!$B$2:$B$19999="Sub-work type")*([2]JOE_DATA!$A$2:$A$19999="CRD"),0.3,0)))</f>
        <v>1</v>
      </c>
      <c r="HJ23" s="3">
        <f t="array" ref="HJ23">IF(LEN($CV23)=0,1,SUM(IF(([2]JOE_DATA!$C$2:$C$19999=$CV23)*([2]JOE_DATA!$B$2:$B$19999="Client type")*([2]JOE_DATA!$A$2:$A$19999="CRD"),1,0)))</f>
        <v>1</v>
      </c>
      <c r="HK23" s="3">
        <f t="array" ref="HK23">IF(LEN($DC23)=0,0.4,SUM(IF(([2]JOE_DATA!$C$2:$C$19999=$DC23)*([2]JOE_DATA!$B$2:$B$19999="Work type")*([2]JOE_DATA!$A$2:$A$19999="Corporate"),0.4,0)))
+
IF(LEN($DD23)=0,0.3,SUM(IF(([2]JOE_DATA!$C$2:$C$19999=$DD23)*([2]JOE_DATA!$B$2:$B$19999="Work type")*([2]JOE_DATA!$A$2:$A$19999="Corporate"),0.3,0)))
+
IF(LEN($DE23)=0,0.3,SUM(IF(([2]JOE_DATA!$C$2:$C$19999=$DE23)*([2]JOE_DATA!$B$2:$B$19999="Work type")*([2]JOE_DATA!$A$2:$A$19999="Corporate"),0.3,0)))</f>
        <v>1</v>
      </c>
      <c r="HL23" s="3">
        <f t="array" ref="HL23">IF(LEN($DF23)=0,0.4,SUM(IF(([2]JOE_DATA!$C$2:$C$19999=$DF23)*([2]JOE_DATA!$B$2:$B$19999="Sub-work type")*([2]JOE_DATA!$A$2:$A$19999="Corporate"),0.4,0)))
+
IF(LEN($DG23)=0,0.3,SUM(IF(([2]JOE_DATA!$C$2:$C$19999=$DG23)*([2]JOE_DATA!$B$2:$B$19999="Sub-work type")*([2]JOE_DATA!$A$2:$A$19999="Corporate"),0.3,0)))
+
IF(LEN($DH23)=0,0.3,SUM(IF(([2]JOE_DATA!$C$2:$C$19999=$DH23)*([2]JOE_DATA!$B$2:$B$19999="Sub-work type")*([2]JOE_DATA!$A$2:$A$19999="Corporate"),0.3,0)))</f>
        <v>1</v>
      </c>
      <c r="HM23" s="3">
        <f t="array" ref="HM23">IF(LEN($DI23)=0,0.4,SUM(IF(([2]JOE_DATA!$C$2:$C$19999=$DI23)*([2]JOE_DATA!$B$2:$B$19999="Acting for")*([2]JOE_DATA!$A$2:$A$19999="Corporate"),0.4,0)))
+
IF(LEN($DJ23)=0,0.3,SUM(IF(([2]JOE_DATA!$C$2:$C$19999=$DJ23)*([2]JOE_DATA!$B$2:$B$19999="Acting for")*([2]JOE_DATA!$A$2:$A$19999="Corporate"),0.3,0)))
+
IF(LEN($DK23)=0,0.3,SUM(IF(([2]JOE_DATA!$C$2:$C$19999=$DK23)*([2]JOE_DATA!$B$2:$B$19999="Acting for")*([2]JOE_DATA!$A$2:$A$19999="Corporate"),0.3,0)))</f>
        <v>1</v>
      </c>
      <c r="HN23" s="3">
        <f t="array" ref="HN23">IF(LEN($DM23)=0,0.4,SUM(IF(([2]JOE_DATA!$C$2:$C$19999=$DM23)*([2]JOE_DATA!$B$2:$B$19999="Country of buyer")*([2]JOE_DATA!$A$2:$A$19999="Corporate"),0.4,0)))
+
IF(LEN($DN23)=0,0.3,SUM(IF(([2]JOE_DATA!$C$2:$C$19999=$DN23)*([2]JOE_DATA!$B$2:$B$19999="Country of buyer")*([2]JOE_DATA!$A$2:$A$19999="Corporate"),0.3,0)))
+
IF(LEN($DL23)=0,0.3,SUM(IF(([2]JOE_DATA!$C$2:$C$19999=$DL23)*([2]JOE_DATA!$B$2:$B$19999="Country of buyer")*([2]JOE_DATA!$A$2:$A$19999="Corporate"),0.3,0)))</f>
        <v>1</v>
      </c>
      <c r="HO23" s="3">
        <f t="array" ref="HO23">IF(LEN($DO23)=0,0.4,SUM(IF(([2]JOE_DATA!$C$2:$C$19999=$DO23)*([2]JOE_DATA!$B$2:$B$19999="Country of seller")*([2]JOE_DATA!$A$2:$A$19999="Corporate"),0.4,0)))
+
IF(LEN($DP23)=0,0.3,SUM(IF(([2]JOE_DATA!$C$2:$C$19999=$DP23)*([2]JOE_DATA!$B$2:$B$19999="Country of seller")*([2]JOE_DATA!$A$2:$A$19999="Corporate"),0.3,0)))
+
IF(LEN($DQ23)=0,0.3,SUM(IF(([2]JOE_DATA!$C$2:$C$19999=$DQ23)*([2]JOE_DATA!$B$2:$B$19999="Country of seller")*([2]JOE_DATA!$A$2:$A$19999="Corporate"),0.3,0)))</f>
        <v>1</v>
      </c>
      <c r="HP23" s="3">
        <f t="array" ref="HP23">IF(LEN($DR23)=0,0.4,SUM(IF(([2]JOE_DATA!$C$2:$C$19999=$DR23)*([2]JOE_DATA!$B$2:$B$19999="Country of target")*([2]JOE_DATA!$A$2:$A$19999="Corporate"),0.4,0)))
+
IF(LEN($DS23)=0,0.3,SUM(IF(([2]JOE_DATA!$C$2:$C$19999=$DS23)*([2]JOE_DATA!$B$2:$B$19999="Country of target")*([2]JOE_DATA!$A$2:$A$19999="Corporate"),0.3,0)))
+
IF(LEN($DT23)=0,0.3,SUM(IF(([2]JOE_DATA!$C$2:$C$19999=$DT23)*([2]JOE_DATA!$B$2:$B$19999="Country of target")*([2]JOE_DATA!$A$2:$A$19999="Corporate"),0.3,0)))</f>
        <v>1</v>
      </c>
      <c r="HQ23" s="3">
        <f t="array" ref="HQ23">IF(LEN($DU23)=0,1,SUM(IF(([2]JOE_DATA!$C$2:$C$19999=$DU23)*([2]JOE_DATA!$B$2:$B$19999="Value over US $5m")*([2]JOE_DATA!$A$2:$A$19999="Corporate"),1,0)))</f>
        <v>1</v>
      </c>
      <c r="HR23" s="3">
        <f t="array" ref="HR23">IF(LEN($DV23)=0,1,SUM(IF(([2]JOE_DATA!$C$2:$C$19999=$DV23)*([2]JOE_DATA!$B$2:$B$19999="Value over £500,000")*([2]JOE_DATA!$A$2:$A$19999="Corporate"),1,0)))</f>
        <v>1</v>
      </c>
      <c r="HS23" s="3">
        <f t="array" ref="HS23">IF(LEN($DW23)=0,1,SUM(IF(([2]JOE_DATA!$C$2:$C$19999=$DW23)*([2]JOE_DATA!$B$2:$B$19999="Value over Euro 5m")*([2]JOE_DATA!$A$2:$A$19999="Corporate"),1,0)))</f>
        <v>1</v>
      </c>
      <c r="HT23" s="3">
        <f t="array" ref="HT23">IF(LEN($DX23)=0,1,SUM(IF(([2]JOE_DATA!$C$2:$C$19999=$DX23)*([2]JOE_DATA!$B$2:$B$19999="Value range in euros")*([2]JOE_DATA!$A$2:$A$19999="Corporate"),1,0)))</f>
        <v>1</v>
      </c>
      <c r="HU23" s="3">
        <f t="array" ref="HU23">IF(LEN($DY23)=0,1,SUM(IF(([2]JOE_DATA!$C$2:$C$19999=$DY23)*([2]JOE_DATA!$B$2:$B$19999="Is the deal relevant for M&amp;A study")*([2]JOE_DATA!$A$2:$A$19999="Corporate"),1,0)))</f>
        <v>1</v>
      </c>
      <c r="HV23" s="3">
        <f t="array" ref="HV23">IF(LEN($DZ23)=0,1,SUM(IF(([2]JOE_DATA!$C$2:$C$19999=$DZ23)*([2]JOE_DATA!$B$2:$B$19999="Does the deal involve PE clients")*([2]JOE_DATA!$A$2:$A$19999="Corporate"),1,0)))</f>
        <v>1</v>
      </c>
      <c r="HW23" s="3">
        <f t="array" ref="HW23">IF(LEN($EA23)=0,1,SUM(IF(([2]JOE_DATA!$C$2:$C$19999=$EA23)*([2]JOE_DATA!$B$2:$B$19999="Quarter deal announced/signed")*([2]JOE_DATA!$A$2:$A$19999="Corporate"),1,0)))</f>
        <v>1</v>
      </c>
      <c r="HX23" s="3">
        <f t="array" ref="HX23">IF(LEN($EB23)=0,1,SUM(IF(([2]JOE_DATA!$C$2:$C$19999=$EB23)*([2]JOE_DATA!$B$2:$B$19999="Quarter deal completed")*([2]JOE_DATA!$A$2:$A$19999="Corporate"),1,0)))</f>
        <v>1</v>
      </c>
      <c r="HY23" s="3">
        <f t="array" ref="HY23">IF(LEN($EC23)=0,1,SUM(IF(([2]JOE_DATA!$C$2:$C$19999=$EC23)*([2]JOE_DATA!$B$2:$B$19999="Year deal announced/signed")*([2]JOE_DATA!$A$2:$A$19999="Corporate"),1,0)))</f>
        <v>1</v>
      </c>
      <c r="HZ23" s="3">
        <f t="array" ref="HZ23">IF(LEN($ED23)=0,1,SUM(IF(([2]JOE_DATA!$C$2:$C$19999=$ED23)*([2]JOE_DATA!$B$2:$B$19999="Year deal completed")*([2]JOE_DATA!$A$2:$A$19999="Corporate"),1,0)))</f>
        <v>1</v>
      </c>
      <c r="IA23" s="3">
        <v>1</v>
      </c>
      <c r="IB23" s="3">
        <f t="array" ref="IB23">IF(LEN($EF23)=0,1,SUM(IF(([2]JOE_DATA!$C$2:$C$19999=$EF23)*([2]JOE_DATA!$B$2:$B$19999="Work type")*([2]JOE_DATA!$A$2:$A$19999="Corporate Tax"),1,0)))</f>
        <v>1</v>
      </c>
      <c r="IC23" s="3">
        <f t="array" ref="IC23">IF(LEN($EG23)=0,0.4,SUM(IF(([2]JOE_DATA!$C$2:$C$19999=$EG23)*([2]JOE_DATA!$B$2:$B$19999="Work type")*([2]JOE_DATA!$A$2:$A$19999="EPC Construction"),0.4,0)))
+
IF(LEN($EH23)=0,0.3,SUM(IF(([2]JOE_DATA!$C$2:$C$19999=$EH23)*([2]JOE_DATA!$B$2:$B$19999="Work type")*([2]JOE_DATA!$A$2:$A$19999="EPC Construction"),0.3,0)))
+
IF(LEN($EI23)=0,0.3,SUM(IF(([2]JOE_DATA!$C$2:$C$19999=$EI23)*([2]JOE_DATA!$B$2:$B$19999="Work type")*([2]JOE_DATA!$A$2:$A$19999="EPC Construction"),0.3,0)))</f>
        <v>1</v>
      </c>
      <c r="ID23" s="3">
        <f t="array" ref="ID23">IF(LEN($EJ23)=0,0.4,SUM(IF(([2]JOE_DATA!$C$2:$C$19999=$EJ23)*([2]JOE_DATA!$B$2:$B$19999="Contract type")*([2]JOE_DATA!$A$2:$A$19999="EPC Construction"),0.4,0)))
+
IF(LEN($EK23)=0,0.3,SUM(IF(([2]JOE_DATA!$C$2:$C$19999=$EK23)*([2]JOE_DATA!$B$2:$B$19999="Contract type")*([2]JOE_DATA!$A$2:$A$19999="EPC Construction"),0.3,0)))
+
IF(LEN($EL23)=0,0.3,SUM(IF(([2]JOE_DATA!$C$2:$C$19999=$EL23)*([2]JOE_DATA!$B$2:$B$19999="Contract type")*([2]JOE_DATA!$A$2:$A$19999="EPC Construction"),0.3,0)))</f>
        <v>1</v>
      </c>
      <c r="IE23" s="3">
        <f t="array" ref="IE23">IF(LEN($EP23)=0,1,SUM(IF(([2]JOE_DATA!$C$2:$C$19999=$EP23)*([2]JOE_DATA!$B$2:$B$19999="Client type")*([2]JOE_DATA!$A$2:$A$19999="EPC Construction"),1,0)))</f>
        <v>1</v>
      </c>
      <c r="IF23" s="3">
        <f t="array" ref="IF23">IF(LEN($EN23)=0,1,SUM(IF(([2]JOE_DATA!$C$2:$C$19999=$EN23)*([2]JOE_DATA!$B$2:$B$19999="Subject matter")*([2]JOE_DATA!$A$2:$A$19999="EPC Construction"),1,0)))</f>
        <v>1</v>
      </c>
      <c r="IG23" s="3">
        <f t="array" ref="IG23">IF(LEN($ER23)=0,1,SUM(IF(([2]JOE_DATA!$C$2:$C$19999=$ER23)*([2]JOE_DATA!$B$2:$B$19999="Client scope")*([2]JOE_DATA!$A$2:$A$19999="EPC Construction"),1,0)))</f>
        <v>1</v>
      </c>
      <c r="IH23" s="3">
        <f t="array" ref="IH23">IF(LEN($ES23)=0,0.4,SUM(IF(([2]JOE_DATA!$C$2:$C$19999=$ES23)*([2]JOE_DATA!$B$2:$B$19999="Work type")*([2]JOE_DATA!$A$2:$A$19999="EPC Energy"),0.4,0)))
+
IF(LEN($ET23)=0,0.3,SUM(IF(([2]JOE_DATA!$C$2:$C$19999=$ET23)*([2]JOE_DATA!$B$2:$B$19999="Work type")*([2]JOE_DATA!$A$2:$A$19999="EPC Energy"),0.3,0)))
+
IF(LEN($EU23)=0,0.3,SUM(IF(([2]JOE_DATA!$C$2:$C$19999=$EU23)*([2]JOE_DATA!$B$2:$B$19999="Work type")*([2]JOE_DATA!$A$2:$A$19999="EPC Energy"),0.3,0)))</f>
        <v>1</v>
      </c>
      <c r="II23" s="3">
        <f t="array" ref="II23">IF(LEN($EV23)=0,1,SUM(IF(([2]JOE_DATA!$C$2:$C$19999=$EV23)*([2]JOE_DATA!$B$2:$B$19999="Work type")*([2]JOE_DATA!$A$2:$A$19999="EPC Energy"),1,0)))</f>
        <v>1</v>
      </c>
      <c r="IJ23" s="3">
        <f t="array" ref="IJ23">IF(LEN($EW23)=0,1,SUM(IF(([2]JOE_DATA!$C$2:$C$19999=$EW23)*([2]JOE_DATA!$B$2:$B$19999="Client type")*([2]JOE_DATA!$A$2:$A$19999="EPC Projects"),1,0)))</f>
        <v>1</v>
      </c>
      <c r="IK23" s="3">
        <f t="array" ref="IK23">IF(LEN($FE23)=0,0.4,SUM(IF(([2]JOE_DATA!$C$2:$C$19999=$FE23)*([2]JOE_DATA!$B$2:$B$19999="Client type")*([2]JOE_DATA!$A$2:$A$19999="Real Estate"),0.4,0)))
+
IF(LEN($FF23)=0,0.3,SUM(IF(([2]JOE_DATA!$C$2:$C$19999=$FF23)*([2]JOE_DATA!$B$2:$B$19999="Client type")*([2]JOE_DATA!$A$2:$A$19999="Real Estate"),0.3,0)))
+
IF(LEN($FG23)=0,0.3,SUM(IF(([2]JOE_DATA!$C$2:$C$19999=$FG23)*([2]JOE_DATA!$B$2:$B$19999="Client type")*([2]JOE_DATA!$A$2:$A$19999="Real Estate"),0.3,0)))</f>
        <v>1</v>
      </c>
      <c r="IL23" s="3">
        <f t="array" ref="IL23">IF(LEN($FH23)=0,0.4,SUM(IF(([2]JOE_DATA!$C$2:$C$19999=$FH23)*([2]JOE_DATA!$B$2:$B$19999="Work type")*([2]JOE_DATA!$A$2:$A$19999="Real Estate"),0.4,0)))
+
IF(LEN($FI23)=0,0.3,SUM(IF(([2]JOE_DATA!$C$2:$C$19999=$FI23)*([2]JOE_DATA!$B$2:$B$19999="Work type")*([2]JOE_DATA!$A$2:$A$19999="Real Estate"),0.3,0)))
+
IF(LEN($FJ23)=0,0.3,SUM(IF(([2]JOE_DATA!$C$2:$C$19999=$FJ23)*([2]JOE_DATA!$B$2:$B$19999="Work type")*([2]JOE_DATA!$A$2:$A$19999="Real Estate"),0.3,0)))</f>
        <v>1</v>
      </c>
      <c r="IM23" s="3">
        <f t="array" ref="IM23">IF(LEN($EX23)=0,0.4,SUM(IF(([2]JOE_DATA!$C$2:$C$19999=$EX23)*([2]JOE_DATA!$B$2:$B$19999="Work type")*([2]JOE_DATA!$A$2:$A$19999="Human Capital"),0.4,0)))
+
IF(LEN($EY23)=0,0.3,SUM(IF(([2]JOE_DATA!$C$2:$C$19999=$EY23)*([2]JOE_DATA!$B$2:$B$19999="Work type")*([2]JOE_DATA!$A$2:$A$19999="Human Capital"),0.3,0)))
+
IF(LEN($EZ23)=0,0.3,SUM(IF(([2]JOE_DATA!$C$2:$C$19999=$EZ23)*([2]JOE_DATA!$B$2:$B$19999="Work type")*([2]JOE_DATA!$A$2:$A$19999="Human Capital"),0.3,0)))</f>
        <v>1</v>
      </c>
      <c r="IN23" s="3">
        <f t="array" ref="IN23">IF(LEN($FA23)=0,0.4,SUM(IF(([2]JOE_DATA!$C$2:$C$19999=$FA23)*([2]JOE_DATA!$B$2:$B$19999="Sub-work types")*([2]JOE_DATA!$A$2:$A$19999="Human Capital"),0.4,0)))
+
IF(LEN($FB23)=0,0.3,SUM(IF(([2]JOE_DATA!$C$2:$C$19999=$FB23)*([2]JOE_DATA!$B$2:$B$19999="Sub-work types")*([2]JOE_DATA!$A$2:$A$19999="Human Capital"),0.3,0)))
+
IF(LEN($FC23)=0,0.3,SUM(IF(([2]JOE_DATA!$C$2:$C$19999=$FC23)*([2]JOE_DATA!$B$2:$B$19999="Sub-work types")*([2]JOE_DATA!$A$2:$A$19999="Human Capital"),0.3,0)))</f>
        <v>1</v>
      </c>
      <c r="IO23" s="16">
        <f t="array" ref="IO23">IF(LEN($FD23)=0,1,SUM(IF(([2]JOE_DATA!$C$2:$C$19999=$FD23)*([2]JOE_DATA!$B$2:$B$19999="Pension scheme")*([2]JOE_DATA!$A$2:$A$19999="Human Capital"),1,0)))</f>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27.75">
      <c r="A24" s="37" t="s">
        <v>246</v>
      </c>
      <c r="B24" s="38" t="s">
        <v>349</v>
      </c>
      <c r="C24" s="37" t="s">
        <v>248</v>
      </c>
      <c r="D24" s="37" t="s">
        <v>350</v>
      </c>
      <c r="E24" s="3"/>
      <c r="F24" s="39" t="s">
        <v>351</v>
      </c>
      <c r="G24" s="3"/>
      <c r="H24" s="3"/>
      <c r="I24" s="40" t="s">
        <v>352</v>
      </c>
      <c r="J24" s="3"/>
      <c r="K24" s="3"/>
      <c r="L24" s="37"/>
      <c r="M24" s="3"/>
      <c r="N24" s="3"/>
      <c r="O24" s="41" t="s">
        <v>99</v>
      </c>
      <c r="P24" s="37"/>
      <c r="Q24" s="37"/>
      <c r="R24" s="3"/>
      <c r="S24" s="42"/>
      <c r="T24" s="42"/>
      <c r="U24" s="37" t="s">
        <v>351</v>
      </c>
      <c r="V24" s="3"/>
      <c r="W24" s="3"/>
      <c r="X24" s="40" t="s">
        <v>352</v>
      </c>
      <c r="Y24" s="3"/>
      <c r="Z24" s="3"/>
      <c r="AA24" s="37" t="s">
        <v>353</v>
      </c>
      <c r="AB24" s="37"/>
      <c r="AC24" s="3"/>
      <c r="AD24" s="37" t="s">
        <v>254</v>
      </c>
      <c r="AE24" s="3"/>
      <c r="AF24" s="3"/>
      <c r="AG24" s="43" t="s">
        <v>130</v>
      </c>
      <c r="AH24" s="3"/>
      <c r="AI24" s="37" t="s">
        <v>255</v>
      </c>
      <c r="AJ24" s="3"/>
      <c r="AK24" s="3"/>
      <c r="AL24" s="37"/>
      <c r="AM24" s="3"/>
      <c r="AN24" s="3"/>
      <c r="AO24" s="37" t="s">
        <v>256</v>
      </c>
      <c r="AP24" s="3"/>
      <c r="AQ24" s="3"/>
      <c r="AR24" s="3"/>
      <c r="AS24" s="3"/>
      <c r="AT24" s="3"/>
      <c r="AU24" s="3"/>
      <c r="AV24" s="3"/>
      <c r="AW24" s="3"/>
      <c r="AX24" s="3"/>
      <c r="AY24" s="3"/>
      <c r="AZ24" s="3"/>
      <c r="BA24" s="3"/>
      <c r="BB24" s="3"/>
      <c r="BC24" s="3"/>
      <c r="BD24" s="3"/>
      <c r="BE24" s="44"/>
      <c r="BF24" s="37"/>
      <c r="BG24" s="37" t="s">
        <v>254</v>
      </c>
      <c r="BH24" s="3"/>
      <c r="BI24" s="40" t="s">
        <v>257</v>
      </c>
      <c r="BJ24" s="45"/>
      <c r="BK24" s="45"/>
      <c r="BL24" s="46" t="s">
        <v>348</v>
      </c>
      <c r="BM24" s="46"/>
      <c r="BN24" s="37"/>
      <c r="BO24" s="3"/>
      <c r="BP24" s="3"/>
      <c r="BQ24" s="3"/>
      <c r="BR24" s="3"/>
      <c r="BS24" s="3"/>
      <c r="BT24" s="46" t="s">
        <v>274</v>
      </c>
      <c r="BU24" s="37"/>
      <c r="BV24" s="37"/>
      <c r="BW24" s="3"/>
      <c r="BX24" s="3"/>
      <c r="BY24" s="3"/>
      <c r="BZ24" s="3"/>
      <c r="CA24" s="3"/>
      <c r="CB24" s="3"/>
      <c r="CC24" s="3"/>
      <c r="CD24" s="41" t="s">
        <v>259</v>
      </c>
      <c r="CE24" s="40" t="s">
        <v>260</v>
      </c>
      <c r="CF24" s="3"/>
      <c r="CG24" s="41" t="s">
        <v>261</v>
      </c>
      <c r="CH24" s="40"/>
      <c r="CI24" s="3"/>
      <c r="CJ24" s="3"/>
      <c r="CK24" s="41" t="s">
        <v>262</v>
      </c>
      <c r="CL24" s="3"/>
      <c r="CM24" s="3"/>
      <c r="CN24" s="3"/>
      <c r="CO24" s="3"/>
      <c r="CP24" s="3"/>
      <c r="CQ24" s="37"/>
      <c r="CR24" s="37"/>
      <c r="CS24" s="37"/>
      <c r="CT24" s="37"/>
      <c r="CU24" s="37"/>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7"/>
      <c r="FF24" s="37"/>
      <c r="FG24" s="37"/>
      <c r="FH24" s="37"/>
      <c r="FI24" s="37"/>
      <c r="FJ24" s="3"/>
      <c r="FK24" s="3"/>
      <c r="FL24" s="3"/>
      <c r="FM24" s="3"/>
      <c r="FO24" s="3"/>
      <c r="FP24" s="3"/>
      <c r="FQ24" s="3" t="str">
        <f t="array" ref="FQ24">IF(SUM($FU24:$IP24)=74,"PASS","FAIL")</f>
        <v>PASS</v>
      </c>
      <c r="FR24" s="3">
        <f t="shared" si="5"/>
        <v>0</v>
      </c>
      <c r="FS24" s="3">
        <f t="shared" si="6"/>
        <v>0</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1</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f t="array" ref="HF24">IF(LEN($CS24)=0,0.4,SUM(IF(([2]JOE_DATA!$C$2:$C$19999=$CS24)*([2]JOE_DATA!$B$2:$B$19999="Work type")*([2]JOE_DATA!$A$2:$A$19999="BAIF"),0.4,0)))
+
IF(LEN($CT24)=0,0.3,SUM(IF(([2]JOE_DATA!$C$2:$C$19999=$CT24)*([2]JOE_DATA!$B$2:$B$19999="Work type")*([2]JOE_DATA!$A$2:$A$19999="BAIF"),0.3,0)))
+
IF(LEN($CU24)=0,0.3,SUM(IF(([2]JOE_DATA!$C$2:$C$19999=$CU24)*([2]JOE_DATA!$B$2:$B$19999="Work type")*([2]JOE_DATA!$A$2:$A$19999="BAIF"),0.3,0)))</f>
        <v>1</v>
      </c>
      <c r="HG24" s="3">
        <f t="array" ref="HG24">IF(LEN($CQ24)=0,1,SUM(IF(([2]JOE_DATA!$C$2:$C$19999=$CQ24)*([2]JOE_DATA!$B$2:$B$19999="Client type")*([2]JOE_DATA!$A$2:$A$19999="BAIF"),1,0)))</f>
        <v>1</v>
      </c>
      <c r="HH24" s="3">
        <f t="array" ref="HH24">IF(LEN($CW24)=0,0.4,SUM(IF(([2]JOE_DATA!$C$2:$C$19999=$CW24)*([2]JOE_DATA!$B$2:$B$19999="Work type")*([2]JOE_DATA!$A$2:$A$19999="CRD"),0.4,0)))
+
IF(LEN($CX24)=0,0.3,SUM(IF(([2]JOE_DATA!$C$2:$C$19999=$CX24)*([2]JOE_DATA!$B$2:$B$19999="Work type")*([2]JOE_DATA!$A$2:$A$19999="CRD"),0.3,0)))
+
IF(LEN($CY24)=0,0.3,SUM(IF(([2]JOE_DATA!$C$2:$C$19999=$CY24)*([2]JOE_DATA!$B$2:$B$19999="Work type")*([2]JOE_DATA!$A$2:$A$19999="CRD"),0.3,0)))</f>
        <v>1</v>
      </c>
      <c r="HI24" s="3">
        <f t="array" ref="HI24">IF(LEN($CZ24)=0,0.4,SUM(IF(([2]JOE_DATA!$C$2:$C$19999=$CZ24)*([2]JOE_DATA!$B$2:$B$19999="Sub-work type")*([2]JOE_DATA!$A$2:$A$19999="CRD"),0.4,0)))
+
IF(LEN($DA24)=0,0.3,SUM(IF(([2]JOE_DATA!$C$2:$C$19999=$DA24)*([2]JOE_DATA!$B$2:$B$19999="Sub-work type")*([2]JOE_DATA!$A$2:$A$19999="CRD"),0.3,0)))
+
IF(LEN($DB24)=0,0.3,SUM(IF(([2]JOE_DATA!$C$2:$C$19999=$DB24)*([2]JOE_DATA!$B$2:$B$19999="Sub-work type")*([2]JOE_DATA!$A$2:$A$19999="CRD"),0.3,0)))</f>
        <v>1</v>
      </c>
      <c r="HJ24" s="3">
        <f t="array" ref="HJ24">IF(LEN($CV24)=0,1,SUM(IF(([2]JOE_DATA!$C$2:$C$19999=$CV24)*([2]JOE_DATA!$B$2:$B$19999="Client type")*([2]JOE_DATA!$A$2:$A$19999="CRD"),1,0)))</f>
        <v>1</v>
      </c>
      <c r="HK24" s="3">
        <f t="array" ref="HK24">IF(LEN($DC24)=0,0.4,SUM(IF(([2]JOE_DATA!$C$2:$C$19999=$DC24)*([2]JOE_DATA!$B$2:$B$19999="Work type")*([2]JOE_DATA!$A$2:$A$19999="Corporate"),0.4,0)))
+
IF(LEN($DD24)=0,0.3,SUM(IF(([2]JOE_DATA!$C$2:$C$19999=$DD24)*([2]JOE_DATA!$B$2:$B$19999="Work type")*([2]JOE_DATA!$A$2:$A$19999="Corporate"),0.3,0)))
+
IF(LEN($DE24)=0,0.3,SUM(IF(([2]JOE_DATA!$C$2:$C$19999=$DE24)*([2]JOE_DATA!$B$2:$B$19999="Work type")*([2]JOE_DATA!$A$2:$A$19999="Corporate"),0.3,0)))</f>
        <v>1</v>
      </c>
      <c r="HL24" s="3">
        <f t="array" ref="HL24">IF(LEN($DF24)=0,0.4,SUM(IF(([2]JOE_DATA!$C$2:$C$19999=$DF24)*([2]JOE_DATA!$B$2:$B$19999="Sub-work type")*([2]JOE_DATA!$A$2:$A$19999="Corporate"),0.4,0)))
+
IF(LEN($DG24)=0,0.3,SUM(IF(([2]JOE_DATA!$C$2:$C$19999=$DG24)*([2]JOE_DATA!$B$2:$B$19999="Sub-work type")*([2]JOE_DATA!$A$2:$A$19999="Corporate"),0.3,0)))
+
IF(LEN($DH24)=0,0.3,SUM(IF(([2]JOE_DATA!$C$2:$C$19999=$DH24)*([2]JOE_DATA!$B$2:$B$19999="Sub-work type")*([2]JOE_DATA!$A$2:$A$19999="Corporate"),0.3,0)))</f>
        <v>1</v>
      </c>
      <c r="HM24" s="3">
        <f t="array" ref="HM24">IF(LEN($DI24)=0,0.4,SUM(IF(([2]JOE_DATA!$C$2:$C$19999=$DI24)*([2]JOE_DATA!$B$2:$B$19999="Acting for")*([2]JOE_DATA!$A$2:$A$19999="Corporate"),0.4,0)))
+
IF(LEN($DJ24)=0,0.3,SUM(IF(([2]JOE_DATA!$C$2:$C$19999=$DJ24)*([2]JOE_DATA!$B$2:$B$19999="Acting for")*([2]JOE_DATA!$A$2:$A$19999="Corporate"),0.3,0)))
+
IF(LEN($DK24)=0,0.3,SUM(IF(([2]JOE_DATA!$C$2:$C$19999=$DK24)*([2]JOE_DATA!$B$2:$B$19999="Acting for")*([2]JOE_DATA!$A$2:$A$19999="Corporate"),0.3,0)))</f>
        <v>1</v>
      </c>
      <c r="HN24" s="3">
        <f t="array" ref="HN24">IF(LEN($DM24)=0,0.4,SUM(IF(([2]JOE_DATA!$C$2:$C$19999=$DM24)*([2]JOE_DATA!$B$2:$B$19999="Country of buyer")*([2]JOE_DATA!$A$2:$A$19999="Corporate"),0.4,0)))
+
IF(LEN($DN24)=0,0.3,SUM(IF(([2]JOE_DATA!$C$2:$C$19999=$DN24)*([2]JOE_DATA!$B$2:$B$19999="Country of buyer")*([2]JOE_DATA!$A$2:$A$19999="Corporate"),0.3,0)))
+
IF(LEN($DL24)=0,0.3,SUM(IF(([2]JOE_DATA!$C$2:$C$19999=$DL24)*([2]JOE_DATA!$B$2:$B$19999="Country of buyer")*([2]JOE_DATA!$A$2:$A$19999="Corporate"),0.3,0)))</f>
        <v>1</v>
      </c>
      <c r="HO24" s="3">
        <f t="array" ref="HO24">IF(LEN($DO24)=0,0.4,SUM(IF(([2]JOE_DATA!$C$2:$C$19999=$DO24)*([2]JOE_DATA!$B$2:$B$19999="Country of seller")*([2]JOE_DATA!$A$2:$A$19999="Corporate"),0.4,0)))
+
IF(LEN($DP24)=0,0.3,SUM(IF(([2]JOE_DATA!$C$2:$C$19999=$DP24)*([2]JOE_DATA!$B$2:$B$19999="Country of seller")*([2]JOE_DATA!$A$2:$A$19999="Corporate"),0.3,0)))
+
IF(LEN($DQ24)=0,0.3,SUM(IF(([2]JOE_DATA!$C$2:$C$19999=$DQ24)*([2]JOE_DATA!$B$2:$B$19999="Country of seller")*([2]JOE_DATA!$A$2:$A$19999="Corporate"),0.3,0)))</f>
        <v>1</v>
      </c>
      <c r="HP24" s="3">
        <f t="array" ref="HP24">IF(LEN($DR24)=0,0.4,SUM(IF(([2]JOE_DATA!$C$2:$C$19999=$DR24)*([2]JOE_DATA!$B$2:$B$19999="Country of target")*([2]JOE_DATA!$A$2:$A$19999="Corporate"),0.4,0)))
+
IF(LEN($DS24)=0,0.3,SUM(IF(([2]JOE_DATA!$C$2:$C$19999=$DS24)*([2]JOE_DATA!$B$2:$B$19999="Country of target")*([2]JOE_DATA!$A$2:$A$19999="Corporate"),0.3,0)))
+
IF(LEN($DT24)=0,0.3,SUM(IF(([2]JOE_DATA!$C$2:$C$19999=$DT24)*([2]JOE_DATA!$B$2:$B$19999="Country of target")*([2]JOE_DATA!$A$2:$A$19999="Corporate"),0.3,0)))</f>
        <v>1</v>
      </c>
      <c r="HQ24" s="3">
        <f t="array" ref="HQ24">IF(LEN($DU24)=0,1,SUM(IF(([2]JOE_DATA!$C$2:$C$19999=$DU24)*([2]JOE_DATA!$B$2:$B$19999="Value over US $5m")*([2]JOE_DATA!$A$2:$A$19999="Corporate"),1,0)))</f>
        <v>1</v>
      </c>
      <c r="HR24" s="3">
        <f t="array" ref="HR24">IF(LEN($DV24)=0,1,SUM(IF(([2]JOE_DATA!$C$2:$C$19999=$DV24)*([2]JOE_DATA!$B$2:$B$19999="Value over £500,000")*([2]JOE_DATA!$A$2:$A$19999="Corporate"),1,0)))</f>
        <v>1</v>
      </c>
      <c r="HS24" s="3">
        <f t="array" ref="HS24">IF(LEN($DW24)=0,1,SUM(IF(([2]JOE_DATA!$C$2:$C$19999=$DW24)*([2]JOE_DATA!$B$2:$B$19999="Value over Euro 5m")*([2]JOE_DATA!$A$2:$A$19999="Corporate"),1,0)))</f>
        <v>1</v>
      </c>
      <c r="HT24" s="3">
        <f t="array" ref="HT24">IF(LEN($DX24)=0,1,SUM(IF(([2]JOE_DATA!$C$2:$C$19999=$DX24)*([2]JOE_DATA!$B$2:$B$19999="Value range in euros")*([2]JOE_DATA!$A$2:$A$19999="Corporate"),1,0)))</f>
        <v>1</v>
      </c>
      <c r="HU24" s="3">
        <f t="array" ref="HU24">IF(LEN($DY24)=0,1,SUM(IF(([2]JOE_DATA!$C$2:$C$19999=$DY24)*([2]JOE_DATA!$B$2:$B$19999="Is the deal relevant for M&amp;A study")*([2]JOE_DATA!$A$2:$A$19999="Corporate"),1,0)))</f>
        <v>1</v>
      </c>
      <c r="HV24" s="3">
        <f t="array" ref="HV24">IF(LEN($DZ24)=0,1,SUM(IF(([2]JOE_DATA!$C$2:$C$19999=$DZ24)*([2]JOE_DATA!$B$2:$B$19999="Does the deal involve PE clients")*([2]JOE_DATA!$A$2:$A$19999="Corporate"),1,0)))</f>
        <v>1</v>
      </c>
      <c r="HW24" s="3">
        <f t="array" ref="HW24">IF(LEN($EA24)=0,1,SUM(IF(([2]JOE_DATA!$C$2:$C$19999=$EA24)*([2]JOE_DATA!$B$2:$B$19999="Quarter deal announced/signed")*([2]JOE_DATA!$A$2:$A$19999="Corporate"),1,0)))</f>
        <v>1</v>
      </c>
      <c r="HX24" s="3">
        <f t="array" ref="HX24">IF(LEN($EB24)=0,1,SUM(IF(([2]JOE_DATA!$C$2:$C$19999=$EB24)*([2]JOE_DATA!$B$2:$B$19999="Quarter deal completed")*([2]JOE_DATA!$A$2:$A$19999="Corporate"),1,0)))</f>
        <v>1</v>
      </c>
      <c r="HY24" s="3">
        <f t="array" ref="HY24">IF(LEN($EC24)=0,1,SUM(IF(([2]JOE_DATA!$C$2:$C$19999=$EC24)*([2]JOE_DATA!$B$2:$B$19999="Year deal announced/signed")*([2]JOE_DATA!$A$2:$A$19999="Corporate"),1,0)))</f>
        <v>1</v>
      </c>
      <c r="HZ24" s="3">
        <f t="array" ref="HZ24">IF(LEN($ED24)=0,1,SUM(IF(([2]JOE_DATA!$C$2:$C$19999=$ED24)*([2]JOE_DATA!$B$2:$B$19999="Year deal completed")*([2]JOE_DATA!$A$2:$A$19999="Corporate"),1,0)))</f>
        <v>1</v>
      </c>
      <c r="IA24" s="3">
        <v>1</v>
      </c>
      <c r="IB24" s="3">
        <f t="array" ref="IB24">IF(LEN($EF24)=0,1,SUM(IF(([2]JOE_DATA!$C$2:$C$19999=$EF24)*([2]JOE_DATA!$B$2:$B$19999="Work type")*([2]JOE_DATA!$A$2:$A$19999="Corporate Tax"),1,0)))</f>
        <v>1</v>
      </c>
      <c r="IC24" s="3">
        <f t="array" ref="IC24">IF(LEN($EG24)=0,0.4,SUM(IF(([2]JOE_DATA!$C$2:$C$19999=$EG24)*([2]JOE_DATA!$B$2:$B$19999="Work type")*([2]JOE_DATA!$A$2:$A$19999="EPC Construction"),0.4,0)))
+
IF(LEN($EH24)=0,0.3,SUM(IF(([2]JOE_DATA!$C$2:$C$19999=$EH24)*([2]JOE_DATA!$B$2:$B$19999="Work type")*([2]JOE_DATA!$A$2:$A$19999="EPC Construction"),0.3,0)))
+
IF(LEN($EI24)=0,0.3,SUM(IF(([2]JOE_DATA!$C$2:$C$19999=$EI24)*([2]JOE_DATA!$B$2:$B$19999="Work type")*([2]JOE_DATA!$A$2:$A$19999="EPC Construction"),0.3,0)))</f>
        <v>1</v>
      </c>
      <c r="ID24" s="3">
        <f t="array" ref="ID24">IF(LEN($EJ24)=0,0.4,SUM(IF(([2]JOE_DATA!$C$2:$C$19999=$EJ24)*([2]JOE_DATA!$B$2:$B$19999="Contract type")*([2]JOE_DATA!$A$2:$A$19999="EPC Construction"),0.4,0)))
+
IF(LEN($EK24)=0,0.3,SUM(IF(([2]JOE_DATA!$C$2:$C$19999=$EK24)*([2]JOE_DATA!$B$2:$B$19999="Contract type")*([2]JOE_DATA!$A$2:$A$19999="EPC Construction"),0.3,0)))
+
IF(LEN($EL24)=0,0.3,SUM(IF(([2]JOE_DATA!$C$2:$C$19999=$EL24)*([2]JOE_DATA!$B$2:$B$19999="Contract type")*([2]JOE_DATA!$A$2:$A$19999="EPC Construction"),0.3,0)))</f>
        <v>1</v>
      </c>
      <c r="IE24" s="3">
        <f t="array" ref="IE24">IF(LEN($EP24)=0,1,SUM(IF(([2]JOE_DATA!$C$2:$C$19999=$EP24)*([2]JOE_DATA!$B$2:$B$19999="Client type")*([2]JOE_DATA!$A$2:$A$19999="EPC Construction"),1,0)))</f>
        <v>1</v>
      </c>
      <c r="IF24" s="3">
        <f t="array" ref="IF24">IF(LEN($EN24)=0,1,SUM(IF(([2]JOE_DATA!$C$2:$C$19999=$EN24)*([2]JOE_DATA!$B$2:$B$19999="Subject matter")*([2]JOE_DATA!$A$2:$A$19999="EPC Construction"),1,0)))</f>
        <v>1</v>
      </c>
      <c r="IG24" s="3">
        <f t="array" ref="IG24">IF(LEN($ER24)=0,1,SUM(IF(([2]JOE_DATA!$C$2:$C$19999=$ER24)*([2]JOE_DATA!$B$2:$B$19999="Client scope")*([2]JOE_DATA!$A$2:$A$19999="EPC Construction"),1,0)))</f>
        <v>1</v>
      </c>
      <c r="IH24" s="3">
        <f t="array" ref="IH24">IF(LEN($ES24)=0,0.4,SUM(IF(([2]JOE_DATA!$C$2:$C$19999=$ES24)*([2]JOE_DATA!$B$2:$B$19999="Work type")*([2]JOE_DATA!$A$2:$A$19999="EPC Energy"),0.4,0)))
+
IF(LEN($ET24)=0,0.3,SUM(IF(([2]JOE_DATA!$C$2:$C$19999=$ET24)*([2]JOE_DATA!$B$2:$B$19999="Work type")*([2]JOE_DATA!$A$2:$A$19999="EPC Energy"),0.3,0)))
+
IF(LEN($EU24)=0,0.3,SUM(IF(([2]JOE_DATA!$C$2:$C$19999=$EU24)*([2]JOE_DATA!$B$2:$B$19999="Work type")*([2]JOE_DATA!$A$2:$A$19999="EPC Energy"),0.3,0)))</f>
        <v>1</v>
      </c>
      <c r="II24" s="3">
        <f t="array" ref="II24">IF(LEN($EV24)=0,1,SUM(IF(([2]JOE_DATA!$C$2:$C$19999=$EV24)*([2]JOE_DATA!$B$2:$B$19999="Work type")*([2]JOE_DATA!$A$2:$A$19999="EPC Energy"),1,0)))</f>
        <v>1</v>
      </c>
      <c r="IJ24" s="3">
        <f t="array" ref="IJ24">IF(LEN($EW24)=0,1,SUM(IF(([2]JOE_DATA!$C$2:$C$19999=$EW24)*([2]JOE_DATA!$B$2:$B$19999="Client type")*([2]JOE_DATA!$A$2:$A$19999="EPC Projects"),1,0)))</f>
        <v>1</v>
      </c>
      <c r="IK24" s="3">
        <f t="array" ref="IK24">IF(LEN($FE24)=0,0.4,SUM(IF(([2]JOE_DATA!$C$2:$C$19999=$FE24)*([2]JOE_DATA!$B$2:$B$19999="Client type")*([2]JOE_DATA!$A$2:$A$19999="Real Estate"),0.4,0)))
+
IF(LEN($FF24)=0,0.3,SUM(IF(([2]JOE_DATA!$C$2:$C$19999=$FF24)*([2]JOE_DATA!$B$2:$B$19999="Client type")*([2]JOE_DATA!$A$2:$A$19999="Real Estate"),0.3,0)))
+
IF(LEN($FG24)=0,0.3,SUM(IF(([2]JOE_DATA!$C$2:$C$19999=$FG24)*([2]JOE_DATA!$B$2:$B$19999="Client type")*([2]JOE_DATA!$A$2:$A$19999="Real Estate"),0.3,0)))</f>
        <v>1</v>
      </c>
      <c r="IL24" s="3">
        <f t="array" ref="IL24">IF(LEN($FH24)=0,0.4,SUM(IF(([2]JOE_DATA!$C$2:$C$19999=$FH24)*([2]JOE_DATA!$B$2:$B$19999="Work type")*([2]JOE_DATA!$A$2:$A$19999="Real Estate"),0.4,0)))
+
IF(LEN($FI24)=0,0.3,SUM(IF(([2]JOE_DATA!$C$2:$C$19999=$FI24)*([2]JOE_DATA!$B$2:$B$19999="Work type")*([2]JOE_DATA!$A$2:$A$19999="Real Estate"),0.3,0)))
+
IF(LEN($FJ24)=0,0.3,SUM(IF(([2]JOE_DATA!$C$2:$C$19999=$FJ24)*([2]JOE_DATA!$B$2:$B$19999="Work type")*([2]JOE_DATA!$A$2:$A$19999="Real Estate"),0.3,0)))</f>
        <v>1</v>
      </c>
      <c r="IM24" s="3">
        <f t="array" ref="IM24">IF(LEN($EX24)=0,0.4,SUM(IF(([2]JOE_DATA!$C$2:$C$19999=$EX24)*([2]JOE_DATA!$B$2:$B$19999="Work type")*([2]JOE_DATA!$A$2:$A$19999="Human Capital"),0.4,0)))
+
IF(LEN($EY24)=0,0.3,SUM(IF(([2]JOE_DATA!$C$2:$C$19999=$EY24)*([2]JOE_DATA!$B$2:$B$19999="Work type")*([2]JOE_DATA!$A$2:$A$19999="Human Capital"),0.3,0)))
+
IF(LEN($EZ24)=0,0.3,SUM(IF(([2]JOE_DATA!$C$2:$C$19999=$EZ24)*([2]JOE_DATA!$B$2:$B$19999="Work type")*([2]JOE_DATA!$A$2:$A$19999="Human Capital"),0.3,0)))</f>
        <v>1</v>
      </c>
      <c r="IN24" s="3">
        <f t="array" ref="IN24">IF(LEN($FA24)=0,0.4,SUM(IF(([2]JOE_DATA!$C$2:$C$19999=$FA24)*([2]JOE_DATA!$B$2:$B$19999="Sub-work types")*([2]JOE_DATA!$A$2:$A$19999="Human Capital"),0.4,0)))
+
IF(LEN($FB24)=0,0.3,SUM(IF(([2]JOE_DATA!$C$2:$C$19999=$FB24)*([2]JOE_DATA!$B$2:$B$19999="Sub-work types")*([2]JOE_DATA!$A$2:$A$19999="Human Capital"),0.3,0)))
+
IF(LEN($FC24)=0,0.3,SUM(IF(([2]JOE_DATA!$C$2:$C$19999=$FC24)*([2]JOE_DATA!$B$2:$B$19999="Sub-work types")*([2]JOE_DATA!$A$2:$A$19999="Human Capital"),0.3,0)))</f>
        <v>1</v>
      </c>
      <c r="IO24" s="16">
        <f t="array" ref="IO24">IF(LEN($FD24)=0,1,SUM(IF(([2]JOE_DATA!$C$2:$C$19999=$FD24)*([2]JOE_DATA!$B$2:$B$19999="Pension scheme")*([2]JOE_DATA!$A$2:$A$19999="Human Capital"),1,0)))</f>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ht="27.75">
      <c r="A25" s="37" t="s">
        <v>246</v>
      </c>
      <c r="B25" s="38" t="s">
        <v>354</v>
      </c>
      <c r="C25" s="37" t="s">
        <v>254</v>
      </c>
      <c r="D25" s="37"/>
      <c r="E25" s="3"/>
      <c r="F25" s="39" t="s">
        <v>351</v>
      </c>
      <c r="G25" s="3"/>
      <c r="H25" s="3"/>
      <c r="I25" s="40" t="s">
        <v>352</v>
      </c>
      <c r="J25" s="3"/>
      <c r="K25" s="3"/>
      <c r="L25" s="37"/>
      <c r="M25" s="3"/>
      <c r="N25" s="3"/>
      <c r="O25" s="41" t="s">
        <v>99</v>
      </c>
      <c r="P25" s="37"/>
      <c r="Q25" s="37"/>
      <c r="R25" s="3"/>
      <c r="S25" s="42"/>
      <c r="T25" s="42">
        <v>40178</v>
      </c>
      <c r="U25" s="37" t="s">
        <v>351</v>
      </c>
      <c r="V25" s="3"/>
      <c r="W25" s="3"/>
      <c r="X25" s="40" t="s">
        <v>352</v>
      </c>
      <c r="Y25" s="3"/>
      <c r="Z25" s="3"/>
      <c r="AA25" s="37" t="s">
        <v>355</v>
      </c>
      <c r="AB25" s="37"/>
      <c r="AC25" s="3"/>
      <c r="AD25" s="37" t="s">
        <v>254</v>
      </c>
      <c r="AE25" s="3"/>
      <c r="AF25" s="3"/>
      <c r="AG25" s="43" t="s">
        <v>130</v>
      </c>
      <c r="AH25" s="3"/>
      <c r="AI25" s="37" t="s">
        <v>255</v>
      </c>
      <c r="AJ25" s="3"/>
      <c r="AK25" s="3"/>
      <c r="AL25" s="37"/>
      <c r="AM25" s="3"/>
      <c r="AN25" s="3"/>
      <c r="AO25" s="37" t="s">
        <v>256</v>
      </c>
      <c r="AP25" s="3"/>
      <c r="AQ25" s="3"/>
      <c r="AR25" s="3"/>
      <c r="AS25" s="3"/>
      <c r="AT25" s="3"/>
      <c r="AU25" s="3"/>
      <c r="AV25" s="3"/>
      <c r="AW25" s="3"/>
      <c r="AX25" s="3"/>
      <c r="AY25" s="3"/>
      <c r="AZ25" s="3"/>
      <c r="BA25" s="3"/>
      <c r="BB25" s="3"/>
      <c r="BC25" s="3"/>
      <c r="BD25" s="3"/>
      <c r="BE25" s="44"/>
      <c r="BF25" s="37"/>
      <c r="BG25" s="37" t="s">
        <v>254</v>
      </c>
      <c r="BH25" s="3"/>
      <c r="BI25" s="40" t="s">
        <v>257</v>
      </c>
      <c r="BJ25" s="45"/>
      <c r="BK25" s="45"/>
      <c r="BL25" s="46" t="s">
        <v>273</v>
      </c>
      <c r="BM25" s="46"/>
      <c r="BN25" s="37"/>
      <c r="BO25" s="3"/>
      <c r="BP25" s="3"/>
      <c r="BQ25" s="3"/>
      <c r="BR25" s="3"/>
      <c r="BS25" s="3"/>
      <c r="BT25" s="46" t="s">
        <v>274</v>
      </c>
      <c r="BU25" s="37"/>
      <c r="BV25" s="37"/>
      <c r="BW25" s="3"/>
      <c r="BX25" s="3"/>
      <c r="BY25" s="3"/>
      <c r="BZ25" s="3"/>
      <c r="CA25" s="3"/>
      <c r="CB25" s="3"/>
      <c r="CC25" s="3"/>
      <c r="CD25" s="41" t="s">
        <v>259</v>
      </c>
      <c r="CE25" s="40" t="s">
        <v>260</v>
      </c>
      <c r="CF25" s="3"/>
      <c r="CG25" s="41" t="s">
        <v>261</v>
      </c>
      <c r="CH25" s="40"/>
      <c r="CI25" s="3"/>
      <c r="CJ25" s="3"/>
      <c r="CK25" s="41" t="s">
        <v>262</v>
      </c>
      <c r="CL25" s="3"/>
      <c r="CM25" s="3"/>
      <c r="CN25" s="3"/>
      <c r="CO25" s="3"/>
      <c r="CP25" s="3"/>
      <c r="CQ25" s="37"/>
      <c r="CR25" s="37"/>
      <c r="CS25" s="37"/>
      <c r="CT25" s="37"/>
      <c r="CU25" s="37"/>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7"/>
      <c r="FF25" s="37"/>
      <c r="FG25" s="37"/>
      <c r="FH25" s="37"/>
      <c r="FI25" s="37"/>
      <c r="FJ25" s="3"/>
      <c r="FK25" s="3"/>
      <c r="FL25" s="3"/>
      <c r="FM25" s="3"/>
      <c r="FO25" s="3"/>
      <c r="FP25" s="3"/>
      <c r="FQ25" s="3" t="str">
        <f t="array" ref="FQ25">IF(SUM($FU25:$IP25)=74,"PASS","FAIL")</f>
        <v>PASS</v>
      </c>
      <c r="FR25" s="3">
        <f t="shared" si="5"/>
        <v>0</v>
      </c>
      <c r="FS25" s="3">
        <f t="shared" si="6"/>
        <v>0</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1</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7"/>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1</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1</v>
      </c>
      <c r="HE25" s="3">
        <f t="array" ref="HE25">IF(LEN($CM25)=0,0.4,SUM(IF(([2]JOE_DATA!$C$2:$C$19999=$CM25)*([2]JOE_DATA!$B$2:$B$19999="Know how"),0.4,0)))
+
IF(LEN($CN25)=0,0.3,SUM(IF(([2]JOE_DATA!$C$2:$C$19999=$CN25)*([2]JOE_DATA!$B$2:$B$19999="Know how"),0.3,0)))
+
IF(LEN($CO25)=0,0.3,SUM(IF(([2]JOE_DATA!$C$2:$C$19999=$CO25)*([2]JOE_DATA!$B$2:$B$19999="Know how"),0.3,0)))</f>
        <v>1</v>
      </c>
      <c r="HF25" s="3">
        <f t="array" ref="HF25">IF(LEN($CS25)=0,0.4,SUM(IF(([2]JOE_DATA!$C$2:$C$19999=$CS25)*([2]JOE_DATA!$B$2:$B$19999="Work type")*([2]JOE_DATA!$A$2:$A$19999="BAIF"),0.4,0)))
+
IF(LEN($CT25)=0,0.3,SUM(IF(([2]JOE_DATA!$C$2:$C$19999=$CT25)*([2]JOE_DATA!$B$2:$B$19999="Work type")*([2]JOE_DATA!$A$2:$A$19999="BAIF"),0.3,0)))
+
IF(LEN($CU25)=0,0.3,SUM(IF(([2]JOE_DATA!$C$2:$C$19999=$CU25)*([2]JOE_DATA!$B$2:$B$19999="Work type")*([2]JOE_DATA!$A$2:$A$19999="BAIF"),0.3,0)))</f>
        <v>1</v>
      </c>
      <c r="HG25" s="3">
        <f t="array" ref="HG25">IF(LEN($CQ25)=0,1,SUM(IF(([2]JOE_DATA!$C$2:$C$19999=$CQ25)*([2]JOE_DATA!$B$2:$B$19999="Client type")*([2]JOE_DATA!$A$2:$A$19999="BAIF"),1,0)))</f>
        <v>1</v>
      </c>
      <c r="HH25" s="3">
        <f t="array" ref="HH25">IF(LEN($CW25)=0,0.4,SUM(IF(([2]JOE_DATA!$C$2:$C$19999=$CW25)*([2]JOE_DATA!$B$2:$B$19999="Work type")*([2]JOE_DATA!$A$2:$A$19999="CRD"),0.4,0)))
+
IF(LEN($CX25)=0,0.3,SUM(IF(([2]JOE_DATA!$C$2:$C$19999=$CX25)*([2]JOE_DATA!$B$2:$B$19999="Work type")*([2]JOE_DATA!$A$2:$A$19999="CRD"),0.3,0)))
+
IF(LEN($CY25)=0,0.3,SUM(IF(([2]JOE_DATA!$C$2:$C$19999=$CY25)*([2]JOE_DATA!$B$2:$B$19999="Work type")*([2]JOE_DATA!$A$2:$A$19999="CRD"),0.3,0)))</f>
        <v>1</v>
      </c>
      <c r="HI25" s="3">
        <f t="array" ref="HI25">IF(LEN($CZ25)=0,0.4,SUM(IF(([2]JOE_DATA!$C$2:$C$19999=$CZ25)*([2]JOE_DATA!$B$2:$B$19999="Sub-work type")*([2]JOE_DATA!$A$2:$A$19999="CRD"),0.4,0)))
+
IF(LEN($DA25)=0,0.3,SUM(IF(([2]JOE_DATA!$C$2:$C$19999=$DA25)*([2]JOE_DATA!$B$2:$B$19999="Sub-work type")*([2]JOE_DATA!$A$2:$A$19999="CRD"),0.3,0)))
+
IF(LEN($DB25)=0,0.3,SUM(IF(([2]JOE_DATA!$C$2:$C$19999=$DB25)*([2]JOE_DATA!$B$2:$B$19999="Sub-work type")*([2]JOE_DATA!$A$2:$A$19999="CRD"),0.3,0)))</f>
        <v>1</v>
      </c>
      <c r="HJ25" s="3">
        <f t="array" ref="HJ25">IF(LEN($CV25)=0,1,SUM(IF(([2]JOE_DATA!$C$2:$C$19999=$CV25)*([2]JOE_DATA!$B$2:$B$19999="Client type")*([2]JOE_DATA!$A$2:$A$19999="CRD"),1,0)))</f>
        <v>1</v>
      </c>
      <c r="HK25" s="3">
        <f t="array" ref="HK25">IF(LEN($DC25)=0,0.4,SUM(IF(([2]JOE_DATA!$C$2:$C$19999=$DC25)*([2]JOE_DATA!$B$2:$B$19999="Work type")*([2]JOE_DATA!$A$2:$A$19999="Corporate"),0.4,0)))
+
IF(LEN($DD25)=0,0.3,SUM(IF(([2]JOE_DATA!$C$2:$C$19999=$DD25)*([2]JOE_DATA!$B$2:$B$19999="Work type")*([2]JOE_DATA!$A$2:$A$19999="Corporate"),0.3,0)))
+
IF(LEN($DE25)=0,0.3,SUM(IF(([2]JOE_DATA!$C$2:$C$19999=$DE25)*([2]JOE_DATA!$B$2:$B$19999="Work type")*([2]JOE_DATA!$A$2:$A$19999="Corporate"),0.3,0)))</f>
        <v>1</v>
      </c>
      <c r="HL25" s="3">
        <f t="array" ref="HL25">IF(LEN($DF25)=0,0.4,SUM(IF(([2]JOE_DATA!$C$2:$C$19999=$DF25)*([2]JOE_DATA!$B$2:$B$19999="Sub-work type")*([2]JOE_DATA!$A$2:$A$19999="Corporate"),0.4,0)))
+
IF(LEN($DG25)=0,0.3,SUM(IF(([2]JOE_DATA!$C$2:$C$19999=$DG25)*([2]JOE_DATA!$B$2:$B$19999="Sub-work type")*([2]JOE_DATA!$A$2:$A$19999="Corporate"),0.3,0)))
+
IF(LEN($DH25)=0,0.3,SUM(IF(([2]JOE_DATA!$C$2:$C$19999=$DH25)*([2]JOE_DATA!$B$2:$B$19999="Sub-work type")*([2]JOE_DATA!$A$2:$A$19999="Corporate"),0.3,0)))</f>
        <v>1</v>
      </c>
      <c r="HM25" s="3">
        <f t="array" ref="HM25">IF(LEN($DI25)=0,0.4,SUM(IF(([2]JOE_DATA!$C$2:$C$19999=$DI25)*([2]JOE_DATA!$B$2:$B$19999="Acting for")*([2]JOE_DATA!$A$2:$A$19999="Corporate"),0.4,0)))
+
IF(LEN($DJ25)=0,0.3,SUM(IF(([2]JOE_DATA!$C$2:$C$19999=$DJ25)*([2]JOE_DATA!$B$2:$B$19999="Acting for")*([2]JOE_DATA!$A$2:$A$19999="Corporate"),0.3,0)))
+
IF(LEN($DK25)=0,0.3,SUM(IF(([2]JOE_DATA!$C$2:$C$19999=$DK25)*([2]JOE_DATA!$B$2:$B$19999="Acting for")*([2]JOE_DATA!$A$2:$A$19999="Corporate"),0.3,0)))</f>
        <v>1</v>
      </c>
      <c r="HN25" s="3">
        <f t="array" ref="HN25">IF(LEN($DM25)=0,0.4,SUM(IF(([2]JOE_DATA!$C$2:$C$19999=$DM25)*([2]JOE_DATA!$B$2:$B$19999="Country of buyer")*([2]JOE_DATA!$A$2:$A$19999="Corporate"),0.4,0)))
+
IF(LEN($DN25)=0,0.3,SUM(IF(([2]JOE_DATA!$C$2:$C$19999=$DN25)*([2]JOE_DATA!$B$2:$B$19999="Country of buyer")*([2]JOE_DATA!$A$2:$A$19999="Corporate"),0.3,0)))
+
IF(LEN($DL25)=0,0.3,SUM(IF(([2]JOE_DATA!$C$2:$C$19999=$DL25)*([2]JOE_DATA!$B$2:$B$19999="Country of buyer")*([2]JOE_DATA!$A$2:$A$19999="Corporate"),0.3,0)))</f>
        <v>1</v>
      </c>
      <c r="HO25" s="3">
        <f t="array" ref="HO25">IF(LEN($DO25)=0,0.4,SUM(IF(([2]JOE_DATA!$C$2:$C$19999=$DO25)*([2]JOE_DATA!$B$2:$B$19999="Country of seller")*([2]JOE_DATA!$A$2:$A$19999="Corporate"),0.4,0)))
+
IF(LEN($DP25)=0,0.3,SUM(IF(([2]JOE_DATA!$C$2:$C$19999=$DP25)*([2]JOE_DATA!$B$2:$B$19999="Country of seller")*([2]JOE_DATA!$A$2:$A$19999="Corporate"),0.3,0)))
+
IF(LEN($DQ25)=0,0.3,SUM(IF(([2]JOE_DATA!$C$2:$C$19999=$DQ25)*([2]JOE_DATA!$B$2:$B$19999="Country of seller")*([2]JOE_DATA!$A$2:$A$19999="Corporate"),0.3,0)))</f>
        <v>1</v>
      </c>
      <c r="HP25" s="3">
        <f t="array" ref="HP25">IF(LEN($DR25)=0,0.4,SUM(IF(([2]JOE_DATA!$C$2:$C$19999=$DR25)*([2]JOE_DATA!$B$2:$B$19999="Country of target")*([2]JOE_DATA!$A$2:$A$19999="Corporate"),0.4,0)))
+
IF(LEN($DS25)=0,0.3,SUM(IF(([2]JOE_DATA!$C$2:$C$19999=$DS25)*([2]JOE_DATA!$B$2:$B$19999="Country of target")*([2]JOE_DATA!$A$2:$A$19999="Corporate"),0.3,0)))
+
IF(LEN($DT25)=0,0.3,SUM(IF(([2]JOE_DATA!$C$2:$C$19999=$DT25)*([2]JOE_DATA!$B$2:$B$19999="Country of target")*([2]JOE_DATA!$A$2:$A$19999="Corporate"),0.3,0)))</f>
        <v>1</v>
      </c>
      <c r="HQ25" s="3">
        <f t="array" ref="HQ25">IF(LEN($DU25)=0,1,SUM(IF(([2]JOE_DATA!$C$2:$C$19999=$DU25)*([2]JOE_DATA!$B$2:$B$19999="Value over US $5m")*([2]JOE_DATA!$A$2:$A$19999="Corporate"),1,0)))</f>
        <v>1</v>
      </c>
      <c r="HR25" s="3">
        <f t="array" ref="HR25">IF(LEN($DV25)=0,1,SUM(IF(([2]JOE_DATA!$C$2:$C$19999=$DV25)*([2]JOE_DATA!$B$2:$B$19999="Value over £500,000")*([2]JOE_DATA!$A$2:$A$19999="Corporate"),1,0)))</f>
        <v>1</v>
      </c>
      <c r="HS25" s="3">
        <f t="array" ref="HS25">IF(LEN($DW25)=0,1,SUM(IF(([2]JOE_DATA!$C$2:$C$19999=$DW25)*([2]JOE_DATA!$B$2:$B$19999="Value over Euro 5m")*([2]JOE_DATA!$A$2:$A$19999="Corporate"),1,0)))</f>
        <v>1</v>
      </c>
      <c r="HT25" s="3">
        <f t="array" ref="HT25">IF(LEN($DX25)=0,1,SUM(IF(([2]JOE_DATA!$C$2:$C$19999=$DX25)*([2]JOE_DATA!$B$2:$B$19999="Value range in euros")*([2]JOE_DATA!$A$2:$A$19999="Corporate"),1,0)))</f>
        <v>1</v>
      </c>
      <c r="HU25" s="3">
        <f t="array" ref="HU25">IF(LEN($DY25)=0,1,SUM(IF(([2]JOE_DATA!$C$2:$C$19999=$DY25)*([2]JOE_DATA!$B$2:$B$19999="Is the deal relevant for M&amp;A study")*([2]JOE_DATA!$A$2:$A$19999="Corporate"),1,0)))</f>
        <v>1</v>
      </c>
      <c r="HV25" s="3">
        <f t="array" ref="HV25">IF(LEN($DZ25)=0,1,SUM(IF(([2]JOE_DATA!$C$2:$C$19999=$DZ25)*([2]JOE_DATA!$B$2:$B$19999="Does the deal involve PE clients")*([2]JOE_DATA!$A$2:$A$19999="Corporate"),1,0)))</f>
        <v>1</v>
      </c>
      <c r="HW25" s="3">
        <f t="array" ref="HW25">IF(LEN($EA25)=0,1,SUM(IF(([2]JOE_DATA!$C$2:$C$19999=$EA25)*([2]JOE_DATA!$B$2:$B$19999="Quarter deal announced/signed")*([2]JOE_DATA!$A$2:$A$19999="Corporate"),1,0)))</f>
        <v>1</v>
      </c>
      <c r="HX25" s="3">
        <f t="array" ref="HX25">IF(LEN($EB25)=0,1,SUM(IF(([2]JOE_DATA!$C$2:$C$19999=$EB25)*([2]JOE_DATA!$B$2:$B$19999="Quarter deal completed")*([2]JOE_DATA!$A$2:$A$19999="Corporate"),1,0)))</f>
        <v>1</v>
      </c>
      <c r="HY25" s="3">
        <f t="array" ref="HY25">IF(LEN($EC25)=0,1,SUM(IF(([2]JOE_DATA!$C$2:$C$19999=$EC25)*([2]JOE_DATA!$B$2:$B$19999="Year deal announced/signed")*([2]JOE_DATA!$A$2:$A$19999="Corporate"),1,0)))</f>
        <v>1</v>
      </c>
      <c r="HZ25" s="3">
        <f t="array" ref="HZ25">IF(LEN($ED25)=0,1,SUM(IF(([2]JOE_DATA!$C$2:$C$19999=$ED25)*([2]JOE_DATA!$B$2:$B$19999="Year deal completed")*([2]JOE_DATA!$A$2:$A$19999="Corporate"),1,0)))</f>
        <v>1</v>
      </c>
      <c r="IA25" s="3">
        <v>1</v>
      </c>
      <c r="IB25" s="3">
        <f t="array" ref="IB25">IF(LEN($EF25)=0,1,SUM(IF(([2]JOE_DATA!$C$2:$C$19999=$EF25)*([2]JOE_DATA!$B$2:$B$19999="Work type")*([2]JOE_DATA!$A$2:$A$19999="Corporate Tax"),1,0)))</f>
        <v>1</v>
      </c>
      <c r="IC25" s="3">
        <f t="array" ref="IC25">IF(LEN($EG25)=0,0.4,SUM(IF(([2]JOE_DATA!$C$2:$C$19999=$EG25)*([2]JOE_DATA!$B$2:$B$19999="Work type")*([2]JOE_DATA!$A$2:$A$19999="EPC Construction"),0.4,0)))
+
IF(LEN($EH25)=0,0.3,SUM(IF(([2]JOE_DATA!$C$2:$C$19999=$EH25)*([2]JOE_DATA!$B$2:$B$19999="Work type")*([2]JOE_DATA!$A$2:$A$19999="EPC Construction"),0.3,0)))
+
IF(LEN($EI25)=0,0.3,SUM(IF(([2]JOE_DATA!$C$2:$C$19999=$EI25)*([2]JOE_DATA!$B$2:$B$19999="Work type")*([2]JOE_DATA!$A$2:$A$19999="EPC Construction"),0.3,0)))</f>
        <v>1</v>
      </c>
      <c r="ID25" s="3">
        <f t="array" ref="ID25">IF(LEN($EJ25)=0,0.4,SUM(IF(([2]JOE_DATA!$C$2:$C$19999=$EJ25)*([2]JOE_DATA!$B$2:$B$19999="Contract type")*([2]JOE_DATA!$A$2:$A$19999="EPC Construction"),0.4,0)))
+
IF(LEN($EK25)=0,0.3,SUM(IF(([2]JOE_DATA!$C$2:$C$19999=$EK25)*([2]JOE_DATA!$B$2:$B$19999="Contract type")*([2]JOE_DATA!$A$2:$A$19999="EPC Construction"),0.3,0)))
+
IF(LEN($EL25)=0,0.3,SUM(IF(([2]JOE_DATA!$C$2:$C$19999=$EL25)*([2]JOE_DATA!$B$2:$B$19999="Contract type")*([2]JOE_DATA!$A$2:$A$19999="EPC Construction"),0.3,0)))</f>
        <v>1</v>
      </c>
      <c r="IE25" s="3">
        <f t="array" ref="IE25">IF(LEN($EP25)=0,1,SUM(IF(([2]JOE_DATA!$C$2:$C$19999=$EP25)*([2]JOE_DATA!$B$2:$B$19999="Client type")*([2]JOE_DATA!$A$2:$A$19999="EPC Construction"),1,0)))</f>
        <v>1</v>
      </c>
      <c r="IF25" s="3">
        <f t="array" ref="IF25">IF(LEN($EN25)=0,1,SUM(IF(([2]JOE_DATA!$C$2:$C$19999=$EN25)*([2]JOE_DATA!$B$2:$B$19999="Subject matter")*([2]JOE_DATA!$A$2:$A$19999="EPC Construction"),1,0)))</f>
        <v>1</v>
      </c>
      <c r="IG25" s="3">
        <f t="array" ref="IG25">IF(LEN($ER25)=0,1,SUM(IF(([2]JOE_DATA!$C$2:$C$19999=$ER25)*([2]JOE_DATA!$B$2:$B$19999="Client scope")*([2]JOE_DATA!$A$2:$A$19999="EPC Construction"),1,0)))</f>
        <v>1</v>
      </c>
      <c r="IH25" s="3">
        <f t="array" ref="IH25">IF(LEN($ES25)=0,0.4,SUM(IF(([2]JOE_DATA!$C$2:$C$19999=$ES25)*([2]JOE_DATA!$B$2:$B$19999="Work type")*([2]JOE_DATA!$A$2:$A$19999="EPC Energy"),0.4,0)))
+
IF(LEN($ET25)=0,0.3,SUM(IF(([2]JOE_DATA!$C$2:$C$19999=$ET25)*([2]JOE_DATA!$B$2:$B$19999="Work type")*([2]JOE_DATA!$A$2:$A$19999="EPC Energy"),0.3,0)))
+
IF(LEN($EU25)=0,0.3,SUM(IF(([2]JOE_DATA!$C$2:$C$19999=$EU25)*([2]JOE_DATA!$B$2:$B$19999="Work type")*([2]JOE_DATA!$A$2:$A$19999="EPC Energy"),0.3,0)))</f>
        <v>1</v>
      </c>
      <c r="II25" s="3">
        <f t="array" ref="II25">IF(LEN($EV25)=0,1,SUM(IF(([2]JOE_DATA!$C$2:$C$19999=$EV25)*([2]JOE_DATA!$B$2:$B$19999="Work type")*([2]JOE_DATA!$A$2:$A$19999="EPC Energy"),1,0)))</f>
        <v>1</v>
      </c>
      <c r="IJ25" s="3">
        <f t="array" ref="IJ25">IF(LEN($EW25)=0,1,SUM(IF(([2]JOE_DATA!$C$2:$C$19999=$EW25)*([2]JOE_DATA!$B$2:$B$19999="Client type")*([2]JOE_DATA!$A$2:$A$19999="EPC Projects"),1,0)))</f>
        <v>1</v>
      </c>
      <c r="IK25" s="3">
        <f t="array" ref="IK25">IF(LEN($FE25)=0,0.4,SUM(IF(([2]JOE_DATA!$C$2:$C$19999=$FE25)*([2]JOE_DATA!$B$2:$B$19999="Client type")*([2]JOE_DATA!$A$2:$A$19999="Real Estate"),0.4,0)))
+
IF(LEN($FF25)=0,0.3,SUM(IF(([2]JOE_DATA!$C$2:$C$19999=$FF25)*([2]JOE_DATA!$B$2:$B$19999="Client type")*([2]JOE_DATA!$A$2:$A$19999="Real Estate"),0.3,0)))
+
IF(LEN($FG25)=0,0.3,SUM(IF(([2]JOE_DATA!$C$2:$C$19999=$FG25)*([2]JOE_DATA!$B$2:$B$19999="Client type")*([2]JOE_DATA!$A$2:$A$19999="Real Estate"),0.3,0)))</f>
        <v>1</v>
      </c>
      <c r="IL25" s="3">
        <f t="array" ref="IL25">IF(LEN($FH25)=0,0.4,SUM(IF(([2]JOE_DATA!$C$2:$C$19999=$FH25)*([2]JOE_DATA!$B$2:$B$19999="Work type")*([2]JOE_DATA!$A$2:$A$19999="Real Estate"),0.4,0)))
+
IF(LEN($FI25)=0,0.3,SUM(IF(([2]JOE_DATA!$C$2:$C$19999=$FI25)*([2]JOE_DATA!$B$2:$B$19999="Work type")*([2]JOE_DATA!$A$2:$A$19999="Real Estate"),0.3,0)))
+
IF(LEN($FJ25)=0,0.3,SUM(IF(([2]JOE_DATA!$C$2:$C$19999=$FJ25)*([2]JOE_DATA!$B$2:$B$19999="Work type")*([2]JOE_DATA!$A$2:$A$19999="Real Estate"),0.3,0)))</f>
        <v>1</v>
      </c>
      <c r="IM25" s="3">
        <f t="array" ref="IM25">IF(LEN($EX25)=0,0.4,SUM(IF(([2]JOE_DATA!$C$2:$C$19999=$EX25)*([2]JOE_DATA!$B$2:$B$19999="Work type")*([2]JOE_DATA!$A$2:$A$19999="Human Capital"),0.4,0)))
+
IF(LEN($EY25)=0,0.3,SUM(IF(([2]JOE_DATA!$C$2:$C$19999=$EY25)*([2]JOE_DATA!$B$2:$B$19999="Work type")*([2]JOE_DATA!$A$2:$A$19999="Human Capital"),0.3,0)))
+
IF(LEN($EZ25)=0,0.3,SUM(IF(([2]JOE_DATA!$C$2:$C$19999=$EZ25)*([2]JOE_DATA!$B$2:$B$19999="Work type")*([2]JOE_DATA!$A$2:$A$19999="Human Capital"),0.3,0)))</f>
        <v>1</v>
      </c>
      <c r="IN25" s="3">
        <f t="array" ref="IN25">IF(LEN($FA25)=0,0.4,SUM(IF(([2]JOE_DATA!$C$2:$C$19999=$FA25)*([2]JOE_DATA!$B$2:$B$19999="Sub-work types")*([2]JOE_DATA!$A$2:$A$19999="Human Capital"),0.4,0)))
+
IF(LEN($FB25)=0,0.3,SUM(IF(([2]JOE_DATA!$C$2:$C$19999=$FB25)*([2]JOE_DATA!$B$2:$B$19999="Sub-work types")*([2]JOE_DATA!$A$2:$A$19999="Human Capital"),0.3,0)))
+
IF(LEN($FC25)=0,0.3,SUM(IF(([2]JOE_DATA!$C$2:$C$19999=$FC25)*([2]JOE_DATA!$B$2:$B$19999="Sub-work types")*([2]JOE_DATA!$A$2:$A$19999="Human Capital"),0.3,0)))</f>
        <v>1</v>
      </c>
      <c r="IO25" s="16">
        <f t="array" ref="IO25">IF(LEN($FD25)=0,1,SUM(IF(([2]JOE_DATA!$C$2:$C$19999=$FD25)*([2]JOE_DATA!$B$2:$B$19999="Pension scheme")*([2]JOE_DATA!$A$2:$A$19999="Human Capital"),1,0)))</f>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27.75">
      <c r="A26" s="37" t="s">
        <v>246</v>
      </c>
      <c r="B26" s="38" t="s">
        <v>354</v>
      </c>
      <c r="C26" s="37" t="s">
        <v>254</v>
      </c>
      <c r="D26" s="37"/>
      <c r="E26" s="3"/>
      <c r="F26" s="39" t="s">
        <v>310</v>
      </c>
      <c r="G26" s="3"/>
      <c r="H26" s="3"/>
      <c r="I26" s="40" t="s">
        <v>311</v>
      </c>
      <c r="J26" s="3"/>
      <c r="K26" s="3"/>
      <c r="L26" s="37"/>
      <c r="M26" s="3"/>
      <c r="N26" s="3"/>
      <c r="O26" s="41" t="s">
        <v>109</v>
      </c>
      <c r="P26" s="41" t="s">
        <v>99</v>
      </c>
      <c r="Q26" s="37"/>
      <c r="R26" s="3"/>
      <c r="S26" s="42"/>
      <c r="T26" s="42">
        <v>39307</v>
      </c>
      <c r="U26" s="37" t="s">
        <v>320</v>
      </c>
      <c r="V26" s="39" t="s">
        <v>310</v>
      </c>
      <c r="W26" s="3"/>
      <c r="X26" s="40" t="s">
        <v>311</v>
      </c>
      <c r="Y26" s="3"/>
      <c r="Z26" s="3"/>
      <c r="AA26" s="37" t="s">
        <v>356</v>
      </c>
      <c r="AB26" s="37"/>
      <c r="AC26" s="3"/>
      <c r="AD26" s="37" t="s">
        <v>254</v>
      </c>
      <c r="AE26" s="3"/>
      <c r="AF26" s="3"/>
      <c r="AG26" s="43" t="s">
        <v>130</v>
      </c>
      <c r="AH26" s="3"/>
      <c r="AI26" s="37" t="s">
        <v>255</v>
      </c>
      <c r="AJ26" s="3"/>
      <c r="AK26" s="3"/>
      <c r="AL26" s="37"/>
      <c r="AM26" s="3"/>
      <c r="AN26" s="3"/>
      <c r="AO26" s="37" t="s">
        <v>256</v>
      </c>
      <c r="AP26" s="3"/>
      <c r="AQ26" s="3"/>
      <c r="AR26" s="3"/>
      <c r="AS26" s="3"/>
      <c r="AT26" s="3"/>
      <c r="AU26" s="3"/>
      <c r="AV26" s="3"/>
      <c r="AW26" s="3"/>
      <c r="AX26" s="3"/>
      <c r="AY26" s="3"/>
      <c r="AZ26" s="3"/>
      <c r="BA26" s="3"/>
      <c r="BB26" s="3"/>
      <c r="BC26" s="3"/>
      <c r="BD26" s="3"/>
      <c r="BE26" s="44"/>
      <c r="BF26" s="37"/>
      <c r="BG26" s="37" t="s">
        <v>254</v>
      </c>
      <c r="BH26" s="3"/>
      <c r="BI26" s="40" t="s">
        <v>357</v>
      </c>
      <c r="BJ26" s="40" t="s">
        <v>257</v>
      </c>
      <c r="BK26" s="45"/>
      <c r="BL26" s="46" t="s">
        <v>358</v>
      </c>
      <c r="BM26" s="46" t="s">
        <v>258</v>
      </c>
      <c r="BN26" s="37"/>
      <c r="BO26" s="3"/>
      <c r="BP26" s="3"/>
      <c r="BQ26" s="3"/>
      <c r="BR26" s="3"/>
      <c r="BS26" s="3"/>
      <c r="BT26" s="37"/>
      <c r="BU26" s="37"/>
      <c r="BV26" s="37"/>
      <c r="BW26" s="3"/>
      <c r="BX26" s="3"/>
      <c r="BY26" s="3"/>
      <c r="BZ26" s="3"/>
      <c r="CA26" s="3"/>
      <c r="CB26" s="3"/>
      <c r="CC26" s="3"/>
      <c r="CD26" s="41" t="s">
        <v>259</v>
      </c>
      <c r="CE26" s="40" t="s">
        <v>260</v>
      </c>
      <c r="CF26" s="3"/>
      <c r="CG26" s="41" t="s">
        <v>261</v>
      </c>
      <c r="CH26" s="40"/>
      <c r="CI26" s="3"/>
      <c r="CJ26" s="3"/>
      <c r="CK26" s="41" t="s">
        <v>262</v>
      </c>
      <c r="CL26" s="3"/>
      <c r="CM26" s="3"/>
      <c r="CN26" s="3"/>
      <c r="CO26" s="3"/>
      <c r="CP26" s="3"/>
      <c r="CQ26" s="37"/>
      <c r="CR26" s="37"/>
      <c r="CS26" s="37"/>
      <c r="CT26" s="37"/>
      <c r="CU26" s="37"/>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7"/>
      <c r="FF26" s="37"/>
      <c r="FG26" s="37"/>
      <c r="FH26" s="37"/>
      <c r="FI26" s="37"/>
      <c r="FJ26" s="3"/>
      <c r="FK26" s="3"/>
      <c r="FL26" s="3"/>
      <c r="FM26" s="3"/>
      <c r="FO26" s="3"/>
      <c r="FP26" s="3"/>
      <c r="FQ26" s="3" t="str">
        <f t="array" ref="FQ26">IF(SUM($FU26:$IP26)=74,"PASS","FAIL")</f>
        <v>PASS</v>
      </c>
      <c r="FR26" s="3">
        <f t="shared" si="5"/>
        <v>0</v>
      </c>
      <c r="FS26" s="3">
        <f t="shared" si="6"/>
        <v>0</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1</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f t="array" ref="HF26">IF(LEN($CS26)=0,0.4,SUM(IF(([2]JOE_DATA!$C$2:$C$19999=$CS26)*([2]JOE_DATA!$B$2:$B$19999="Work type")*([2]JOE_DATA!$A$2:$A$19999="BAIF"),0.4,0)))
+
IF(LEN($CT26)=0,0.3,SUM(IF(([2]JOE_DATA!$C$2:$C$19999=$CT26)*([2]JOE_DATA!$B$2:$B$19999="Work type")*([2]JOE_DATA!$A$2:$A$19999="BAIF"),0.3,0)))
+
IF(LEN($CU26)=0,0.3,SUM(IF(([2]JOE_DATA!$C$2:$C$19999=$CU26)*([2]JOE_DATA!$B$2:$B$19999="Work type")*([2]JOE_DATA!$A$2:$A$19999="BAIF"),0.3,0)))</f>
        <v>1</v>
      </c>
      <c r="HG26" s="3">
        <f t="array" ref="HG26">IF(LEN($CQ26)=0,1,SUM(IF(([2]JOE_DATA!$C$2:$C$19999=$CQ26)*([2]JOE_DATA!$B$2:$B$19999="Client type")*([2]JOE_DATA!$A$2:$A$19999="BAIF"),1,0)))</f>
        <v>1</v>
      </c>
      <c r="HH26" s="3">
        <f t="array" ref="HH26">IF(LEN($CW26)=0,0.4,SUM(IF(([2]JOE_DATA!$C$2:$C$19999=$CW26)*([2]JOE_DATA!$B$2:$B$19999="Work type")*([2]JOE_DATA!$A$2:$A$19999="CRD"),0.4,0)))
+
IF(LEN($CX26)=0,0.3,SUM(IF(([2]JOE_DATA!$C$2:$C$19999=$CX26)*([2]JOE_DATA!$B$2:$B$19999="Work type")*([2]JOE_DATA!$A$2:$A$19999="CRD"),0.3,0)))
+
IF(LEN($CY26)=0,0.3,SUM(IF(([2]JOE_DATA!$C$2:$C$19999=$CY26)*([2]JOE_DATA!$B$2:$B$19999="Work type")*([2]JOE_DATA!$A$2:$A$19999="CRD"),0.3,0)))</f>
        <v>1</v>
      </c>
      <c r="HI26" s="3">
        <f t="array" ref="HI26">IF(LEN($CZ26)=0,0.4,SUM(IF(([2]JOE_DATA!$C$2:$C$19999=$CZ26)*([2]JOE_DATA!$B$2:$B$19999="Sub-work type")*([2]JOE_DATA!$A$2:$A$19999="CRD"),0.4,0)))
+
IF(LEN($DA26)=0,0.3,SUM(IF(([2]JOE_DATA!$C$2:$C$19999=$DA26)*([2]JOE_DATA!$B$2:$B$19999="Sub-work type")*([2]JOE_DATA!$A$2:$A$19999="CRD"),0.3,0)))
+
IF(LEN($DB26)=0,0.3,SUM(IF(([2]JOE_DATA!$C$2:$C$19999=$DB26)*([2]JOE_DATA!$B$2:$B$19999="Sub-work type")*([2]JOE_DATA!$A$2:$A$19999="CRD"),0.3,0)))</f>
        <v>1</v>
      </c>
      <c r="HJ26" s="3">
        <f t="array" ref="HJ26">IF(LEN($CV26)=0,1,SUM(IF(([2]JOE_DATA!$C$2:$C$19999=$CV26)*([2]JOE_DATA!$B$2:$B$19999="Client type")*([2]JOE_DATA!$A$2:$A$19999="CRD"),1,0)))</f>
        <v>1</v>
      </c>
      <c r="HK26" s="3">
        <f t="array" ref="HK26">IF(LEN($DC26)=0,0.4,SUM(IF(([2]JOE_DATA!$C$2:$C$19999=$DC26)*([2]JOE_DATA!$B$2:$B$19999="Work type")*([2]JOE_DATA!$A$2:$A$19999="Corporate"),0.4,0)))
+
IF(LEN($DD26)=0,0.3,SUM(IF(([2]JOE_DATA!$C$2:$C$19999=$DD26)*([2]JOE_DATA!$B$2:$B$19999="Work type")*([2]JOE_DATA!$A$2:$A$19999="Corporate"),0.3,0)))
+
IF(LEN($DE26)=0,0.3,SUM(IF(([2]JOE_DATA!$C$2:$C$19999=$DE26)*([2]JOE_DATA!$B$2:$B$19999="Work type")*([2]JOE_DATA!$A$2:$A$19999="Corporate"),0.3,0)))</f>
        <v>1</v>
      </c>
      <c r="HL26" s="3">
        <f t="array" ref="HL26">IF(LEN($DF26)=0,0.4,SUM(IF(([2]JOE_DATA!$C$2:$C$19999=$DF26)*([2]JOE_DATA!$B$2:$B$19999="Sub-work type")*([2]JOE_DATA!$A$2:$A$19999="Corporate"),0.4,0)))
+
IF(LEN($DG26)=0,0.3,SUM(IF(([2]JOE_DATA!$C$2:$C$19999=$DG26)*([2]JOE_DATA!$B$2:$B$19999="Sub-work type")*([2]JOE_DATA!$A$2:$A$19999="Corporate"),0.3,0)))
+
IF(LEN($DH26)=0,0.3,SUM(IF(([2]JOE_DATA!$C$2:$C$19999=$DH26)*([2]JOE_DATA!$B$2:$B$19999="Sub-work type")*([2]JOE_DATA!$A$2:$A$19999="Corporate"),0.3,0)))</f>
        <v>1</v>
      </c>
      <c r="HM26" s="3">
        <f t="array" ref="HM26">IF(LEN($DI26)=0,0.4,SUM(IF(([2]JOE_DATA!$C$2:$C$19999=$DI26)*([2]JOE_DATA!$B$2:$B$19999="Acting for")*([2]JOE_DATA!$A$2:$A$19999="Corporate"),0.4,0)))
+
IF(LEN($DJ26)=0,0.3,SUM(IF(([2]JOE_DATA!$C$2:$C$19999=$DJ26)*([2]JOE_DATA!$B$2:$B$19999="Acting for")*([2]JOE_DATA!$A$2:$A$19999="Corporate"),0.3,0)))
+
IF(LEN($DK26)=0,0.3,SUM(IF(([2]JOE_DATA!$C$2:$C$19999=$DK26)*([2]JOE_DATA!$B$2:$B$19999="Acting for")*([2]JOE_DATA!$A$2:$A$19999="Corporate"),0.3,0)))</f>
        <v>1</v>
      </c>
      <c r="HN26" s="3">
        <f t="array" ref="HN26">IF(LEN($DM26)=0,0.4,SUM(IF(([2]JOE_DATA!$C$2:$C$19999=$DM26)*([2]JOE_DATA!$B$2:$B$19999="Country of buyer")*([2]JOE_DATA!$A$2:$A$19999="Corporate"),0.4,0)))
+
IF(LEN($DN26)=0,0.3,SUM(IF(([2]JOE_DATA!$C$2:$C$19999=$DN26)*([2]JOE_DATA!$B$2:$B$19999="Country of buyer")*([2]JOE_DATA!$A$2:$A$19999="Corporate"),0.3,0)))
+
IF(LEN($DL26)=0,0.3,SUM(IF(([2]JOE_DATA!$C$2:$C$19999=$DL26)*([2]JOE_DATA!$B$2:$B$19999="Country of buyer")*([2]JOE_DATA!$A$2:$A$19999="Corporate"),0.3,0)))</f>
        <v>1</v>
      </c>
      <c r="HO26" s="3">
        <f t="array" ref="HO26">IF(LEN($DO26)=0,0.4,SUM(IF(([2]JOE_DATA!$C$2:$C$19999=$DO26)*([2]JOE_DATA!$B$2:$B$19999="Country of seller")*([2]JOE_DATA!$A$2:$A$19999="Corporate"),0.4,0)))
+
IF(LEN($DP26)=0,0.3,SUM(IF(([2]JOE_DATA!$C$2:$C$19999=$DP26)*([2]JOE_DATA!$B$2:$B$19999="Country of seller")*([2]JOE_DATA!$A$2:$A$19999="Corporate"),0.3,0)))
+
IF(LEN($DQ26)=0,0.3,SUM(IF(([2]JOE_DATA!$C$2:$C$19999=$DQ26)*([2]JOE_DATA!$B$2:$B$19999="Country of seller")*([2]JOE_DATA!$A$2:$A$19999="Corporate"),0.3,0)))</f>
        <v>1</v>
      </c>
      <c r="HP26" s="3">
        <f t="array" ref="HP26">IF(LEN($DR26)=0,0.4,SUM(IF(([2]JOE_DATA!$C$2:$C$19999=$DR26)*([2]JOE_DATA!$B$2:$B$19999="Country of target")*([2]JOE_DATA!$A$2:$A$19999="Corporate"),0.4,0)))
+
IF(LEN($DS26)=0,0.3,SUM(IF(([2]JOE_DATA!$C$2:$C$19999=$DS26)*([2]JOE_DATA!$B$2:$B$19999="Country of target")*([2]JOE_DATA!$A$2:$A$19999="Corporate"),0.3,0)))
+
IF(LEN($DT26)=0,0.3,SUM(IF(([2]JOE_DATA!$C$2:$C$19999=$DT26)*([2]JOE_DATA!$B$2:$B$19999="Country of target")*([2]JOE_DATA!$A$2:$A$19999="Corporate"),0.3,0)))</f>
        <v>1</v>
      </c>
      <c r="HQ26" s="3">
        <f t="array" ref="HQ26">IF(LEN($DU26)=0,1,SUM(IF(([2]JOE_DATA!$C$2:$C$19999=$DU26)*([2]JOE_DATA!$B$2:$B$19999="Value over US $5m")*([2]JOE_DATA!$A$2:$A$19999="Corporate"),1,0)))</f>
        <v>1</v>
      </c>
      <c r="HR26" s="3">
        <f t="array" ref="HR26">IF(LEN($DV26)=0,1,SUM(IF(([2]JOE_DATA!$C$2:$C$19999=$DV26)*([2]JOE_DATA!$B$2:$B$19999="Value over £500,000")*([2]JOE_DATA!$A$2:$A$19999="Corporate"),1,0)))</f>
        <v>1</v>
      </c>
      <c r="HS26" s="3">
        <f t="array" ref="HS26">IF(LEN($DW26)=0,1,SUM(IF(([2]JOE_DATA!$C$2:$C$19999=$DW26)*([2]JOE_DATA!$B$2:$B$19999="Value over Euro 5m")*([2]JOE_DATA!$A$2:$A$19999="Corporate"),1,0)))</f>
        <v>1</v>
      </c>
      <c r="HT26" s="3">
        <f t="array" ref="HT26">IF(LEN($DX26)=0,1,SUM(IF(([2]JOE_DATA!$C$2:$C$19999=$DX26)*([2]JOE_DATA!$B$2:$B$19999="Value range in euros")*([2]JOE_DATA!$A$2:$A$19999="Corporate"),1,0)))</f>
        <v>1</v>
      </c>
      <c r="HU26" s="3">
        <f t="array" ref="HU26">IF(LEN($DY26)=0,1,SUM(IF(([2]JOE_DATA!$C$2:$C$19999=$DY26)*([2]JOE_DATA!$B$2:$B$19999="Is the deal relevant for M&amp;A study")*([2]JOE_DATA!$A$2:$A$19999="Corporate"),1,0)))</f>
        <v>1</v>
      </c>
      <c r="HV26" s="3">
        <f t="array" ref="HV26">IF(LEN($DZ26)=0,1,SUM(IF(([2]JOE_DATA!$C$2:$C$19999=$DZ26)*([2]JOE_DATA!$B$2:$B$19999="Does the deal involve PE clients")*([2]JOE_DATA!$A$2:$A$19999="Corporate"),1,0)))</f>
        <v>1</v>
      </c>
      <c r="HW26" s="3">
        <f t="array" ref="HW26">IF(LEN($EA26)=0,1,SUM(IF(([2]JOE_DATA!$C$2:$C$19999=$EA26)*([2]JOE_DATA!$B$2:$B$19999="Quarter deal announced/signed")*([2]JOE_DATA!$A$2:$A$19999="Corporate"),1,0)))</f>
        <v>1</v>
      </c>
      <c r="HX26" s="3">
        <f t="array" ref="HX26">IF(LEN($EB26)=0,1,SUM(IF(([2]JOE_DATA!$C$2:$C$19999=$EB26)*([2]JOE_DATA!$B$2:$B$19999="Quarter deal completed")*([2]JOE_DATA!$A$2:$A$19999="Corporate"),1,0)))</f>
        <v>1</v>
      </c>
      <c r="HY26" s="3">
        <f t="array" ref="HY26">IF(LEN($EC26)=0,1,SUM(IF(([2]JOE_DATA!$C$2:$C$19999=$EC26)*([2]JOE_DATA!$B$2:$B$19999="Year deal announced/signed")*([2]JOE_DATA!$A$2:$A$19999="Corporate"),1,0)))</f>
        <v>1</v>
      </c>
      <c r="HZ26" s="3">
        <f t="array" ref="HZ26">IF(LEN($ED26)=0,1,SUM(IF(([2]JOE_DATA!$C$2:$C$19999=$ED26)*([2]JOE_DATA!$B$2:$B$19999="Year deal completed")*([2]JOE_DATA!$A$2:$A$19999="Corporate"),1,0)))</f>
        <v>1</v>
      </c>
      <c r="IA26" s="3">
        <v>1</v>
      </c>
      <c r="IB26" s="3">
        <f t="array" ref="IB26">IF(LEN($EF26)=0,1,SUM(IF(([2]JOE_DATA!$C$2:$C$19999=$EF26)*([2]JOE_DATA!$B$2:$B$19999="Work type")*([2]JOE_DATA!$A$2:$A$19999="Corporate Tax"),1,0)))</f>
        <v>1</v>
      </c>
      <c r="IC26" s="3">
        <f t="array" ref="IC26">IF(LEN($EG26)=0,0.4,SUM(IF(([2]JOE_DATA!$C$2:$C$19999=$EG26)*([2]JOE_DATA!$B$2:$B$19999="Work type")*([2]JOE_DATA!$A$2:$A$19999="EPC Construction"),0.4,0)))
+
IF(LEN($EH26)=0,0.3,SUM(IF(([2]JOE_DATA!$C$2:$C$19999=$EH26)*([2]JOE_DATA!$B$2:$B$19999="Work type")*([2]JOE_DATA!$A$2:$A$19999="EPC Construction"),0.3,0)))
+
IF(LEN($EI26)=0,0.3,SUM(IF(([2]JOE_DATA!$C$2:$C$19999=$EI26)*([2]JOE_DATA!$B$2:$B$19999="Work type")*([2]JOE_DATA!$A$2:$A$19999="EPC Construction"),0.3,0)))</f>
        <v>1</v>
      </c>
      <c r="ID26" s="3">
        <f t="array" ref="ID26">IF(LEN($EJ26)=0,0.4,SUM(IF(([2]JOE_DATA!$C$2:$C$19999=$EJ26)*([2]JOE_DATA!$B$2:$B$19999="Contract type")*([2]JOE_DATA!$A$2:$A$19999="EPC Construction"),0.4,0)))
+
IF(LEN($EK26)=0,0.3,SUM(IF(([2]JOE_DATA!$C$2:$C$19999=$EK26)*([2]JOE_DATA!$B$2:$B$19999="Contract type")*([2]JOE_DATA!$A$2:$A$19999="EPC Construction"),0.3,0)))
+
IF(LEN($EL26)=0,0.3,SUM(IF(([2]JOE_DATA!$C$2:$C$19999=$EL26)*([2]JOE_DATA!$B$2:$B$19999="Contract type")*([2]JOE_DATA!$A$2:$A$19999="EPC Construction"),0.3,0)))</f>
        <v>1</v>
      </c>
      <c r="IE26" s="3">
        <f t="array" ref="IE26">IF(LEN($EP26)=0,1,SUM(IF(([2]JOE_DATA!$C$2:$C$19999=$EP26)*([2]JOE_DATA!$B$2:$B$19999="Client type")*([2]JOE_DATA!$A$2:$A$19999="EPC Construction"),1,0)))</f>
        <v>1</v>
      </c>
      <c r="IF26" s="3">
        <f t="array" ref="IF26">IF(LEN($EN26)=0,1,SUM(IF(([2]JOE_DATA!$C$2:$C$19999=$EN26)*([2]JOE_DATA!$B$2:$B$19999="Subject matter")*([2]JOE_DATA!$A$2:$A$19999="EPC Construction"),1,0)))</f>
        <v>1</v>
      </c>
      <c r="IG26" s="3">
        <f t="array" ref="IG26">IF(LEN($ER26)=0,1,SUM(IF(([2]JOE_DATA!$C$2:$C$19999=$ER26)*([2]JOE_DATA!$B$2:$B$19999="Client scope")*([2]JOE_DATA!$A$2:$A$19999="EPC Construction"),1,0)))</f>
        <v>1</v>
      </c>
      <c r="IH26" s="3">
        <f t="array" ref="IH26">IF(LEN($ES26)=0,0.4,SUM(IF(([2]JOE_DATA!$C$2:$C$19999=$ES26)*([2]JOE_DATA!$B$2:$B$19999="Work type")*([2]JOE_DATA!$A$2:$A$19999="EPC Energy"),0.4,0)))
+
IF(LEN($ET26)=0,0.3,SUM(IF(([2]JOE_DATA!$C$2:$C$19999=$ET26)*([2]JOE_DATA!$B$2:$B$19999="Work type")*([2]JOE_DATA!$A$2:$A$19999="EPC Energy"),0.3,0)))
+
IF(LEN($EU26)=0,0.3,SUM(IF(([2]JOE_DATA!$C$2:$C$19999=$EU26)*([2]JOE_DATA!$B$2:$B$19999="Work type")*([2]JOE_DATA!$A$2:$A$19999="EPC Energy"),0.3,0)))</f>
        <v>1</v>
      </c>
      <c r="II26" s="3">
        <f t="array" ref="II26">IF(LEN($EV26)=0,1,SUM(IF(([2]JOE_DATA!$C$2:$C$19999=$EV26)*([2]JOE_DATA!$B$2:$B$19999="Work type")*([2]JOE_DATA!$A$2:$A$19999="EPC Energy"),1,0)))</f>
        <v>1</v>
      </c>
      <c r="IJ26" s="3">
        <f t="array" ref="IJ26">IF(LEN($EW26)=0,1,SUM(IF(([2]JOE_DATA!$C$2:$C$19999=$EW26)*([2]JOE_DATA!$B$2:$B$19999="Client type")*([2]JOE_DATA!$A$2:$A$19999="EPC Projects"),1,0)))</f>
        <v>1</v>
      </c>
      <c r="IK26" s="3">
        <f t="array" ref="IK26">IF(LEN($FE26)=0,0.4,SUM(IF(([2]JOE_DATA!$C$2:$C$19999=$FE26)*([2]JOE_DATA!$B$2:$B$19999="Client type")*([2]JOE_DATA!$A$2:$A$19999="Real Estate"),0.4,0)))
+
IF(LEN($FF26)=0,0.3,SUM(IF(([2]JOE_DATA!$C$2:$C$19999=$FF26)*([2]JOE_DATA!$B$2:$B$19999="Client type")*([2]JOE_DATA!$A$2:$A$19999="Real Estate"),0.3,0)))
+
IF(LEN($FG26)=0,0.3,SUM(IF(([2]JOE_DATA!$C$2:$C$19999=$FG26)*([2]JOE_DATA!$B$2:$B$19999="Client type")*([2]JOE_DATA!$A$2:$A$19999="Real Estate"),0.3,0)))</f>
        <v>1</v>
      </c>
      <c r="IL26" s="3">
        <f t="array" ref="IL26">IF(LEN($FH26)=0,0.4,SUM(IF(([2]JOE_DATA!$C$2:$C$19999=$FH26)*([2]JOE_DATA!$B$2:$B$19999="Work type")*([2]JOE_DATA!$A$2:$A$19999="Real Estate"),0.4,0)))
+
IF(LEN($FI26)=0,0.3,SUM(IF(([2]JOE_DATA!$C$2:$C$19999=$FI26)*([2]JOE_DATA!$B$2:$B$19999="Work type")*([2]JOE_DATA!$A$2:$A$19999="Real Estate"),0.3,0)))
+
IF(LEN($FJ26)=0,0.3,SUM(IF(([2]JOE_DATA!$C$2:$C$19999=$FJ26)*([2]JOE_DATA!$B$2:$B$19999="Work type")*([2]JOE_DATA!$A$2:$A$19999="Real Estate"),0.3,0)))</f>
        <v>1</v>
      </c>
      <c r="IM26" s="3">
        <f t="array" ref="IM26">IF(LEN($EX26)=0,0.4,SUM(IF(([2]JOE_DATA!$C$2:$C$19999=$EX26)*([2]JOE_DATA!$B$2:$B$19999="Work type")*([2]JOE_DATA!$A$2:$A$19999="Human Capital"),0.4,0)))
+
IF(LEN($EY26)=0,0.3,SUM(IF(([2]JOE_DATA!$C$2:$C$19999=$EY26)*([2]JOE_DATA!$B$2:$B$19999="Work type")*([2]JOE_DATA!$A$2:$A$19999="Human Capital"),0.3,0)))
+
IF(LEN($EZ26)=0,0.3,SUM(IF(([2]JOE_DATA!$C$2:$C$19999=$EZ26)*([2]JOE_DATA!$B$2:$B$19999="Work type")*([2]JOE_DATA!$A$2:$A$19999="Human Capital"),0.3,0)))</f>
        <v>1</v>
      </c>
      <c r="IN26" s="3">
        <f t="array" ref="IN26">IF(LEN($FA26)=0,0.4,SUM(IF(([2]JOE_DATA!$C$2:$C$19999=$FA26)*([2]JOE_DATA!$B$2:$B$19999="Sub-work types")*([2]JOE_DATA!$A$2:$A$19999="Human Capital"),0.4,0)))
+
IF(LEN($FB26)=0,0.3,SUM(IF(([2]JOE_DATA!$C$2:$C$19999=$FB26)*([2]JOE_DATA!$B$2:$B$19999="Sub-work types")*([2]JOE_DATA!$A$2:$A$19999="Human Capital"),0.3,0)))
+
IF(LEN($FC26)=0,0.3,SUM(IF(([2]JOE_DATA!$C$2:$C$19999=$FC26)*([2]JOE_DATA!$B$2:$B$19999="Sub-work types")*([2]JOE_DATA!$A$2:$A$19999="Human Capital"),0.3,0)))</f>
        <v>1</v>
      </c>
      <c r="IO26" s="16">
        <f t="array" ref="IO26">IF(LEN($FD26)=0,1,SUM(IF(([2]JOE_DATA!$C$2:$C$19999=$FD26)*([2]JOE_DATA!$B$2:$B$19999="Pension scheme")*([2]JOE_DATA!$A$2:$A$19999="Human Capital"),1,0)))</f>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36.75">
      <c r="A27" s="37" t="s">
        <v>246</v>
      </c>
      <c r="B27" s="38" t="s">
        <v>354</v>
      </c>
      <c r="C27" s="37" t="s">
        <v>254</v>
      </c>
      <c r="D27" s="37"/>
      <c r="E27" s="3"/>
      <c r="F27" s="39" t="s">
        <v>310</v>
      </c>
      <c r="G27" s="3"/>
      <c r="H27" s="3"/>
      <c r="I27" s="40" t="s">
        <v>311</v>
      </c>
      <c r="J27" s="3"/>
      <c r="K27" s="3"/>
      <c r="L27" s="37"/>
      <c r="M27" s="3"/>
      <c r="N27" s="3"/>
      <c r="O27" s="41" t="s">
        <v>99</v>
      </c>
      <c r="P27" s="37"/>
      <c r="Q27" s="37"/>
      <c r="R27" s="3"/>
      <c r="S27" s="42"/>
      <c r="T27" s="42">
        <v>40442</v>
      </c>
      <c r="U27" s="37" t="s">
        <v>310</v>
      </c>
      <c r="V27" s="3"/>
      <c r="W27" s="3"/>
      <c r="X27" s="40" t="s">
        <v>311</v>
      </c>
      <c r="Y27" s="3"/>
      <c r="Z27" s="3"/>
      <c r="AA27" s="37" t="s">
        <v>359</v>
      </c>
      <c r="AB27" s="37"/>
      <c r="AC27" s="3"/>
      <c r="AD27" s="37" t="s">
        <v>254</v>
      </c>
      <c r="AE27" s="3"/>
      <c r="AF27" s="3"/>
      <c r="AG27" s="43" t="s">
        <v>130</v>
      </c>
      <c r="AH27" s="3"/>
      <c r="AI27" s="37" t="s">
        <v>255</v>
      </c>
      <c r="AJ27" s="3"/>
      <c r="AK27" s="3"/>
      <c r="AL27" s="37"/>
      <c r="AM27" s="3"/>
      <c r="AN27" s="3"/>
      <c r="AO27" s="37" t="s">
        <v>256</v>
      </c>
      <c r="AP27" s="3"/>
      <c r="AQ27" s="3"/>
      <c r="AR27" s="3"/>
      <c r="AS27" s="3"/>
      <c r="AT27" s="3"/>
      <c r="AU27" s="3"/>
      <c r="AV27" s="3"/>
      <c r="AW27" s="3"/>
      <c r="AX27" s="3"/>
      <c r="AY27" s="3"/>
      <c r="AZ27" s="3"/>
      <c r="BA27" s="3"/>
      <c r="BB27" s="3"/>
      <c r="BC27" s="3"/>
      <c r="BD27" s="3"/>
      <c r="BE27" s="44"/>
      <c r="BF27" s="37"/>
      <c r="BG27" s="37" t="s">
        <v>254</v>
      </c>
      <c r="BH27" s="3"/>
      <c r="BI27" s="40" t="s">
        <v>257</v>
      </c>
      <c r="BJ27" s="45"/>
      <c r="BK27" s="45"/>
      <c r="BL27" s="46" t="s">
        <v>258</v>
      </c>
      <c r="BM27" s="46"/>
      <c r="BN27" s="37"/>
      <c r="BO27" s="3"/>
      <c r="BP27" s="3"/>
      <c r="BQ27" s="3"/>
      <c r="BR27" s="3"/>
      <c r="BS27" s="3"/>
      <c r="BT27" s="37"/>
      <c r="BU27" s="37"/>
      <c r="BV27" s="37"/>
      <c r="BW27" s="3"/>
      <c r="BX27" s="3"/>
      <c r="BY27" s="3"/>
      <c r="BZ27" s="3"/>
      <c r="CA27" s="3"/>
      <c r="CB27" s="3"/>
      <c r="CC27" s="3"/>
      <c r="CD27" s="41" t="s">
        <v>259</v>
      </c>
      <c r="CE27" s="40" t="s">
        <v>260</v>
      </c>
      <c r="CF27" s="3"/>
      <c r="CG27" s="41" t="s">
        <v>261</v>
      </c>
      <c r="CH27" s="40"/>
      <c r="CI27" s="3"/>
      <c r="CJ27" s="3"/>
      <c r="CK27" s="41" t="s">
        <v>262</v>
      </c>
      <c r="CL27" s="3"/>
      <c r="CM27" s="3"/>
      <c r="CN27" s="3"/>
      <c r="CO27" s="3"/>
      <c r="CP27" s="3"/>
      <c r="CQ27" s="37"/>
      <c r="CR27" s="37"/>
      <c r="CS27" s="37"/>
      <c r="CT27" s="37"/>
      <c r="CU27" s="37"/>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7"/>
      <c r="FF27" s="37"/>
      <c r="FG27" s="37"/>
      <c r="FH27" s="37"/>
      <c r="FI27" s="37"/>
      <c r="FJ27" s="3"/>
      <c r="FK27" s="3"/>
      <c r="FL27" s="3"/>
      <c r="FM27" s="3"/>
      <c r="FO27" s="3"/>
      <c r="FP27" s="3"/>
      <c r="FQ27" s="3" t="str">
        <f t="array" ref="FQ27">IF(SUM($FU27:$IP27)=74,"PASS","FAIL")</f>
        <v>PASS</v>
      </c>
      <c r="FR27" s="3">
        <f t="shared" si="5"/>
        <v>0</v>
      </c>
      <c r="FS27" s="3">
        <f t="shared" si="6"/>
        <v>0</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1</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f t="array" ref="HF27">IF(LEN($CS27)=0,0.4,SUM(IF(([2]JOE_DATA!$C$2:$C$19999=$CS27)*([2]JOE_DATA!$B$2:$B$19999="Work type")*([2]JOE_DATA!$A$2:$A$19999="BAIF"),0.4,0)))
+
IF(LEN($CT27)=0,0.3,SUM(IF(([2]JOE_DATA!$C$2:$C$19999=$CT27)*([2]JOE_DATA!$B$2:$B$19999="Work type")*([2]JOE_DATA!$A$2:$A$19999="BAIF"),0.3,0)))
+
IF(LEN($CU27)=0,0.3,SUM(IF(([2]JOE_DATA!$C$2:$C$19999=$CU27)*([2]JOE_DATA!$B$2:$B$19999="Work type")*([2]JOE_DATA!$A$2:$A$19999="BAIF"),0.3,0)))</f>
        <v>1</v>
      </c>
      <c r="HG27" s="3">
        <f t="array" ref="HG27">IF(LEN($CQ27)=0,1,SUM(IF(([2]JOE_DATA!$C$2:$C$19999=$CQ27)*([2]JOE_DATA!$B$2:$B$19999="Client type")*([2]JOE_DATA!$A$2:$A$19999="BAIF"),1,0)))</f>
        <v>1</v>
      </c>
      <c r="HH27" s="3">
        <f t="array" ref="HH27">IF(LEN($CW27)=0,0.4,SUM(IF(([2]JOE_DATA!$C$2:$C$19999=$CW27)*([2]JOE_DATA!$B$2:$B$19999="Work type")*([2]JOE_DATA!$A$2:$A$19999="CRD"),0.4,0)))
+
IF(LEN($CX27)=0,0.3,SUM(IF(([2]JOE_DATA!$C$2:$C$19999=$CX27)*([2]JOE_DATA!$B$2:$B$19999="Work type")*([2]JOE_DATA!$A$2:$A$19999="CRD"),0.3,0)))
+
IF(LEN($CY27)=0,0.3,SUM(IF(([2]JOE_DATA!$C$2:$C$19999=$CY27)*([2]JOE_DATA!$B$2:$B$19999="Work type")*([2]JOE_DATA!$A$2:$A$19999="CRD"),0.3,0)))</f>
        <v>1</v>
      </c>
      <c r="HI27" s="3">
        <f t="array" ref="HI27">IF(LEN($CZ27)=0,0.4,SUM(IF(([2]JOE_DATA!$C$2:$C$19999=$CZ27)*([2]JOE_DATA!$B$2:$B$19999="Sub-work type")*([2]JOE_DATA!$A$2:$A$19999="CRD"),0.4,0)))
+
IF(LEN($DA27)=0,0.3,SUM(IF(([2]JOE_DATA!$C$2:$C$19999=$DA27)*([2]JOE_DATA!$B$2:$B$19999="Sub-work type")*([2]JOE_DATA!$A$2:$A$19999="CRD"),0.3,0)))
+
IF(LEN($DB27)=0,0.3,SUM(IF(([2]JOE_DATA!$C$2:$C$19999=$DB27)*([2]JOE_DATA!$B$2:$B$19999="Sub-work type")*([2]JOE_DATA!$A$2:$A$19999="CRD"),0.3,0)))</f>
        <v>1</v>
      </c>
      <c r="HJ27" s="3">
        <f t="array" ref="HJ27">IF(LEN($CV27)=0,1,SUM(IF(([2]JOE_DATA!$C$2:$C$19999=$CV27)*([2]JOE_DATA!$B$2:$B$19999="Client type")*([2]JOE_DATA!$A$2:$A$19999="CRD"),1,0)))</f>
        <v>1</v>
      </c>
      <c r="HK27" s="3">
        <f t="array" ref="HK27">IF(LEN($DC27)=0,0.4,SUM(IF(([2]JOE_DATA!$C$2:$C$19999=$DC27)*([2]JOE_DATA!$B$2:$B$19999="Work type")*([2]JOE_DATA!$A$2:$A$19999="Corporate"),0.4,0)))
+
IF(LEN($DD27)=0,0.3,SUM(IF(([2]JOE_DATA!$C$2:$C$19999=$DD27)*([2]JOE_DATA!$B$2:$B$19999="Work type")*([2]JOE_DATA!$A$2:$A$19999="Corporate"),0.3,0)))
+
IF(LEN($DE27)=0,0.3,SUM(IF(([2]JOE_DATA!$C$2:$C$19999=$DE27)*([2]JOE_DATA!$B$2:$B$19999="Work type")*([2]JOE_DATA!$A$2:$A$19999="Corporate"),0.3,0)))</f>
        <v>1</v>
      </c>
      <c r="HL27" s="3">
        <f t="array" ref="HL27">IF(LEN($DF27)=0,0.4,SUM(IF(([2]JOE_DATA!$C$2:$C$19999=$DF27)*([2]JOE_DATA!$B$2:$B$19999="Sub-work type")*([2]JOE_DATA!$A$2:$A$19999="Corporate"),0.4,0)))
+
IF(LEN($DG27)=0,0.3,SUM(IF(([2]JOE_DATA!$C$2:$C$19999=$DG27)*([2]JOE_DATA!$B$2:$B$19999="Sub-work type")*([2]JOE_DATA!$A$2:$A$19999="Corporate"),0.3,0)))
+
IF(LEN($DH27)=0,0.3,SUM(IF(([2]JOE_DATA!$C$2:$C$19999=$DH27)*([2]JOE_DATA!$B$2:$B$19999="Sub-work type")*([2]JOE_DATA!$A$2:$A$19999="Corporate"),0.3,0)))</f>
        <v>1</v>
      </c>
      <c r="HM27" s="3">
        <f t="array" ref="HM27">IF(LEN($DI27)=0,0.4,SUM(IF(([2]JOE_DATA!$C$2:$C$19999=$DI27)*([2]JOE_DATA!$B$2:$B$19999="Acting for")*([2]JOE_DATA!$A$2:$A$19999="Corporate"),0.4,0)))
+
IF(LEN($DJ27)=0,0.3,SUM(IF(([2]JOE_DATA!$C$2:$C$19999=$DJ27)*([2]JOE_DATA!$B$2:$B$19999="Acting for")*([2]JOE_DATA!$A$2:$A$19999="Corporate"),0.3,0)))
+
IF(LEN($DK27)=0,0.3,SUM(IF(([2]JOE_DATA!$C$2:$C$19999=$DK27)*([2]JOE_DATA!$B$2:$B$19999="Acting for")*([2]JOE_DATA!$A$2:$A$19999="Corporate"),0.3,0)))</f>
        <v>1</v>
      </c>
      <c r="HN27" s="3">
        <f t="array" ref="HN27">IF(LEN($DM27)=0,0.4,SUM(IF(([2]JOE_DATA!$C$2:$C$19999=$DM27)*([2]JOE_DATA!$B$2:$B$19999="Country of buyer")*([2]JOE_DATA!$A$2:$A$19999="Corporate"),0.4,0)))
+
IF(LEN($DN27)=0,0.3,SUM(IF(([2]JOE_DATA!$C$2:$C$19999=$DN27)*([2]JOE_DATA!$B$2:$B$19999="Country of buyer")*([2]JOE_DATA!$A$2:$A$19999="Corporate"),0.3,0)))
+
IF(LEN($DL27)=0,0.3,SUM(IF(([2]JOE_DATA!$C$2:$C$19999=$DL27)*([2]JOE_DATA!$B$2:$B$19999="Country of buyer")*([2]JOE_DATA!$A$2:$A$19999="Corporate"),0.3,0)))</f>
        <v>1</v>
      </c>
      <c r="HO27" s="3">
        <f t="array" ref="HO27">IF(LEN($DO27)=0,0.4,SUM(IF(([2]JOE_DATA!$C$2:$C$19999=$DO27)*([2]JOE_DATA!$B$2:$B$19999="Country of seller")*([2]JOE_DATA!$A$2:$A$19999="Corporate"),0.4,0)))
+
IF(LEN($DP27)=0,0.3,SUM(IF(([2]JOE_DATA!$C$2:$C$19999=$DP27)*([2]JOE_DATA!$B$2:$B$19999="Country of seller")*([2]JOE_DATA!$A$2:$A$19999="Corporate"),0.3,0)))
+
IF(LEN($DQ27)=0,0.3,SUM(IF(([2]JOE_DATA!$C$2:$C$19999=$DQ27)*([2]JOE_DATA!$B$2:$B$19999="Country of seller")*([2]JOE_DATA!$A$2:$A$19999="Corporate"),0.3,0)))</f>
        <v>1</v>
      </c>
      <c r="HP27" s="3">
        <f t="array" ref="HP27">IF(LEN($DR27)=0,0.4,SUM(IF(([2]JOE_DATA!$C$2:$C$19999=$DR27)*([2]JOE_DATA!$B$2:$B$19999="Country of target")*([2]JOE_DATA!$A$2:$A$19999="Corporate"),0.4,0)))
+
IF(LEN($DS27)=0,0.3,SUM(IF(([2]JOE_DATA!$C$2:$C$19999=$DS27)*([2]JOE_DATA!$B$2:$B$19999="Country of target")*([2]JOE_DATA!$A$2:$A$19999="Corporate"),0.3,0)))
+
IF(LEN($DT27)=0,0.3,SUM(IF(([2]JOE_DATA!$C$2:$C$19999=$DT27)*([2]JOE_DATA!$B$2:$B$19999="Country of target")*([2]JOE_DATA!$A$2:$A$19999="Corporate"),0.3,0)))</f>
        <v>1</v>
      </c>
      <c r="HQ27" s="3">
        <f t="array" ref="HQ27">IF(LEN($DU27)=0,1,SUM(IF(([2]JOE_DATA!$C$2:$C$19999=$DU27)*([2]JOE_DATA!$B$2:$B$19999="Value over US $5m")*([2]JOE_DATA!$A$2:$A$19999="Corporate"),1,0)))</f>
        <v>1</v>
      </c>
      <c r="HR27" s="3">
        <f t="array" ref="HR27">IF(LEN($DV27)=0,1,SUM(IF(([2]JOE_DATA!$C$2:$C$19999=$DV27)*([2]JOE_DATA!$B$2:$B$19999="Value over £500,000")*([2]JOE_DATA!$A$2:$A$19999="Corporate"),1,0)))</f>
        <v>1</v>
      </c>
      <c r="HS27" s="3">
        <f t="array" ref="HS27">IF(LEN($DW27)=0,1,SUM(IF(([2]JOE_DATA!$C$2:$C$19999=$DW27)*([2]JOE_DATA!$B$2:$B$19999="Value over Euro 5m")*([2]JOE_DATA!$A$2:$A$19999="Corporate"),1,0)))</f>
        <v>1</v>
      </c>
      <c r="HT27" s="3">
        <f t="array" ref="HT27">IF(LEN($DX27)=0,1,SUM(IF(([2]JOE_DATA!$C$2:$C$19999=$DX27)*([2]JOE_DATA!$B$2:$B$19999="Value range in euros")*([2]JOE_DATA!$A$2:$A$19999="Corporate"),1,0)))</f>
        <v>1</v>
      </c>
      <c r="HU27" s="3">
        <f t="array" ref="HU27">IF(LEN($DY27)=0,1,SUM(IF(([2]JOE_DATA!$C$2:$C$19999=$DY27)*([2]JOE_DATA!$B$2:$B$19999="Is the deal relevant for M&amp;A study")*([2]JOE_DATA!$A$2:$A$19999="Corporate"),1,0)))</f>
        <v>1</v>
      </c>
      <c r="HV27" s="3">
        <f t="array" ref="HV27">IF(LEN($DZ27)=0,1,SUM(IF(([2]JOE_DATA!$C$2:$C$19999=$DZ27)*([2]JOE_DATA!$B$2:$B$19999="Does the deal involve PE clients")*([2]JOE_DATA!$A$2:$A$19999="Corporate"),1,0)))</f>
        <v>1</v>
      </c>
      <c r="HW27" s="3">
        <f t="array" ref="HW27">IF(LEN($EA27)=0,1,SUM(IF(([2]JOE_DATA!$C$2:$C$19999=$EA27)*([2]JOE_DATA!$B$2:$B$19999="Quarter deal announced/signed")*([2]JOE_DATA!$A$2:$A$19999="Corporate"),1,0)))</f>
        <v>1</v>
      </c>
      <c r="HX27" s="3">
        <f t="array" ref="HX27">IF(LEN($EB27)=0,1,SUM(IF(([2]JOE_DATA!$C$2:$C$19999=$EB27)*([2]JOE_DATA!$B$2:$B$19999="Quarter deal completed")*([2]JOE_DATA!$A$2:$A$19999="Corporate"),1,0)))</f>
        <v>1</v>
      </c>
      <c r="HY27" s="3">
        <f t="array" ref="HY27">IF(LEN($EC27)=0,1,SUM(IF(([2]JOE_DATA!$C$2:$C$19999=$EC27)*([2]JOE_DATA!$B$2:$B$19999="Year deal announced/signed")*([2]JOE_DATA!$A$2:$A$19999="Corporate"),1,0)))</f>
        <v>1</v>
      </c>
      <c r="HZ27" s="3">
        <f t="array" ref="HZ27">IF(LEN($ED27)=0,1,SUM(IF(([2]JOE_DATA!$C$2:$C$19999=$ED27)*([2]JOE_DATA!$B$2:$B$19999="Year deal completed")*([2]JOE_DATA!$A$2:$A$19999="Corporate"),1,0)))</f>
        <v>1</v>
      </c>
      <c r="IA27" s="3">
        <v>1</v>
      </c>
      <c r="IB27" s="3">
        <f t="array" ref="IB27">IF(LEN($EF27)=0,1,SUM(IF(([2]JOE_DATA!$C$2:$C$19999=$EF27)*([2]JOE_DATA!$B$2:$B$19999="Work type")*([2]JOE_DATA!$A$2:$A$19999="Corporate Tax"),1,0)))</f>
        <v>1</v>
      </c>
      <c r="IC27" s="3">
        <f t="array" ref="IC27">IF(LEN($EG27)=0,0.4,SUM(IF(([2]JOE_DATA!$C$2:$C$19999=$EG27)*([2]JOE_DATA!$B$2:$B$19999="Work type")*([2]JOE_DATA!$A$2:$A$19999="EPC Construction"),0.4,0)))
+
IF(LEN($EH27)=0,0.3,SUM(IF(([2]JOE_DATA!$C$2:$C$19999=$EH27)*([2]JOE_DATA!$B$2:$B$19999="Work type")*([2]JOE_DATA!$A$2:$A$19999="EPC Construction"),0.3,0)))
+
IF(LEN($EI27)=0,0.3,SUM(IF(([2]JOE_DATA!$C$2:$C$19999=$EI27)*([2]JOE_DATA!$B$2:$B$19999="Work type")*([2]JOE_DATA!$A$2:$A$19999="EPC Construction"),0.3,0)))</f>
        <v>1</v>
      </c>
      <c r="ID27" s="3">
        <f t="array" ref="ID27">IF(LEN($EJ27)=0,0.4,SUM(IF(([2]JOE_DATA!$C$2:$C$19999=$EJ27)*([2]JOE_DATA!$B$2:$B$19999="Contract type")*([2]JOE_DATA!$A$2:$A$19999="EPC Construction"),0.4,0)))
+
IF(LEN($EK27)=0,0.3,SUM(IF(([2]JOE_DATA!$C$2:$C$19999=$EK27)*([2]JOE_DATA!$B$2:$B$19999="Contract type")*([2]JOE_DATA!$A$2:$A$19999="EPC Construction"),0.3,0)))
+
IF(LEN($EL27)=0,0.3,SUM(IF(([2]JOE_DATA!$C$2:$C$19999=$EL27)*([2]JOE_DATA!$B$2:$B$19999="Contract type")*([2]JOE_DATA!$A$2:$A$19999="EPC Construction"),0.3,0)))</f>
        <v>1</v>
      </c>
      <c r="IE27" s="3">
        <f t="array" ref="IE27">IF(LEN($EP27)=0,1,SUM(IF(([2]JOE_DATA!$C$2:$C$19999=$EP27)*([2]JOE_DATA!$B$2:$B$19999="Client type")*([2]JOE_DATA!$A$2:$A$19999="EPC Construction"),1,0)))</f>
        <v>1</v>
      </c>
      <c r="IF27" s="3">
        <f t="array" ref="IF27">IF(LEN($EN27)=0,1,SUM(IF(([2]JOE_DATA!$C$2:$C$19999=$EN27)*([2]JOE_DATA!$B$2:$B$19999="Subject matter")*([2]JOE_DATA!$A$2:$A$19999="EPC Construction"),1,0)))</f>
        <v>1</v>
      </c>
      <c r="IG27" s="3">
        <f t="array" ref="IG27">IF(LEN($ER27)=0,1,SUM(IF(([2]JOE_DATA!$C$2:$C$19999=$ER27)*([2]JOE_DATA!$B$2:$B$19999="Client scope")*([2]JOE_DATA!$A$2:$A$19999="EPC Construction"),1,0)))</f>
        <v>1</v>
      </c>
      <c r="IH27" s="3">
        <f t="array" ref="IH27">IF(LEN($ES27)=0,0.4,SUM(IF(([2]JOE_DATA!$C$2:$C$19999=$ES27)*([2]JOE_DATA!$B$2:$B$19999="Work type")*([2]JOE_DATA!$A$2:$A$19999="EPC Energy"),0.4,0)))
+
IF(LEN($ET27)=0,0.3,SUM(IF(([2]JOE_DATA!$C$2:$C$19999=$ET27)*([2]JOE_DATA!$B$2:$B$19999="Work type")*([2]JOE_DATA!$A$2:$A$19999="EPC Energy"),0.3,0)))
+
IF(LEN($EU27)=0,0.3,SUM(IF(([2]JOE_DATA!$C$2:$C$19999=$EU27)*([2]JOE_DATA!$B$2:$B$19999="Work type")*([2]JOE_DATA!$A$2:$A$19999="EPC Energy"),0.3,0)))</f>
        <v>1</v>
      </c>
      <c r="II27" s="3">
        <f t="array" ref="II27">IF(LEN($EV27)=0,1,SUM(IF(([2]JOE_DATA!$C$2:$C$19999=$EV27)*([2]JOE_DATA!$B$2:$B$19999="Work type")*([2]JOE_DATA!$A$2:$A$19999="EPC Energy"),1,0)))</f>
        <v>1</v>
      </c>
      <c r="IJ27" s="3">
        <f t="array" ref="IJ27">IF(LEN($EW27)=0,1,SUM(IF(([2]JOE_DATA!$C$2:$C$19999=$EW27)*([2]JOE_DATA!$B$2:$B$19999="Client type")*([2]JOE_DATA!$A$2:$A$19999="EPC Projects"),1,0)))</f>
        <v>1</v>
      </c>
      <c r="IK27" s="3">
        <f t="array" ref="IK27">IF(LEN($FE27)=0,0.4,SUM(IF(([2]JOE_DATA!$C$2:$C$19999=$FE27)*([2]JOE_DATA!$B$2:$B$19999="Client type")*([2]JOE_DATA!$A$2:$A$19999="Real Estate"),0.4,0)))
+
IF(LEN($FF27)=0,0.3,SUM(IF(([2]JOE_DATA!$C$2:$C$19999=$FF27)*([2]JOE_DATA!$B$2:$B$19999="Client type")*([2]JOE_DATA!$A$2:$A$19999="Real Estate"),0.3,0)))
+
IF(LEN($FG27)=0,0.3,SUM(IF(([2]JOE_DATA!$C$2:$C$19999=$FG27)*([2]JOE_DATA!$B$2:$B$19999="Client type")*([2]JOE_DATA!$A$2:$A$19999="Real Estate"),0.3,0)))</f>
        <v>1</v>
      </c>
      <c r="IL27" s="3">
        <f t="array" ref="IL27">IF(LEN($FH27)=0,0.4,SUM(IF(([2]JOE_DATA!$C$2:$C$19999=$FH27)*([2]JOE_DATA!$B$2:$B$19999="Work type")*([2]JOE_DATA!$A$2:$A$19999="Real Estate"),0.4,0)))
+
IF(LEN($FI27)=0,0.3,SUM(IF(([2]JOE_DATA!$C$2:$C$19999=$FI27)*([2]JOE_DATA!$B$2:$B$19999="Work type")*([2]JOE_DATA!$A$2:$A$19999="Real Estate"),0.3,0)))
+
IF(LEN($FJ27)=0,0.3,SUM(IF(([2]JOE_DATA!$C$2:$C$19999=$FJ27)*([2]JOE_DATA!$B$2:$B$19999="Work type")*([2]JOE_DATA!$A$2:$A$19999="Real Estate"),0.3,0)))</f>
        <v>1</v>
      </c>
      <c r="IM27" s="3">
        <f t="array" ref="IM27">IF(LEN($EX27)=0,0.4,SUM(IF(([2]JOE_DATA!$C$2:$C$19999=$EX27)*([2]JOE_DATA!$B$2:$B$19999="Work type")*([2]JOE_DATA!$A$2:$A$19999="Human Capital"),0.4,0)))
+
IF(LEN($EY27)=0,0.3,SUM(IF(([2]JOE_DATA!$C$2:$C$19999=$EY27)*([2]JOE_DATA!$B$2:$B$19999="Work type")*([2]JOE_DATA!$A$2:$A$19999="Human Capital"),0.3,0)))
+
IF(LEN($EZ27)=0,0.3,SUM(IF(([2]JOE_DATA!$C$2:$C$19999=$EZ27)*([2]JOE_DATA!$B$2:$B$19999="Work type")*([2]JOE_DATA!$A$2:$A$19999="Human Capital"),0.3,0)))</f>
        <v>1</v>
      </c>
      <c r="IN27" s="3">
        <f t="array" ref="IN27">IF(LEN($FA27)=0,0.4,SUM(IF(([2]JOE_DATA!$C$2:$C$19999=$FA27)*([2]JOE_DATA!$B$2:$B$19999="Sub-work types")*([2]JOE_DATA!$A$2:$A$19999="Human Capital"),0.4,0)))
+
IF(LEN($FB27)=0,0.3,SUM(IF(([2]JOE_DATA!$C$2:$C$19999=$FB27)*([2]JOE_DATA!$B$2:$B$19999="Sub-work types")*([2]JOE_DATA!$A$2:$A$19999="Human Capital"),0.3,0)))
+
IF(LEN($FC27)=0,0.3,SUM(IF(([2]JOE_DATA!$C$2:$C$19999=$FC27)*([2]JOE_DATA!$B$2:$B$19999="Sub-work types")*([2]JOE_DATA!$A$2:$A$19999="Human Capital"),0.3,0)))</f>
        <v>1</v>
      </c>
      <c r="IO27" s="16">
        <f t="array" ref="IO27">IF(LEN($FD27)=0,1,SUM(IF(([2]JOE_DATA!$C$2:$C$19999=$FD27)*([2]JOE_DATA!$B$2:$B$19999="Pension scheme")*([2]JOE_DATA!$A$2:$A$19999="Human Capital"),1,0)))</f>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27.75">
      <c r="A28" s="37" t="s">
        <v>246</v>
      </c>
      <c r="B28" s="38" t="s">
        <v>360</v>
      </c>
      <c r="C28" s="37" t="s">
        <v>254</v>
      </c>
      <c r="D28" s="37"/>
      <c r="E28" s="3"/>
      <c r="F28" s="40" t="s">
        <v>300</v>
      </c>
      <c r="G28" s="3"/>
      <c r="H28" s="3"/>
      <c r="I28" s="40" t="s">
        <v>361</v>
      </c>
      <c r="J28" s="3"/>
      <c r="K28" s="3"/>
      <c r="L28" s="37"/>
      <c r="M28" s="3"/>
      <c r="N28" s="3"/>
      <c r="O28" s="47" t="s">
        <v>98</v>
      </c>
      <c r="P28" s="37"/>
      <c r="Q28" s="37"/>
      <c r="R28" s="3"/>
      <c r="S28" s="42"/>
      <c r="T28" s="42">
        <v>39236</v>
      </c>
      <c r="U28" s="37" t="s">
        <v>130</v>
      </c>
      <c r="V28" s="40" t="s">
        <v>300</v>
      </c>
      <c r="W28" s="3"/>
      <c r="X28" s="3" t="s">
        <v>362</v>
      </c>
      <c r="Y28" s="40" t="s">
        <v>361</v>
      </c>
      <c r="Z28" s="3"/>
      <c r="AA28" s="37" t="s">
        <v>363</v>
      </c>
      <c r="AB28" s="37"/>
      <c r="AC28" s="3"/>
      <c r="AD28" s="37" t="s">
        <v>254</v>
      </c>
      <c r="AE28" s="3"/>
      <c r="AF28" s="3"/>
      <c r="AG28" s="43" t="s">
        <v>130</v>
      </c>
      <c r="AH28" s="3"/>
      <c r="AI28" s="37" t="s">
        <v>255</v>
      </c>
      <c r="AJ28" s="3"/>
      <c r="AK28" s="3"/>
      <c r="AL28" s="37"/>
      <c r="AM28" s="3"/>
      <c r="AN28" s="3"/>
      <c r="AO28" s="37" t="s">
        <v>256</v>
      </c>
      <c r="AP28" s="3"/>
      <c r="AQ28" s="3"/>
      <c r="AR28" s="3"/>
      <c r="AS28" s="3"/>
      <c r="AT28" s="3"/>
      <c r="AU28" s="3"/>
      <c r="AV28" s="3"/>
      <c r="AW28" s="3"/>
      <c r="AX28" s="3"/>
      <c r="AY28" s="3"/>
      <c r="AZ28" s="3"/>
      <c r="BA28" s="3"/>
      <c r="BB28" s="3"/>
      <c r="BC28" s="3"/>
      <c r="BD28" s="3"/>
      <c r="BE28" s="44"/>
      <c r="BF28" s="37"/>
      <c r="BG28" s="37" t="s">
        <v>254</v>
      </c>
      <c r="BH28" s="3"/>
      <c r="BI28" s="40" t="s">
        <v>303</v>
      </c>
      <c r="BJ28" s="45"/>
      <c r="BK28" s="45"/>
      <c r="BL28" s="46" t="s">
        <v>291</v>
      </c>
      <c r="BM28" s="46" t="s">
        <v>364</v>
      </c>
      <c r="BN28" s="37"/>
      <c r="BO28" s="3"/>
      <c r="BP28" s="3"/>
      <c r="BQ28" s="3"/>
      <c r="BR28" s="3"/>
      <c r="BS28" s="3"/>
      <c r="BT28" s="37"/>
      <c r="BU28" s="37"/>
      <c r="BV28" s="37"/>
      <c r="BW28" s="3"/>
      <c r="BX28" s="3"/>
      <c r="BY28" s="3"/>
      <c r="BZ28" s="3"/>
      <c r="CA28" s="3"/>
      <c r="CB28" s="3"/>
      <c r="CC28" s="3"/>
      <c r="CD28" s="41" t="s">
        <v>259</v>
      </c>
      <c r="CE28" s="40" t="s">
        <v>260</v>
      </c>
      <c r="CF28" s="3"/>
      <c r="CG28" s="41" t="s">
        <v>261</v>
      </c>
      <c r="CH28" s="40"/>
      <c r="CI28" s="3"/>
      <c r="CJ28" s="3"/>
      <c r="CK28" s="41" t="s">
        <v>262</v>
      </c>
      <c r="CL28" s="3"/>
      <c r="CM28" s="3"/>
      <c r="CN28" s="3"/>
      <c r="CO28" s="3"/>
      <c r="CP28" s="3"/>
      <c r="CQ28" s="37"/>
      <c r="CR28" s="37"/>
      <c r="CS28" s="37"/>
      <c r="CT28" s="37"/>
      <c r="CU28" s="37"/>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7"/>
      <c r="FF28" s="37"/>
      <c r="FG28" s="37"/>
      <c r="FH28" s="37"/>
      <c r="FI28" s="37"/>
      <c r="FJ28" s="3"/>
      <c r="FK28" s="3"/>
      <c r="FL28" s="3"/>
      <c r="FM28" s="3"/>
      <c r="FO28" s="3"/>
      <c r="FP28" s="3"/>
      <c r="FQ28" s="3" t="str">
        <f t="array" ref="FQ28">IF(SUM($FU28:$IP28)=74,"PASS","FAIL")</f>
        <v>PASS</v>
      </c>
      <c r="FR28" s="3">
        <f t="shared" si="5"/>
        <v>0</v>
      </c>
      <c r="FS28" s="3">
        <f t="shared" si="6"/>
        <v>0</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1</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f t="array" ref="GU28">IF(LEN($BL28)=0,0.4,SUM(IF(([2]JOE_DATA!$C$2:$C$19999=$BL28)*([2]JOE_DATA!$B$2:$B$19999="Lead Matter Partner"),0.4,0)))
+
IF(LEN($BM28)=0,0.3,SUM(IF(([2]JOE_DATA!$C$2:$C$19999=$BM28)*([2]JOE_DATA!$B$2:$B$19999="Lead Matter Partner"),0.3,0)))
+
IF(LEN($BN28)=0,0.3,SUM(IF(([2]JOE_DATA!$C$2:$C$19999=$BN28)*([2]JOE_DATA!$B$2:$B$19999="Lead Matter Partner"),0.3,0)))</f>
        <v>1</v>
      </c>
      <c r="GV28" s="3">
        <f t="array" ref="GV28">IF(LEN($BP28)=0,0.4,SUM(IF(([2]JOE_DATA!$C$2:$C$19999=$BP28)*([2]JOE_DATA!$B$2:$B$19999="Source of credential"),0.4,0)))
+
IF(LEN($BQ28)=0,0.3,SUM(IF(([2]JOE_DATA!$C$2:$C$19999=$BQ28)*([2]JOE_DATA!$B$2:$B$19999="Source of credential"),0.3,0)))
+
IF(LEN($BR28)=0,0.3,SUM(IF(([2]JOE_DATA!$C$2:$C$19999=$BR28)*([2]JOE_DATA!$B$2:$B$19999="Source of credential"),0.3,0)))</f>
        <v>1</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f t="array" ref="HF28">IF(LEN($CS28)=0,0.4,SUM(IF(([2]JOE_DATA!$C$2:$C$19999=$CS28)*([2]JOE_DATA!$B$2:$B$19999="Work type")*([2]JOE_DATA!$A$2:$A$19999="BAIF"),0.4,0)))
+
IF(LEN($CT28)=0,0.3,SUM(IF(([2]JOE_DATA!$C$2:$C$19999=$CT28)*([2]JOE_DATA!$B$2:$B$19999="Work type")*([2]JOE_DATA!$A$2:$A$19999="BAIF"),0.3,0)))
+
IF(LEN($CU28)=0,0.3,SUM(IF(([2]JOE_DATA!$C$2:$C$19999=$CU28)*([2]JOE_DATA!$B$2:$B$19999="Work type")*([2]JOE_DATA!$A$2:$A$19999="BAIF"),0.3,0)))</f>
        <v>1</v>
      </c>
      <c r="HG28" s="3">
        <f t="array" ref="HG28">IF(LEN($CQ28)=0,1,SUM(IF(([2]JOE_DATA!$C$2:$C$19999=$CQ28)*([2]JOE_DATA!$B$2:$B$19999="Client type")*([2]JOE_DATA!$A$2:$A$19999="BAIF"),1,0)))</f>
        <v>1</v>
      </c>
      <c r="HH28" s="3">
        <f t="array" ref="HH28">IF(LEN($CW28)=0,0.4,SUM(IF(([2]JOE_DATA!$C$2:$C$19999=$CW28)*([2]JOE_DATA!$B$2:$B$19999="Work type")*([2]JOE_DATA!$A$2:$A$19999="CRD"),0.4,0)))
+
IF(LEN($CX28)=0,0.3,SUM(IF(([2]JOE_DATA!$C$2:$C$19999=$CX28)*([2]JOE_DATA!$B$2:$B$19999="Work type")*([2]JOE_DATA!$A$2:$A$19999="CRD"),0.3,0)))
+
IF(LEN($CY28)=0,0.3,SUM(IF(([2]JOE_DATA!$C$2:$C$19999=$CY28)*([2]JOE_DATA!$B$2:$B$19999="Work type")*([2]JOE_DATA!$A$2:$A$19999="CRD"),0.3,0)))</f>
        <v>1</v>
      </c>
      <c r="HI28" s="3">
        <f t="array" ref="HI28">IF(LEN($CZ28)=0,0.4,SUM(IF(([2]JOE_DATA!$C$2:$C$19999=$CZ28)*([2]JOE_DATA!$B$2:$B$19999="Sub-work type")*([2]JOE_DATA!$A$2:$A$19999="CRD"),0.4,0)))
+
IF(LEN($DA28)=0,0.3,SUM(IF(([2]JOE_DATA!$C$2:$C$19999=$DA28)*([2]JOE_DATA!$B$2:$B$19999="Sub-work type")*([2]JOE_DATA!$A$2:$A$19999="CRD"),0.3,0)))
+
IF(LEN($DB28)=0,0.3,SUM(IF(([2]JOE_DATA!$C$2:$C$19999=$DB28)*([2]JOE_DATA!$B$2:$B$19999="Sub-work type")*([2]JOE_DATA!$A$2:$A$19999="CRD"),0.3,0)))</f>
        <v>1</v>
      </c>
      <c r="HJ28" s="3">
        <f t="array" ref="HJ28">IF(LEN($CV28)=0,1,SUM(IF(([2]JOE_DATA!$C$2:$C$19999=$CV28)*([2]JOE_DATA!$B$2:$B$19999="Client type")*([2]JOE_DATA!$A$2:$A$19999="CRD"),1,0)))</f>
        <v>1</v>
      </c>
      <c r="HK28" s="3">
        <f t="array" ref="HK28">IF(LEN($DC28)=0,0.4,SUM(IF(([2]JOE_DATA!$C$2:$C$19999=$DC28)*([2]JOE_DATA!$B$2:$B$19999="Work type")*([2]JOE_DATA!$A$2:$A$19999="Corporate"),0.4,0)))
+
IF(LEN($DD28)=0,0.3,SUM(IF(([2]JOE_DATA!$C$2:$C$19999=$DD28)*([2]JOE_DATA!$B$2:$B$19999="Work type")*([2]JOE_DATA!$A$2:$A$19999="Corporate"),0.3,0)))
+
IF(LEN($DE28)=0,0.3,SUM(IF(([2]JOE_DATA!$C$2:$C$19999=$DE28)*([2]JOE_DATA!$B$2:$B$19999="Work type")*([2]JOE_DATA!$A$2:$A$19999="Corporate"),0.3,0)))</f>
        <v>1</v>
      </c>
      <c r="HL28" s="3">
        <f t="array" ref="HL28">IF(LEN($DF28)=0,0.4,SUM(IF(([2]JOE_DATA!$C$2:$C$19999=$DF28)*([2]JOE_DATA!$B$2:$B$19999="Sub-work type")*([2]JOE_DATA!$A$2:$A$19999="Corporate"),0.4,0)))
+
IF(LEN($DG28)=0,0.3,SUM(IF(([2]JOE_DATA!$C$2:$C$19999=$DG28)*([2]JOE_DATA!$B$2:$B$19999="Sub-work type")*([2]JOE_DATA!$A$2:$A$19999="Corporate"),0.3,0)))
+
IF(LEN($DH28)=0,0.3,SUM(IF(([2]JOE_DATA!$C$2:$C$19999=$DH28)*([2]JOE_DATA!$B$2:$B$19999="Sub-work type")*([2]JOE_DATA!$A$2:$A$19999="Corporate"),0.3,0)))</f>
        <v>1</v>
      </c>
      <c r="HM28" s="3">
        <f t="array" ref="HM28">IF(LEN($DI28)=0,0.4,SUM(IF(([2]JOE_DATA!$C$2:$C$19999=$DI28)*([2]JOE_DATA!$B$2:$B$19999="Acting for")*([2]JOE_DATA!$A$2:$A$19999="Corporate"),0.4,0)))
+
IF(LEN($DJ28)=0,0.3,SUM(IF(([2]JOE_DATA!$C$2:$C$19999=$DJ28)*([2]JOE_DATA!$B$2:$B$19999="Acting for")*([2]JOE_DATA!$A$2:$A$19999="Corporate"),0.3,0)))
+
IF(LEN($DK28)=0,0.3,SUM(IF(([2]JOE_DATA!$C$2:$C$19999=$DK28)*([2]JOE_DATA!$B$2:$B$19999="Acting for")*([2]JOE_DATA!$A$2:$A$19999="Corporate"),0.3,0)))</f>
        <v>1</v>
      </c>
      <c r="HN28" s="3">
        <f t="array" ref="HN28">IF(LEN($DM28)=0,0.4,SUM(IF(([2]JOE_DATA!$C$2:$C$19999=$DM28)*([2]JOE_DATA!$B$2:$B$19999="Country of buyer")*([2]JOE_DATA!$A$2:$A$19999="Corporate"),0.4,0)))
+
IF(LEN($DN28)=0,0.3,SUM(IF(([2]JOE_DATA!$C$2:$C$19999=$DN28)*([2]JOE_DATA!$B$2:$B$19999="Country of buyer")*([2]JOE_DATA!$A$2:$A$19999="Corporate"),0.3,0)))
+
IF(LEN($DL28)=0,0.3,SUM(IF(([2]JOE_DATA!$C$2:$C$19999=$DL28)*([2]JOE_DATA!$B$2:$B$19999="Country of buyer")*([2]JOE_DATA!$A$2:$A$19999="Corporate"),0.3,0)))</f>
        <v>1</v>
      </c>
      <c r="HO28" s="3">
        <f t="array" ref="HO28">IF(LEN($DO28)=0,0.4,SUM(IF(([2]JOE_DATA!$C$2:$C$19999=$DO28)*([2]JOE_DATA!$B$2:$B$19999="Country of seller")*([2]JOE_DATA!$A$2:$A$19999="Corporate"),0.4,0)))
+
IF(LEN($DP28)=0,0.3,SUM(IF(([2]JOE_DATA!$C$2:$C$19999=$DP28)*([2]JOE_DATA!$B$2:$B$19999="Country of seller")*([2]JOE_DATA!$A$2:$A$19999="Corporate"),0.3,0)))
+
IF(LEN($DQ28)=0,0.3,SUM(IF(([2]JOE_DATA!$C$2:$C$19999=$DQ28)*([2]JOE_DATA!$B$2:$B$19999="Country of seller")*([2]JOE_DATA!$A$2:$A$19999="Corporate"),0.3,0)))</f>
        <v>1</v>
      </c>
      <c r="HP28" s="3">
        <f t="array" ref="HP28">IF(LEN($DR28)=0,0.4,SUM(IF(([2]JOE_DATA!$C$2:$C$19999=$DR28)*([2]JOE_DATA!$B$2:$B$19999="Country of target")*([2]JOE_DATA!$A$2:$A$19999="Corporate"),0.4,0)))
+
IF(LEN($DS28)=0,0.3,SUM(IF(([2]JOE_DATA!$C$2:$C$19999=$DS28)*([2]JOE_DATA!$B$2:$B$19999="Country of target")*([2]JOE_DATA!$A$2:$A$19999="Corporate"),0.3,0)))
+
IF(LEN($DT28)=0,0.3,SUM(IF(([2]JOE_DATA!$C$2:$C$19999=$DT28)*([2]JOE_DATA!$B$2:$B$19999="Country of target")*([2]JOE_DATA!$A$2:$A$19999="Corporate"),0.3,0)))</f>
        <v>1</v>
      </c>
      <c r="HQ28" s="3">
        <f t="array" ref="HQ28">IF(LEN($DU28)=0,1,SUM(IF(([2]JOE_DATA!$C$2:$C$19999=$DU28)*([2]JOE_DATA!$B$2:$B$19999="Value over US $5m")*([2]JOE_DATA!$A$2:$A$19999="Corporate"),1,0)))</f>
        <v>1</v>
      </c>
      <c r="HR28" s="3">
        <f t="array" ref="HR28">IF(LEN($DV28)=0,1,SUM(IF(([2]JOE_DATA!$C$2:$C$19999=$DV28)*([2]JOE_DATA!$B$2:$B$19999="Value over £500,000")*([2]JOE_DATA!$A$2:$A$19999="Corporate"),1,0)))</f>
        <v>1</v>
      </c>
      <c r="HS28" s="3">
        <f t="array" ref="HS28">IF(LEN($DW28)=0,1,SUM(IF(([2]JOE_DATA!$C$2:$C$19999=$DW28)*([2]JOE_DATA!$B$2:$B$19999="Value over Euro 5m")*([2]JOE_DATA!$A$2:$A$19999="Corporate"),1,0)))</f>
        <v>1</v>
      </c>
      <c r="HT28" s="3">
        <f t="array" ref="HT28">IF(LEN($DX28)=0,1,SUM(IF(([2]JOE_DATA!$C$2:$C$19999=$DX28)*([2]JOE_DATA!$B$2:$B$19999="Value range in euros")*([2]JOE_DATA!$A$2:$A$19999="Corporate"),1,0)))</f>
        <v>1</v>
      </c>
      <c r="HU28" s="3">
        <f t="array" ref="HU28">IF(LEN($DY28)=0,1,SUM(IF(([2]JOE_DATA!$C$2:$C$19999=$DY28)*([2]JOE_DATA!$B$2:$B$19999="Is the deal relevant for M&amp;A study")*([2]JOE_DATA!$A$2:$A$19999="Corporate"),1,0)))</f>
        <v>1</v>
      </c>
      <c r="HV28" s="3">
        <f t="array" ref="HV28">IF(LEN($DZ28)=0,1,SUM(IF(([2]JOE_DATA!$C$2:$C$19999=$DZ28)*([2]JOE_DATA!$B$2:$B$19999="Does the deal involve PE clients")*([2]JOE_DATA!$A$2:$A$19999="Corporate"),1,0)))</f>
        <v>1</v>
      </c>
      <c r="HW28" s="3">
        <f t="array" ref="HW28">IF(LEN($EA28)=0,1,SUM(IF(([2]JOE_DATA!$C$2:$C$19999=$EA28)*([2]JOE_DATA!$B$2:$B$19999="Quarter deal announced/signed")*([2]JOE_DATA!$A$2:$A$19999="Corporate"),1,0)))</f>
        <v>1</v>
      </c>
      <c r="HX28" s="3">
        <f t="array" ref="HX28">IF(LEN($EB28)=0,1,SUM(IF(([2]JOE_DATA!$C$2:$C$19999=$EB28)*([2]JOE_DATA!$B$2:$B$19999="Quarter deal completed")*([2]JOE_DATA!$A$2:$A$19999="Corporate"),1,0)))</f>
        <v>1</v>
      </c>
      <c r="HY28" s="3">
        <f t="array" ref="HY28">IF(LEN($EC28)=0,1,SUM(IF(([2]JOE_DATA!$C$2:$C$19999=$EC28)*([2]JOE_DATA!$B$2:$B$19999="Year deal announced/signed")*([2]JOE_DATA!$A$2:$A$19999="Corporate"),1,0)))</f>
        <v>1</v>
      </c>
      <c r="HZ28" s="3">
        <f t="array" ref="HZ28">IF(LEN($ED28)=0,1,SUM(IF(([2]JOE_DATA!$C$2:$C$19999=$ED28)*([2]JOE_DATA!$B$2:$B$19999="Year deal completed")*([2]JOE_DATA!$A$2:$A$19999="Corporate"),1,0)))</f>
        <v>1</v>
      </c>
      <c r="IA28" s="3">
        <v>1</v>
      </c>
      <c r="IB28" s="3">
        <f t="array" ref="IB28">IF(LEN($EF28)=0,1,SUM(IF(([2]JOE_DATA!$C$2:$C$19999=$EF28)*([2]JOE_DATA!$B$2:$B$19999="Work type")*([2]JOE_DATA!$A$2:$A$19999="Corporate Tax"),1,0)))</f>
        <v>1</v>
      </c>
      <c r="IC28" s="3">
        <f t="array" ref="IC28">IF(LEN($EG28)=0,0.4,SUM(IF(([2]JOE_DATA!$C$2:$C$19999=$EG28)*([2]JOE_DATA!$B$2:$B$19999="Work type")*([2]JOE_DATA!$A$2:$A$19999="EPC Construction"),0.4,0)))
+
IF(LEN($EH28)=0,0.3,SUM(IF(([2]JOE_DATA!$C$2:$C$19999=$EH28)*([2]JOE_DATA!$B$2:$B$19999="Work type")*([2]JOE_DATA!$A$2:$A$19999="EPC Construction"),0.3,0)))
+
IF(LEN($EI28)=0,0.3,SUM(IF(([2]JOE_DATA!$C$2:$C$19999=$EI28)*([2]JOE_DATA!$B$2:$B$19999="Work type")*([2]JOE_DATA!$A$2:$A$19999="EPC Construction"),0.3,0)))</f>
        <v>1</v>
      </c>
      <c r="ID28" s="3">
        <f t="array" ref="ID28">IF(LEN($EJ28)=0,0.4,SUM(IF(([2]JOE_DATA!$C$2:$C$19999=$EJ28)*([2]JOE_DATA!$B$2:$B$19999="Contract type")*([2]JOE_DATA!$A$2:$A$19999="EPC Construction"),0.4,0)))
+
IF(LEN($EK28)=0,0.3,SUM(IF(([2]JOE_DATA!$C$2:$C$19999=$EK28)*([2]JOE_DATA!$B$2:$B$19999="Contract type")*([2]JOE_DATA!$A$2:$A$19999="EPC Construction"),0.3,0)))
+
IF(LEN($EL28)=0,0.3,SUM(IF(([2]JOE_DATA!$C$2:$C$19999=$EL28)*([2]JOE_DATA!$B$2:$B$19999="Contract type")*([2]JOE_DATA!$A$2:$A$19999="EPC Construction"),0.3,0)))</f>
        <v>1</v>
      </c>
      <c r="IE28" s="3">
        <f t="array" ref="IE28">IF(LEN($EP28)=0,1,SUM(IF(([2]JOE_DATA!$C$2:$C$19999=$EP28)*([2]JOE_DATA!$B$2:$B$19999="Client type")*([2]JOE_DATA!$A$2:$A$19999="EPC Construction"),1,0)))</f>
        <v>1</v>
      </c>
      <c r="IF28" s="3">
        <f t="array" ref="IF28">IF(LEN($EN28)=0,1,SUM(IF(([2]JOE_DATA!$C$2:$C$19999=$EN28)*([2]JOE_DATA!$B$2:$B$19999="Subject matter")*([2]JOE_DATA!$A$2:$A$19999="EPC Construction"),1,0)))</f>
        <v>1</v>
      </c>
      <c r="IG28" s="3">
        <f t="array" ref="IG28">IF(LEN($ER28)=0,1,SUM(IF(([2]JOE_DATA!$C$2:$C$19999=$ER28)*([2]JOE_DATA!$B$2:$B$19999="Client scope")*([2]JOE_DATA!$A$2:$A$19999="EPC Construction"),1,0)))</f>
        <v>1</v>
      </c>
      <c r="IH28" s="3">
        <f t="array" ref="IH28">IF(LEN($ES28)=0,0.4,SUM(IF(([2]JOE_DATA!$C$2:$C$19999=$ES28)*([2]JOE_DATA!$B$2:$B$19999="Work type")*([2]JOE_DATA!$A$2:$A$19999="EPC Energy"),0.4,0)))
+
IF(LEN($ET28)=0,0.3,SUM(IF(([2]JOE_DATA!$C$2:$C$19999=$ET28)*([2]JOE_DATA!$B$2:$B$19999="Work type")*([2]JOE_DATA!$A$2:$A$19999="EPC Energy"),0.3,0)))
+
IF(LEN($EU28)=0,0.3,SUM(IF(([2]JOE_DATA!$C$2:$C$19999=$EU28)*([2]JOE_DATA!$B$2:$B$19999="Work type")*([2]JOE_DATA!$A$2:$A$19999="EPC Energy"),0.3,0)))</f>
        <v>1</v>
      </c>
      <c r="II28" s="3">
        <f t="array" ref="II28">IF(LEN($EV28)=0,1,SUM(IF(([2]JOE_DATA!$C$2:$C$19999=$EV28)*([2]JOE_DATA!$B$2:$B$19999="Work type")*([2]JOE_DATA!$A$2:$A$19999="EPC Energy"),1,0)))</f>
        <v>1</v>
      </c>
      <c r="IJ28" s="3">
        <f t="array" ref="IJ28">IF(LEN($EW28)=0,1,SUM(IF(([2]JOE_DATA!$C$2:$C$19999=$EW28)*([2]JOE_DATA!$B$2:$B$19999="Client type")*([2]JOE_DATA!$A$2:$A$19999="EPC Projects"),1,0)))</f>
        <v>1</v>
      </c>
      <c r="IK28" s="3">
        <f t="array" ref="IK28">IF(LEN($FE28)=0,0.4,SUM(IF(([2]JOE_DATA!$C$2:$C$19999=$FE28)*([2]JOE_DATA!$B$2:$B$19999="Client type")*([2]JOE_DATA!$A$2:$A$19999="Real Estate"),0.4,0)))
+
IF(LEN($FF28)=0,0.3,SUM(IF(([2]JOE_DATA!$C$2:$C$19999=$FF28)*([2]JOE_DATA!$B$2:$B$19999="Client type")*([2]JOE_DATA!$A$2:$A$19999="Real Estate"),0.3,0)))
+
IF(LEN($FG28)=0,0.3,SUM(IF(([2]JOE_DATA!$C$2:$C$19999=$FG28)*([2]JOE_DATA!$B$2:$B$19999="Client type")*([2]JOE_DATA!$A$2:$A$19999="Real Estate"),0.3,0)))</f>
        <v>1</v>
      </c>
      <c r="IL28" s="3">
        <f t="array" ref="IL28">IF(LEN($FH28)=0,0.4,SUM(IF(([2]JOE_DATA!$C$2:$C$19999=$FH28)*([2]JOE_DATA!$B$2:$B$19999="Work type")*([2]JOE_DATA!$A$2:$A$19999="Real Estate"),0.4,0)))
+
IF(LEN($FI28)=0,0.3,SUM(IF(([2]JOE_DATA!$C$2:$C$19999=$FI28)*([2]JOE_DATA!$B$2:$B$19999="Work type")*([2]JOE_DATA!$A$2:$A$19999="Real Estate"),0.3,0)))
+
IF(LEN($FJ28)=0,0.3,SUM(IF(([2]JOE_DATA!$C$2:$C$19999=$FJ28)*([2]JOE_DATA!$B$2:$B$19999="Work type")*([2]JOE_DATA!$A$2:$A$19999="Real Estate"),0.3,0)))</f>
        <v>1</v>
      </c>
      <c r="IM28" s="3">
        <f t="array" ref="IM28">IF(LEN($EX28)=0,0.4,SUM(IF(([2]JOE_DATA!$C$2:$C$19999=$EX28)*([2]JOE_DATA!$B$2:$B$19999="Work type")*([2]JOE_DATA!$A$2:$A$19999="Human Capital"),0.4,0)))
+
IF(LEN($EY28)=0,0.3,SUM(IF(([2]JOE_DATA!$C$2:$C$19999=$EY28)*([2]JOE_DATA!$B$2:$B$19999="Work type")*([2]JOE_DATA!$A$2:$A$19999="Human Capital"),0.3,0)))
+
IF(LEN($EZ28)=0,0.3,SUM(IF(([2]JOE_DATA!$C$2:$C$19999=$EZ28)*([2]JOE_DATA!$B$2:$B$19999="Work type")*([2]JOE_DATA!$A$2:$A$19999="Human Capital"),0.3,0)))</f>
        <v>1</v>
      </c>
      <c r="IN28" s="3">
        <f t="array" ref="IN28">IF(LEN($FA28)=0,0.4,SUM(IF(([2]JOE_DATA!$C$2:$C$19999=$FA28)*([2]JOE_DATA!$B$2:$B$19999="Sub-work types")*([2]JOE_DATA!$A$2:$A$19999="Human Capital"),0.4,0)))
+
IF(LEN($FB28)=0,0.3,SUM(IF(([2]JOE_DATA!$C$2:$C$19999=$FB28)*([2]JOE_DATA!$B$2:$B$19999="Sub-work types")*([2]JOE_DATA!$A$2:$A$19999="Human Capital"),0.3,0)))
+
IF(LEN($FC28)=0,0.3,SUM(IF(([2]JOE_DATA!$C$2:$C$19999=$FC28)*([2]JOE_DATA!$B$2:$B$19999="Sub-work types")*([2]JOE_DATA!$A$2:$A$19999="Human Capital"),0.3,0)))</f>
        <v>1</v>
      </c>
      <c r="IO28" s="16">
        <f t="array" ref="IO28">IF(LEN($FD28)=0,1,SUM(IF(([2]JOE_DATA!$C$2:$C$19999=$FD28)*([2]JOE_DATA!$B$2:$B$19999="Pension scheme")*([2]JOE_DATA!$A$2:$A$19999="Human Capital"),1,0)))</f>
        <v>1</v>
      </c>
      <c r="IP28" s="3">
        <f t="array" ref="IP28">IF(LEN($BT28)=0,0.4,SUM(IF(([2]JOE_DATA!$C$2:$C$19999=$BT28)*([2]JOE_DATA!$B$2:$B$19999="Other Matter Executive"),0.4,0)))
+
IF(LEN($BU28)=0,0.3,SUM(IF(([2]JOE_DATA!$C$2:$C$19999=$BU28)*([2]JOE_DATA!$B$2:$B$19999="Other Matter Executive"),0.3,0)))
+
IF(LEN($BV28)=0,0.3,SUM(IF(([2]JOE_DATA!$C$2:$C$19999=$BV28)*([2]JOE_DATA!$B$2:$B$19999="Other Matter Executive"),0.3,0)))</f>
        <v>1</v>
      </c>
    </row>
    <row r="29" spans="1:250" ht="27.75">
      <c r="A29" s="37" t="s">
        <v>246</v>
      </c>
      <c r="B29" s="38" t="s">
        <v>365</v>
      </c>
      <c r="C29" s="37" t="s">
        <v>254</v>
      </c>
      <c r="D29" s="37"/>
      <c r="E29" s="3"/>
      <c r="F29" s="39" t="s">
        <v>319</v>
      </c>
      <c r="G29" s="3"/>
      <c r="H29" s="3"/>
      <c r="I29" s="40" t="s">
        <v>319</v>
      </c>
      <c r="J29" s="3"/>
      <c r="K29" s="3"/>
      <c r="L29" s="37"/>
      <c r="M29" s="3"/>
      <c r="N29" s="3"/>
      <c r="O29" s="41" t="s">
        <v>99</v>
      </c>
      <c r="P29" s="37"/>
      <c r="Q29" s="37"/>
      <c r="R29" s="3"/>
      <c r="S29" s="42"/>
      <c r="T29" s="42">
        <v>39279</v>
      </c>
      <c r="U29" s="37" t="s">
        <v>319</v>
      </c>
      <c r="V29" s="3"/>
      <c r="W29" s="3"/>
      <c r="X29" s="40" t="s">
        <v>319</v>
      </c>
      <c r="Y29" s="3"/>
      <c r="Z29" s="3"/>
      <c r="AA29" s="37" t="s">
        <v>366</v>
      </c>
      <c r="AB29" s="37"/>
      <c r="AC29" s="3"/>
      <c r="AD29" s="37" t="s">
        <v>254</v>
      </c>
      <c r="AE29" s="3"/>
      <c r="AF29" s="3"/>
      <c r="AG29" s="43" t="s">
        <v>130</v>
      </c>
      <c r="AH29" s="3"/>
      <c r="AI29" s="37" t="s">
        <v>255</v>
      </c>
      <c r="AJ29" s="3"/>
      <c r="AK29" s="3"/>
      <c r="AL29" s="37"/>
      <c r="AM29" s="3"/>
      <c r="AN29" s="3"/>
      <c r="AO29" s="37" t="s">
        <v>256</v>
      </c>
      <c r="AP29" s="3"/>
      <c r="AQ29" s="3"/>
      <c r="AR29" s="3"/>
      <c r="AS29" s="3"/>
      <c r="AT29" s="3"/>
      <c r="AU29" s="3"/>
      <c r="AV29" s="3"/>
      <c r="AW29" s="3"/>
      <c r="AX29" s="3"/>
      <c r="AY29" s="3"/>
      <c r="AZ29" s="3"/>
      <c r="BA29" s="3"/>
      <c r="BB29" s="3"/>
      <c r="BC29" s="3"/>
      <c r="BD29" s="3"/>
      <c r="BE29" s="44"/>
      <c r="BF29" s="37"/>
      <c r="BG29" s="37" t="s">
        <v>254</v>
      </c>
      <c r="BH29" s="3"/>
      <c r="BI29" s="40" t="s">
        <v>257</v>
      </c>
      <c r="BJ29" s="45"/>
      <c r="BK29" s="45"/>
      <c r="BL29" s="46" t="s">
        <v>258</v>
      </c>
      <c r="BM29" s="46"/>
      <c r="BN29" s="37"/>
      <c r="BO29" s="3"/>
      <c r="BP29" s="3"/>
      <c r="BQ29" s="3"/>
      <c r="BR29" s="3"/>
      <c r="BS29" s="3"/>
      <c r="BT29" s="37"/>
      <c r="BU29" s="37"/>
      <c r="BV29" s="37"/>
      <c r="BW29" s="3"/>
      <c r="BX29" s="3"/>
      <c r="BY29" s="3"/>
      <c r="BZ29" s="3"/>
      <c r="CA29" s="3"/>
      <c r="CB29" s="3"/>
      <c r="CC29" s="3"/>
      <c r="CD29" s="41" t="s">
        <v>259</v>
      </c>
      <c r="CE29" s="40" t="s">
        <v>260</v>
      </c>
      <c r="CF29" s="3"/>
      <c r="CG29" s="41" t="s">
        <v>261</v>
      </c>
      <c r="CH29" s="40"/>
      <c r="CI29" s="3"/>
      <c r="CJ29" s="3"/>
      <c r="CK29" s="41" t="s">
        <v>262</v>
      </c>
      <c r="CL29" s="3"/>
      <c r="CM29" s="3"/>
      <c r="CN29" s="3"/>
      <c r="CO29" s="3"/>
      <c r="CP29" s="3"/>
      <c r="CQ29" s="37"/>
      <c r="CR29" s="37"/>
      <c r="CS29" s="37"/>
      <c r="CT29" s="37"/>
      <c r="CU29" s="37"/>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7"/>
      <c r="FF29" s="37"/>
      <c r="FG29" s="37"/>
      <c r="FH29" s="37"/>
      <c r="FI29" s="37"/>
      <c r="FJ29" s="3"/>
      <c r="FK29" s="3"/>
      <c r="FL29" s="3"/>
      <c r="FM29" s="3"/>
      <c r="FO29" s="3"/>
      <c r="FP29" s="3"/>
      <c r="FQ29" s="3" t="str">
        <f t="array" ref="FQ29">IF(SUM($FU29:$IP29)=74,"PASS","FAIL")</f>
        <v>PASS</v>
      </c>
      <c r="FR29" s="3">
        <f t="shared" si="5"/>
        <v>0</v>
      </c>
      <c r="FS29" s="3">
        <f t="shared" si="6"/>
        <v>0</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f t="array" ref="HF29">IF(LEN($CS29)=0,0.4,SUM(IF(([2]JOE_DATA!$C$2:$C$19999=$CS29)*([2]JOE_DATA!$B$2:$B$19999="Work type")*([2]JOE_DATA!$A$2:$A$19999="BAIF"),0.4,0)))
+
IF(LEN($CT29)=0,0.3,SUM(IF(([2]JOE_DATA!$C$2:$C$19999=$CT29)*([2]JOE_DATA!$B$2:$B$19999="Work type")*([2]JOE_DATA!$A$2:$A$19999="BAIF"),0.3,0)))
+
IF(LEN($CU29)=0,0.3,SUM(IF(([2]JOE_DATA!$C$2:$C$19999=$CU29)*([2]JOE_DATA!$B$2:$B$19999="Work type")*([2]JOE_DATA!$A$2:$A$19999="BAIF"),0.3,0)))</f>
        <v>1</v>
      </c>
      <c r="HG29" s="3">
        <f t="array" ref="HG29">IF(LEN($CQ29)=0,1,SUM(IF(([2]JOE_DATA!$C$2:$C$19999=$CQ29)*([2]JOE_DATA!$B$2:$B$19999="Client type")*([2]JOE_DATA!$A$2:$A$19999="BAIF"),1,0)))</f>
        <v>1</v>
      </c>
      <c r="HH29" s="3">
        <f t="array" ref="HH29">IF(LEN($CW29)=0,0.4,SUM(IF(([2]JOE_DATA!$C$2:$C$19999=$CW29)*([2]JOE_DATA!$B$2:$B$19999="Work type")*([2]JOE_DATA!$A$2:$A$19999="CRD"),0.4,0)))
+
IF(LEN($CX29)=0,0.3,SUM(IF(([2]JOE_DATA!$C$2:$C$19999=$CX29)*([2]JOE_DATA!$B$2:$B$19999="Work type")*([2]JOE_DATA!$A$2:$A$19999="CRD"),0.3,0)))
+
IF(LEN($CY29)=0,0.3,SUM(IF(([2]JOE_DATA!$C$2:$C$19999=$CY29)*([2]JOE_DATA!$B$2:$B$19999="Work type")*([2]JOE_DATA!$A$2:$A$19999="CRD"),0.3,0)))</f>
        <v>1</v>
      </c>
      <c r="HI29" s="3">
        <f t="array" ref="HI29">IF(LEN($CZ29)=0,0.4,SUM(IF(([2]JOE_DATA!$C$2:$C$19999=$CZ29)*([2]JOE_DATA!$B$2:$B$19999="Sub-work type")*([2]JOE_DATA!$A$2:$A$19999="CRD"),0.4,0)))
+
IF(LEN($DA29)=0,0.3,SUM(IF(([2]JOE_DATA!$C$2:$C$19999=$DA29)*([2]JOE_DATA!$B$2:$B$19999="Sub-work type")*([2]JOE_DATA!$A$2:$A$19999="CRD"),0.3,0)))
+
IF(LEN($DB29)=0,0.3,SUM(IF(([2]JOE_DATA!$C$2:$C$19999=$DB29)*([2]JOE_DATA!$B$2:$B$19999="Sub-work type")*([2]JOE_DATA!$A$2:$A$19999="CRD"),0.3,0)))</f>
        <v>1</v>
      </c>
      <c r="HJ29" s="3">
        <f t="array" ref="HJ29">IF(LEN($CV29)=0,1,SUM(IF(([2]JOE_DATA!$C$2:$C$19999=$CV29)*([2]JOE_DATA!$B$2:$B$19999="Client type")*([2]JOE_DATA!$A$2:$A$19999="CRD"),1,0)))</f>
        <v>1</v>
      </c>
      <c r="HK29" s="3">
        <f t="array" ref="HK29">IF(LEN($DC29)=0,0.4,SUM(IF(([2]JOE_DATA!$C$2:$C$19999=$DC29)*([2]JOE_DATA!$B$2:$B$19999="Work type")*([2]JOE_DATA!$A$2:$A$19999="Corporate"),0.4,0)))
+
IF(LEN($DD29)=0,0.3,SUM(IF(([2]JOE_DATA!$C$2:$C$19999=$DD29)*([2]JOE_DATA!$B$2:$B$19999="Work type")*([2]JOE_DATA!$A$2:$A$19999="Corporate"),0.3,0)))
+
IF(LEN($DE29)=0,0.3,SUM(IF(([2]JOE_DATA!$C$2:$C$19999=$DE29)*([2]JOE_DATA!$B$2:$B$19999="Work type")*([2]JOE_DATA!$A$2:$A$19999="Corporate"),0.3,0)))</f>
        <v>1</v>
      </c>
      <c r="HL29" s="3">
        <f t="array" ref="HL29">IF(LEN($DF29)=0,0.4,SUM(IF(([2]JOE_DATA!$C$2:$C$19999=$DF29)*([2]JOE_DATA!$B$2:$B$19999="Sub-work type")*([2]JOE_DATA!$A$2:$A$19999="Corporate"),0.4,0)))
+
IF(LEN($DG29)=0,0.3,SUM(IF(([2]JOE_DATA!$C$2:$C$19999=$DG29)*([2]JOE_DATA!$B$2:$B$19999="Sub-work type")*([2]JOE_DATA!$A$2:$A$19999="Corporate"),0.3,0)))
+
IF(LEN($DH29)=0,0.3,SUM(IF(([2]JOE_DATA!$C$2:$C$19999=$DH29)*([2]JOE_DATA!$B$2:$B$19999="Sub-work type")*([2]JOE_DATA!$A$2:$A$19999="Corporate"),0.3,0)))</f>
        <v>1</v>
      </c>
      <c r="HM29" s="3">
        <f t="array" ref="HM29">IF(LEN($DI29)=0,0.4,SUM(IF(([2]JOE_DATA!$C$2:$C$19999=$DI29)*([2]JOE_DATA!$B$2:$B$19999="Acting for")*([2]JOE_DATA!$A$2:$A$19999="Corporate"),0.4,0)))
+
IF(LEN($DJ29)=0,0.3,SUM(IF(([2]JOE_DATA!$C$2:$C$19999=$DJ29)*([2]JOE_DATA!$B$2:$B$19999="Acting for")*([2]JOE_DATA!$A$2:$A$19999="Corporate"),0.3,0)))
+
IF(LEN($DK29)=0,0.3,SUM(IF(([2]JOE_DATA!$C$2:$C$19999=$DK29)*([2]JOE_DATA!$B$2:$B$19999="Acting for")*([2]JOE_DATA!$A$2:$A$19999="Corporate"),0.3,0)))</f>
        <v>1</v>
      </c>
      <c r="HN29" s="3">
        <f t="array" ref="HN29">IF(LEN($DM29)=0,0.4,SUM(IF(([2]JOE_DATA!$C$2:$C$19999=$DM29)*([2]JOE_DATA!$B$2:$B$19999="Country of buyer")*([2]JOE_DATA!$A$2:$A$19999="Corporate"),0.4,0)))
+
IF(LEN($DN29)=0,0.3,SUM(IF(([2]JOE_DATA!$C$2:$C$19999=$DN29)*([2]JOE_DATA!$B$2:$B$19999="Country of buyer")*([2]JOE_DATA!$A$2:$A$19999="Corporate"),0.3,0)))
+
IF(LEN($DL29)=0,0.3,SUM(IF(([2]JOE_DATA!$C$2:$C$19999=$DL29)*([2]JOE_DATA!$B$2:$B$19999="Country of buyer")*([2]JOE_DATA!$A$2:$A$19999="Corporate"),0.3,0)))</f>
        <v>1</v>
      </c>
      <c r="HO29" s="3">
        <f t="array" ref="HO29">IF(LEN($DO29)=0,0.4,SUM(IF(([2]JOE_DATA!$C$2:$C$19999=$DO29)*([2]JOE_DATA!$B$2:$B$19999="Country of seller")*([2]JOE_DATA!$A$2:$A$19999="Corporate"),0.4,0)))
+
IF(LEN($DP29)=0,0.3,SUM(IF(([2]JOE_DATA!$C$2:$C$19999=$DP29)*([2]JOE_DATA!$B$2:$B$19999="Country of seller")*([2]JOE_DATA!$A$2:$A$19999="Corporate"),0.3,0)))
+
IF(LEN($DQ29)=0,0.3,SUM(IF(([2]JOE_DATA!$C$2:$C$19999=$DQ29)*([2]JOE_DATA!$B$2:$B$19999="Country of seller")*([2]JOE_DATA!$A$2:$A$19999="Corporate"),0.3,0)))</f>
        <v>1</v>
      </c>
      <c r="HP29" s="3">
        <f t="array" ref="HP29">IF(LEN($DR29)=0,0.4,SUM(IF(([2]JOE_DATA!$C$2:$C$19999=$DR29)*([2]JOE_DATA!$B$2:$B$19999="Country of target")*([2]JOE_DATA!$A$2:$A$19999="Corporate"),0.4,0)))
+
IF(LEN($DS29)=0,0.3,SUM(IF(([2]JOE_DATA!$C$2:$C$19999=$DS29)*([2]JOE_DATA!$B$2:$B$19999="Country of target")*([2]JOE_DATA!$A$2:$A$19999="Corporate"),0.3,0)))
+
IF(LEN($DT29)=0,0.3,SUM(IF(([2]JOE_DATA!$C$2:$C$19999=$DT29)*([2]JOE_DATA!$B$2:$B$19999="Country of target")*([2]JOE_DATA!$A$2:$A$19999="Corporate"),0.3,0)))</f>
        <v>1</v>
      </c>
      <c r="HQ29" s="3">
        <f t="array" ref="HQ29">IF(LEN($DU29)=0,1,SUM(IF(([2]JOE_DATA!$C$2:$C$19999=$DU29)*([2]JOE_DATA!$B$2:$B$19999="Value over US $5m")*([2]JOE_DATA!$A$2:$A$19999="Corporate"),1,0)))</f>
        <v>1</v>
      </c>
      <c r="HR29" s="3">
        <f t="array" ref="HR29">IF(LEN($DV29)=0,1,SUM(IF(([2]JOE_DATA!$C$2:$C$19999=$DV29)*([2]JOE_DATA!$B$2:$B$19999="Value over £500,000")*([2]JOE_DATA!$A$2:$A$19999="Corporate"),1,0)))</f>
        <v>1</v>
      </c>
      <c r="HS29" s="3">
        <f t="array" ref="HS29">IF(LEN($DW29)=0,1,SUM(IF(([2]JOE_DATA!$C$2:$C$19999=$DW29)*([2]JOE_DATA!$B$2:$B$19999="Value over Euro 5m")*([2]JOE_DATA!$A$2:$A$19999="Corporate"),1,0)))</f>
        <v>1</v>
      </c>
      <c r="HT29" s="3">
        <f t="array" ref="HT29">IF(LEN($DX29)=0,1,SUM(IF(([2]JOE_DATA!$C$2:$C$19999=$DX29)*([2]JOE_DATA!$B$2:$B$19999="Value range in euros")*([2]JOE_DATA!$A$2:$A$19999="Corporate"),1,0)))</f>
        <v>1</v>
      </c>
      <c r="HU29" s="3">
        <f t="array" ref="HU29">IF(LEN($DY29)=0,1,SUM(IF(([2]JOE_DATA!$C$2:$C$19999=$DY29)*([2]JOE_DATA!$B$2:$B$19999="Is the deal relevant for M&amp;A study")*([2]JOE_DATA!$A$2:$A$19999="Corporate"),1,0)))</f>
        <v>1</v>
      </c>
      <c r="HV29" s="3">
        <f t="array" ref="HV29">IF(LEN($DZ29)=0,1,SUM(IF(([2]JOE_DATA!$C$2:$C$19999=$DZ29)*([2]JOE_DATA!$B$2:$B$19999="Does the deal involve PE clients")*([2]JOE_DATA!$A$2:$A$19999="Corporate"),1,0)))</f>
        <v>1</v>
      </c>
      <c r="HW29" s="3">
        <f t="array" ref="HW29">IF(LEN($EA29)=0,1,SUM(IF(([2]JOE_DATA!$C$2:$C$19999=$EA29)*([2]JOE_DATA!$B$2:$B$19999="Quarter deal announced/signed")*([2]JOE_DATA!$A$2:$A$19999="Corporate"),1,0)))</f>
        <v>1</v>
      </c>
      <c r="HX29" s="3">
        <f t="array" ref="HX29">IF(LEN($EB29)=0,1,SUM(IF(([2]JOE_DATA!$C$2:$C$19999=$EB29)*([2]JOE_DATA!$B$2:$B$19999="Quarter deal completed")*([2]JOE_DATA!$A$2:$A$19999="Corporate"),1,0)))</f>
        <v>1</v>
      </c>
      <c r="HY29" s="3">
        <f t="array" ref="HY29">IF(LEN($EC29)=0,1,SUM(IF(([2]JOE_DATA!$C$2:$C$19999=$EC29)*([2]JOE_DATA!$B$2:$B$19999="Year deal announced/signed")*([2]JOE_DATA!$A$2:$A$19999="Corporate"),1,0)))</f>
        <v>1</v>
      </c>
      <c r="HZ29" s="3">
        <f t="array" ref="HZ29">IF(LEN($ED29)=0,1,SUM(IF(([2]JOE_DATA!$C$2:$C$19999=$ED29)*([2]JOE_DATA!$B$2:$B$19999="Year deal completed")*([2]JOE_DATA!$A$2:$A$19999="Corporate"),1,0)))</f>
        <v>1</v>
      </c>
      <c r="IA29" s="3">
        <v>1</v>
      </c>
      <c r="IB29" s="3">
        <f t="array" ref="IB29">IF(LEN($EF29)=0,1,SUM(IF(([2]JOE_DATA!$C$2:$C$19999=$EF29)*([2]JOE_DATA!$B$2:$B$19999="Work type")*([2]JOE_DATA!$A$2:$A$19999="Corporate Tax"),1,0)))</f>
        <v>1</v>
      </c>
      <c r="IC29" s="3">
        <f t="array" ref="IC29">IF(LEN($EG29)=0,0.4,SUM(IF(([2]JOE_DATA!$C$2:$C$19999=$EG29)*([2]JOE_DATA!$B$2:$B$19999="Work type")*([2]JOE_DATA!$A$2:$A$19999="EPC Construction"),0.4,0)))
+
IF(LEN($EH29)=0,0.3,SUM(IF(([2]JOE_DATA!$C$2:$C$19999=$EH29)*([2]JOE_DATA!$B$2:$B$19999="Work type")*([2]JOE_DATA!$A$2:$A$19999="EPC Construction"),0.3,0)))
+
IF(LEN($EI29)=0,0.3,SUM(IF(([2]JOE_DATA!$C$2:$C$19999=$EI29)*([2]JOE_DATA!$B$2:$B$19999="Work type")*([2]JOE_DATA!$A$2:$A$19999="EPC Construction"),0.3,0)))</f>
        <v>1</v>
      </c>
      <c r="ID29" s="3">
        <f t="array" ref="ID29">IF(LEN($EJ29)=0,0.4,SUM(IF(([2]JOE_DATA!$C$2:$C$19999=$EJ29)*([2]JOE_DATA!$B$2:$B$19999="Contract type")*([2]JOE_DATA!$A$2:$A$19999="EPC Construction"),0.4,0)))
+
IF(LEN($EK29)=0,0.3,SUM(IF(([2]JOE_DATA!$C$2:$C$19999=$EK29)*([2]JOE_DATA!$B$2:$B$19999="Contract type")*([2]JOE_DATA!$A$2:$A$19999="EPC Construction"),0.3,0)))
+
IF(LEN($EL29)=0,0.3,SUM(IF(([2]JOE_DATA!$C$2:$C$19999=$EL29)*([2]JOE_DATA!$B$2:$B$19999="Contract type")*([2]JOE_DATA!$A$2:$A$19999="EPC Construction"),0.3,0)))</f>
        <v>1</v>
      </c>
      <c r="IE29" s="3">
        <f t="array" ref="IE29">IF(LEN($EP29)=0,1,SUM(IF(([2]JOE_DATA!$C$2:$C$19999=$EP29)*([2]JOE_DATA!$B$2:$B$19999="Client type")*([2]JOE_DATA!$A$2:$A$19999="EPC Construction"),1,0)))</f>
        <v>1</v>
      </c>
      <c r="IF29" s="3">
        <f t="array" ref="IF29">IF(LEN($EN29)=0,1,SUM(IF(([2]JOE_DATA!$C$2:$C$19999=$EN29)*([2]JOE_DATA!$B$2:$B$19999="Subject matter")*([2]JOE_DATA!$A$2:$A$19999="EPC Construction"),1,0)))</f>
        <v>1</v>
      </c>
      <c r="IG29" s="3">
        <f t="array" ref="IG29">IF(LEN($ER29)=0,1,SUM(IF(([2]JOE_DATA!$C$2:$C$19999=$ER29)*([2]JOE_DATA!$B$2:$B$19999="Client scope")*([2]JOE_DATA!$A$2:$A$19999="EPC Construction"),1,0)))</f>
        <v>1</v>
      </c>
      <c r="IH29" s="3">
        <f t="array" ref="IH29">IF(LEN($ES29)=0,0.4,SUM(IF(([2]JOE_DATA!$C$2:$C$19999=$ES29)*([2]JOE_DATA!$B$2:$B$19999="Work type")*([2]JOE_DATA!$A$2:$A$19999="EPC Energy"),0.4,0)))
+
IF(LEN($ET29)=0,0.3,SUM(IF(([2]JOE_DATA!$C$2:$C$19999=$ET29)*([2]JOE_DATA!$B$2:$B$19999="Work type")*([2]JOE_DATA!$A$2:$A$19999="EPC Energy"),0.3,0)))
+
IF(LEN($EU29)=0,0.3,SUM(IF(([2]JOE_DATA!$C$2:$C$19999=$EU29)*([2]JOE_DATA!$B$2:$B$19999="Work type")*([2]JOE_DATA!$A$2:$A$19999="EPC Energy"),0.3,0)))</f>
        <v>1</v>
      </c>
      <c r="II29" s="3">
        <f t="array" ref="II29">IF(LEN($EV29)=0,1,SUM(IF(([2]JOE_DATA!$C$2:$C$19999=$EV29)*([2]JOE_DATA!$B$2:$B$19999="Work type")*([2]JOE_DATA!$A$2:$A$19999="EPC Energy"),1,0)))</f>
        <v>1</v>
      </c>
      <c r="IJ29" s="3">
        <f t="array" ref="IJ29">IF(LEN($EW29)=0,1,SUM(IF(([2]JOE_DATA!$C$2:$C$19999=$EW29)*([2]JOE_DATA!$B$2:$B$19999="Client type")*([2]JOE_DATA!$A$2:$A$19999="EPC Projects"),1,0)))</f>
        <v>1</v>
      </c>
      <c r="IK29" s="3">
        <f t="array" ref="IK29">IF(LEN($FE29)=0,0.4,SUM(IF(([2]JOE_DATA!$C$2:$C$19999=$FE29)*([2]JOE_DATA!$B$2:$B$19999="Client type")*([2]JOE_DATA!$A$2:$A$19999="Real Estate"),0.4,0)))
+
IF(LEN($FF29)=0,0.3,SUM(IF(([2]JOE_DATA!$C$2:$C$19999=$FF29)*([2]JOE_DATA!$B$2:$B$19999="Client type")*([2]JOE_DATA!$A$2:$A$19999="Real Estate"),0.3,0)))
+
IF(LEN($FG29)=0,0.3,SUM(IF(([2]JOE_DATA!$C$2:$C$19999=$FG29)*([2]JOE_DATA!$B$2:$B$19999="Client type")*([2]JOE_DATA!$A$2:$A$19999="Real Estate"),0.3,0)))</f>
        <v>1</v>
      </c>
      <c r="IL29" s="3">
        <f t="array" ref="IL29">IF(LEN($FH29)=0,0.4,SUM(IF(([2]JOE_DATA!$C$2:$C$19999=$FH29)*([2]JOE_DATA!$B$2:$B$19999="Work type")*([2]JOE_DATA!$A$2:$A$19999="Real Estate"),0.4,0)))
+
IF(LEN($FI29)=0,0.3,SUM(IF(([2]JOE_DATA!$C$2:$C$19999=$FI29)*([2]JOE_DATA!$B$2:$B$19999="Work type")*([2]JOE_DATA!$A$2:$A$19999="Real Estate"),0.3,0)))
+
IF(LEN($FJ29)=0,0.3,SUM(IF(([2]JOE_DATA!$C$2:$C$19999=$FJ29)*([2]JOE_DATA!$B$2:$B$19999="Work type")*([2]JOE_DATA!$A$2:$A$19999="Real Estate"),0.3,0)))</f>
        <v>1</v>
      </c>
      <c r="IM29" s="3">
        <f t="array" ref="IM29">IF(LEN($EX29)=0,0.4,SUM(IF(([2]JOE_DATA!$C$2:$C$19999=$EX29)*([2]JOE_DATA!$B$2:$B$19999="Work type")*([2]JOE_DATA!$A$2:$A$19999="Human Capital"),0.4,0)))
+
IF(LEN($EY29)=0,0.3,SUM(IF(([2]JOE_DATA!$C$2:$C$19999=$EY29)*([2]JOE_DATA!$B$2:$B$19999="Work type")*([2]JOE_DATA!$A$2:$A$19999="Human Capital"),0.3,0)))
+
IF(LEN($EZ29)=0,0.3,SUM(IF(([2]JOE_DATA!$C$2:$C$19999=$EZ29)*([2]JOE_DATA!$B$2:$B$19999="Work type")*([2]JOE_DATA!$A$2:$A$19999="Human Capital"),0.3,0)))</f>
        <v>1</v>
      </c>
      <c r="IN29" s="3">
        <f t="array" ref="IN29">IF(LEN($FA29)=0,0.4,SUM(IF(([2]JOE_DATA!$C$2:$C$19999=$FA29)*([2]JOE_DATA!$B$2:$B$19999="Sub-work types")*([2]JOE_DATA!$A$2:$A$19999="Human Capital"),0.4,0)))
+
IF(LEN($FB29)=0,0.3,SUM(IF(([2]JOE_DATA!$C$2:$C$19999=$FB29)*([2]JOE_DATA!$B$2:$B$19999="Sub-work types")*([2]JOE_DATA!$A$2:$A$19999="Human Capital"),0.3,0)))
+
IF(LEN($FC29)=0,0.3,SUM(IF(([2]JOE_DATA!$C$2:$C$19999=$FC29)*([2]JOE_DATA!$B$2:$B$19999="Sub-work types")*([2]JOE_DATA!$A$2:$A$19999="Human Capital"),0.3,0)))</f>
        <v>1</v>
      </c>
      <c r="IO29" s="16">
        <f t="array" ref="IO29">IF(LEN($FD29)=0,1,SUM(IF(([2]JOE_DATA!$C$2:$C$19999=$FD29)*([2]JOE_DATA!$B$2:$B$19999="Pension scheme")*([2]JOE_DATA!$A$2:$A$19999="Human Capital"),1,0)))</f>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45.75">
      <c r="A30" s="37" t="s">
        <v>246</v>
      </c>
      <c r="B30" s="38" t="s">
        <v>367</v>
      </c>
      <c r="C30" s="37" t="s">
        <v>254</v>
      </c>
      <c r="D30" s="37"/>
      <c r="E30" s="3"/>
      <c r="F30" s="39" t="s">
        <v>320</v>
      </c>
      <c r="G30" s="3"/>
      <c r="H30" s="3"/>
      <c r="I30" s="40" t="s">
        <v>321</v>
      </c>
      <c r="J30" s="3"/>
      <c r="K30" s="3"/>
      <c r="L30" s="37"/>
      <c r="M30" s="3"/>
      <c r="N30" s="3"/>
      <c r="O30" s="41" t="s">
        <v>109</v>
      </c>
      <c r="P30" s="37"/>
      <c r="Q30" s="37"/>
      <c r="R30" s="3"/>
      <c r="S30" s="42"/>
      <c r="T30" s="42">
        <v>38711</v>
      </c>
      <c r="U30" s="37" t="s">
        <v>320</v>
      </c>
      <c r="V30" s="3"/>
      <c r="W30" s="3"/>
      <c r="X30" s="40" t="s">
        <v>321</v>
      </c>
      <c r="Y30" s="40" t="s">
        <v>368</v>
      </c>
      <c r="Z30" s="3"/>
      <c r="AA30" s="37" t="s">
        <v>369</v>
      </c>
      <c r="AB30" s="37"/>
      <c r="AC30" s="3"/>
      <c r="AD30" s="37" t="s">
        <v>254</v>
      </c>
      <c r="AE30" s="3"/>
      <c r="AF30" s="3"/>
      <c r="AG30" s="43" t="s">
        <v>130</v>
      </c>
      <c r="AH30" s="3"/>
      <c r="AI30" s="37" t="s">
        <v>255</v>
      </c>
      <c r="AJ30" s="3"/>
      <c r="AK30" s="3"/>
      <c r="AL30" s="37"/>
      <c r="AM30" s="3"/>
      <c r="AN30" s="3"/>
      <c r="AO30" s="37" t="s">
        <v>256</v>
      </c>
      <c r="AP30" s="3"/>
      <c r="AQ30" s="3"/>
      <c r="AR30" s="3"/>
      <c r="AS30" s="3"/>
      <c r="AT30" s="3"/>
      <c r="AU30" s="3"/>
      <c r="AV30" s="3"/>
      <c r="AW30" s="3"/>
      <c r="AX30" s="3"/>
      <c r="AY30" s="3"/>
      <c r="AZ30" s="3"/>
      <c r="BA30" s="3"/>
      <c r="BB30" s="3"/>
      <c r="BC30" s="3"/>
      <c r="BD30" s="3"/>
      <c r="BE30" s="44"/>
      <c r="BF30" s="37"/>
      <c r="BG30" s="37" t="s">
        <v>254</v>
      </c>
      <c r="BH30" s="3"/>
      <c r="BI30" s="37" t="s">
        <v>357</v>
      </c>
      <c r="BJ30" s="45"/>
      <c r="BK30" s="45"/>
      <c r="BL30" s="46" t="s">
        <v>258</v>
      </c>
      <c r="BM30" s="46" t="s">
        <v>358</v>
      </c>
      <c r="BN30" s="46" t="s">
        <v>290</v>
      </c>
      <c r="BO30" s="3"/>
      <c r="BP30" s="3"/>
      <c r="BQ30" s="3"/>
      <c r="BR30" s="3"/>
      <c r="BS30" s="3"/>
      <c r="BT30" s="37"/>
      <c r="BU30" s="46" t="s">
        <v>267</v>
      </c>
      <c r="BV30" s="37"/>
      <c r="BW30" s="3"/>
      <c r="BX30" s="3"/>
      <c r="BY30" s="3"/>
      <c r="BZ30" s="3"/>
      <c r="CA30" s="3"/>
      <c r="CB30" s="3"/>
      <c r="CC30" s="3"/>
      <c r="CD30" s="41" t="s">
        <v>259</v>
      </c>
      <c r="CE30" s="40" t="s">
        <v>260</v>
      </c>
      <c r="CF30" s="3"/>
      <c r="CG30" s="41" t="s">
        <v>261</v>
      </c>
      <c r="CH30" s="40"/>
      <c r="CI30" s="3"/>
      <c r="CJ30" s="3"/>
      <c r="CK30" s="41" t="s">
        <v>262</v>
      </c>
      <c r="CL30" s="3"/>
      <c r="CM30" s="3"/>
      <c r="CN30" s="3"/>
      <c r="CO30" s="3"/>
      <c r="CP30" s="3"/>
      <c r="CQ30" s="37"/>
      <c r="CR30" s="37"/>
      <c r="CS30" s="37"/>
      <c r="CT30" s="37"/>
      <c r="CU30" s="37"/>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7"/>
      <c r="FF30" s="37"/>
      <c r="FG30" s="37"/>
      <c r="FH30" s="37"/>
      <c r="FI30" s="37"/>
      <c r="FJ30" s="3"/>
      <c r="FK30" s="3"/>
      <c r="FL30" s="3"/>
      <c r="FM30" s="3"/>
      <c r="FO30" s="3"/>
      <c r="FP30" s="3"/>
      <c r="FQ30" s="3" t="str">
        <f t="array" ref="FQ30">IF(SUM($FU30:$IP30)=74,"PASS","FAIL")</f>
        <v>PASS</v>
      </c>
      <c r="FR30" s="3">
        <f t="shared" si="5"/>
        <v>0</v>
      </c>
      <c r="FS30" s="3">
        <f t="shared" si="6"/>
        <v>0</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f t="array" ref="HF30">IF(LEN($CS30)=0,0.4,SUM(IF(([2]JOE_DATA!$C$2:$C$19999=$CS30)*([2]JOE_DATA!$B$2:$B$19999="Work type")*([2]JOE_DATA!$A$2:$A$19999="BAIF"),0.4,0)))
+
IF(LEN($CT30)=0,0.3,SUM(IF(([2]JOE_DATA!$C$2:$C$19999=$CT30)*([2]JOE_DATA!$B$2:$B$19999="Work type")*([2]JOE_DATA!$A$2:$A$19999="BAIF"),0.3,0)))
+
IF(LEN($CU30)=0,0.3,SUM(IF(([2]JOE_DATA!$C$2:$C$19999=$CU30)*([2]JOE_DATA!$B$2:$B$19999="Work type")*([2]JOE_DATA!$A$2:$A$19999="BAIF"),0.3,0)))</f>
        <v>1</v>
      </c>
      <c r="HG30" s="3">
        <f t="array" ref="HG30">IF(LEN($CQ30)=0,1,SUM(IF(([2]JOE_DATA!$C$2:$C$19999=$CQ30)*([2]JOE_DATA!$B$2:$B$19999="Client type")*([2]JOE_DATA!$A$2:$A$19999="BAIF"),1,0)))</f>
        <v>1</v>
      </c>
      <c r="HH30" s="3">
        <f t="array" ref="HH30">IF(LEN($CW30)=0,0.4,SUM(IF(([2]JOE_DATA!$C$2:$C$19999=$CW30)*([2]JOE_DATA!$B$2:$B$19999="Work type")*([2]JOE_DATA!$A$2:$A$19999="CRD"),0.4,0)))
+
IF(LEN($CX30)=0,0.3,SUM(IF(([2]JOE_DATA!$C$2:$C$19999=$CX30)*([2]JOE_DATA!$B$2:$B$19999="Work type")*([2]JOE_DATA!$A$2:$A$19999="CRD"),0.3,0)))
+
IF(LEN($CY30)=0,0.3,SUM(IF(([2]JOE_DATA!$C$2:$C$19999=$CY30)*([2]JOE_DATA!$B$2:$B$19999="Work type")*([2]JOE_DATA!$A$2:$A$19999="CRD"),0.3,0)))</f>
        <v>1</v>
      </c>
      <c r="HI30" s="3">
        <f t="array" ref="HI30">IF(LEN($CZ30)=0,0.4,SUM(IF(([2]JOE_DATA!$C$2:$C$19999=$CZ30)*([2]JOE_DATA!$B$2:$B$19999="Sub-work type")*([2]JOE_DATA!$A$2:$A$19999="CRD"),0.4,0)))
+
IF(LEN($DA30)=0,0.3,SUM(IF(([2]JOE_DATA!$C$2:$C$19999=$DA30)*([2]JOE_DATA!$B$2:$B$19999="Sub-work type")*([2]JOE_DATA!$A$2:$A$19999="CRD"),0.3,0)))
+
IF(LEN($DB30)=0,0.3,SUM(IF(([2]JOE_DATA!$C$2:$C$19999=$DB30)*([2]JOE_DATA!$B$2:$B$19999="Sub-work type")*([2]JOE_DATA!$A$2:$A$19999="CRD"),0.3,0)))</f>
        <v>1</v>
      </c>
      <c r="HJ30" s="3">
        <f t="array" ref="HJ30">IF(LEN($CV30)=0,1,SUM(IF(([2]JOE_DATA!$C$2:$C$19999=$CV30)*([2]JOE_DATA!$B$2:$B$19999="Client type")*([2]JOE_DATA!$A$2:$A$19999="CRD"),1,0)))</f>
        <v>1</v>
      </c>
      <c r="HK30" s="3">
        <f t="array" ref="HK30">IF(LEN($DC30)=0,0.4,SUM(IF(([2]JOE_DATA!$C$2:$C$19999=$DC30)*([2]JOE_DATA!$B$2:$B$19999="Work type")*([2]JOE_DATA!$A$2:$A$19999="Corporate"),0.4,0)))
+
IF(LEN($DD30)=0,0.3,SUM(IF(([2]JOE_DATA!$C$2:$C$19999=$DD30)*([2]JOE_DATA!$B$2:$B$19999="Work type")*([2]JOE_DATA!$A$2:$A$19999="Corporate"),0.3,0)))
+
IF(LEN($DE30)=0,0.3,SUM(IF(([2]JOE_DATA!$C$2:$C$19999=$DE30)*([2]JOE_DATA!$B$2:$B$19999="Work type")*([2]JOE_DATA!$A$2:$A$19999="Corporate"),0.3,0)))</f>
        <v>1</v>
      </c>
      <c r="HL30" s="3">
        <f t="array" ref="HL30">IF(LEN($DF30)=0,0.4,SUM(IF(([2]JOE_DATA!$C$2:$C$19999=$DF30)*([2]JOE_DATA!$B$2:$B$19999="Sub-work type")*([2]JOE_DATA!$A$2:$A$19999="Corporate"),0.4,0)))
+
IF(LEN($DG30)=0,0.3,SUM(IF(([2]JOE_DATA!$C$2:$C$19999=$DG30)*([2]JOE_DATA!$B$2:$B$19999="Sub-work type")*([2]JOE_DATA!$A$2:$A$19999="Corporate"),0.3,0)))
+
IF(LEN($DH30)=0,0.3,SUM(IF(([2]JOE_DATA!$C$2:$C$19999=$DH30)*([2]JOE_DATA!$B$2:$B$19999="Sub-work type")*([2]JOE_DATA!$A$2:$A$19999="Corporate"),0.3,0)))</f>
        <v>1</v>
      </c>
      <c r="HM30" s="3">
        <f t="array" ref="HM30">IF(LEN($DI30)=0,0.4,SUM(IF(([2]JOE_DATA!$C$2:$C$19999=$DI30)*([2]JOE_DATA!$B$2:$B$19999="Acting for")*([2]JOE_DATA!$A$2:$A$19999="Corporate"),0.4,0)))
+
IF(LEN($DJ30)=0,0.3,SUM(IF(([2]JOE_DATA!$C$2:$C$19999=$DJ30)*([2]JOE_DATA!$B$2:$B$19999="Acting for")*([2]JOE_DATA!$A$2:$A$19999="Corporate"),0.3,0)))
+
IF(LEN($DK30)=0,0.3,SUM(IF(([2]JOE_DATA!$C$2:$C$19999=$DK30)*([2]JOE_DATA!$B$2:$B$19999="Acting for")*([2]JOE_DATA!$A$2:$A$19999="Corporate"),0.3,0)))</f>
        <v>1</v>
      </c>
      <c r="HN30" s="3">
        <f t="array" ref="HN30">IF(LEN($DM30)=0,0.4,SUM(IF(([2]JOE_DATA!$C$2:$C$19999=$DM30)*([2]JOE_DATA!$B$2:$B$19999="Country of buyer")*([2]JOE_DATA!$A$2:$A$19999="Corporate"),0.4,0)))
+
IF(LEN($DN30)=0,0.3,SUM(IF(([2]JOE_DATA!$C$2:$C$19999=$DN30)*([2]JOE_DATA!$B$2:$B$19999="Country of buyer")*([2]JOE_DATA!$A$2:$A$19999="Corporate"),0.3,0)))
+
IF(LEN($DL30)=0,0.3,SUM(IF(([2]JOE_DATA!$C$2:$C$19999=$DL30)*([2]JOE_DATA!$B$2:$B$19999="Country of buyer")*([2]JOE_DATA!$A$2:$A$19999="Corporate"),0.3,0)))</f>
        <v>1</v>
      </c>
      <c r="HO30" s="3">
        <f t="array" ref="HO30">IF(LEN($DO30)=0,0.4,SUM(IF(([2]JOE_DATA!$C$2:$C$19999=$DO30)*([2]JOE_DATA!$B$2:$B$19999="Country of seller")*([2]JOE_DATA!$A$2:$A$19999="Corporate"),0.4,0)))
+
IF(LEN($DP30)=0,0.3,SUM(IF(([2]JOE_DATA!$C$2:$C$19999=$DP30)*([2]JOE_DATA!$B$2:$B$19999="Country of seller")*([2]JOE_DATA!$A$2:$A$19999="Corporate"),0.3,0)))
+
IF(LEN($DQ30)=0,0.3,SUM(IF(([2]JOE_DATA!$C$2:$C$19999=$DQ30)*([2]JOE_DATA!$B$2:$B$19999="Country of seller")*([2]JOE_DATA!$A$2:$A$19999="Corporate"),0.3,0)))</f>
        <v>1</v>
      </c>
      <c r="HP30" s="3">
        <f t="array" ref="HP30">IF(LEN($DR30)=0,0.4,SUM(IF(([2]JOE_DATA!$C$2:$C$19999=$DR30)*([2]JOE_DATA!$B$2:$B$19999="Country of target")*([2]JOE_DATA!$A$2:$A$19999="Corporate"),0.4,0)))
+
IF(LEN($DS30)=0,0.3,SUM(IF(([2]JOE_DATA!$C$2:$C$19999=$DS30)*([2]JOE_DATA!$B$2:$B$19999="Country of target")*([2]JOE_DATA!$A$2:$A$19999="Corporate"),0.3,0)))
+
IF(LEN($DT30)=0,0.3,SUM(IF(([2]JOE_DATA!$C$2:$C$19999=$DT30)*([2]JOE_DATA!$B$2:$B$19999="Country of target")*([2]JOE_DATA!$A$2:$A$19999="Corporate"),0.3,0)))</f>
        <v>1</v>
      </c>
      <c r="HQ30" s="3">
        <f t="array" ref="HQ30">IF(LEN($DU30)=0,1,SUM(IF(([2]JOE_DATA!$C$2:$C$19999=$DU30)*([2]JOE_DATA!$B$2:$B$19999="Value over US $5m")*([2]JOE_DATA!$A$2:$A$19999="Corporate"),1,0)))</f>
        <v>1</v>
      </c>
      <c r="HR30" s="3">
        <f t="array" ref="HR30">IF(LEN($DV30)=0,1,SUM(IF(([2]JOE_DATA!$C$2:$C$19999=$DV30)*([2]JOE_DATA!$B$2:$B$19999="Value over £500,000")*([2]JOE_DATA!$A$2:$A$19999="Corporate"),1,0)))</f>
        <v>1</v>
      </c>
      <c r="HS30" s="3">
        <f t="array" ref="HS30">IF(LEN($DW30)=0,1,SUM(IF(([2]JOE_DATA!$C$2:$C$19999=$DW30)*([2]JOE_DATA!$B$2:$B$19999="Value over Euro 5m")*([2]JOE_DATA!$A$2:$A$19999="Corporate"),1,0)))</f>
        <v>1</v>
      </c>
      <c r="HT30" s="3">
        <f t="array" ref="HT30">IF(LEN($DX30)=0,1,SUM(IF(([2]JOE_DATA!$C$2:$C$19999=$DX30)*([2]JOE_DATA!$B$2:$B$19999="Value range in euros")*([2]JOE_DATA!$A$2:$A$19999="Corporate"),1,0)))</f>
        <v>1</v>
      </c>
      <c r="HU30" s="3">
        <f t="array" ref="HU30">IF(LEN($DY30)=0,1,SUM(IF(([2]JOE_DATA!$C$2:$C$19999=$DY30)*([2]JOE_DATA!$B$2:$B$19999="Is the deal relevant for M&amp;A study")*([2]JOE_DATA!$A$2:$A$19999="Corporate"),1,0)))</f>
        <v>1</v>
      </c>
      <c r="HV30" s="3">
        <f t="array" ref="HV30">IF(LEN($DZ30)=0,1,SUM(IF(([2]JOE_DATA!$C$2:$C$19999=$DZ30)*([2]JOE_DATA!$B$2:$B$19999="Does the deal involve PE clients")*([2]JOE_DATA!$A$2:$A$19999="Corporate"),1,0)))</f>
        <v>1</v>
      </c>
      <c r="HW30" s="3">
        <f t="array" ref="HW30">IF(LEN($EA30)=0,1,SUM(IF(([2]JOE_DATA!$C$2:$C$19999=$EA30)*([2]JOE_DATA!$B$2:$B$19999="Quarter deal announced/signed")*([2]JOE_DATA!$A$2:$A$19999="Corporate"),1,0)))</f>
        <v>1</v>
      </c>
      <c r="HX30" s="3">
        <f t="array" ref="HX30">IF(LEN($EB30)=0,1,SUM(IF(([2]JOE_DATA!$C$2:$C$19999=$EB30)*([2]JOE_DATA!$B$2:$B$19999="Quarter deal completed")*([2]JOE_DATA!$A$2:$A$19999="Corporate"),1,0)))</f>
        <v>1</v>
      </c>
      <c r="HY30" s="3">
        <f t="array" ref="HY30">IF(LEN($EC30)=0,1,SUM(IF(([2]JOE_DATA!$C$2:$C$19999=$EC30)*([2]JOE_DATA!$B$2:$B$19999="Year deal announced/signed")*([2]JOE_DATA!$A$2:$A$19999="Corporate"),1,0)))</f>
        <v>1</v>
      </c>
      <c r="HZ30" s="3">
        <f t="array" ref="HZ30">IF(LEN($ED30)=0,1,SUM(IF(([2]JOE_DATA!$C$2:$C$19999=$ED30)*([2]JOE_DATA!$B$2:$B$19999="Year deal completed")*([2]JOE_DATA!$A$2:$A$19999="Corporate"),1,0)))</f>
        <v>1</v>
      </c>
      <c r="IA30" s="3">
        <v>1</v>
      </c>
      <c r="IB30" s="3">
        <f t="array" ref="IB30">IF(LEN($EF30)=0,1,SUM(IF(([2]JOE_DATA!$C$2:$C$19999=$EF30)*([2]JOE_DATA!$B$2:$B$19999="Work type")*([2]JOE_DATA!$A$2:$A$19999="Corporate Tax"),1,0)))</f>
        <v>1</v>
      </c>
      <c r="IC30" s="3">
        <f t="array" ref="IC30">IF(LEN($EG30)=0,0.4,SUM(IF(([2]JOE_DATA!$C$2:$C$19999=$EG30)*([2]JOE_DATA!$B$2:$B$19999="Work type")*([2]JOE_DATA!$A$2:$A$19999="EPC Construction"),0.4,0)))
+
IF(LEN($EH30)=0,0.3,SUM(IF(([2]JOE_DATA!$C$2:$C$19999=$EH30)*([2]JOE_DATA!$B$2:$B$19999="Work type")*([2]JOE_DATA!$A$2:$A$19999="EPC Construction"),0.3,0)))
+
IF(LEN($EI30)=0,0.3,SUM(IF(([2]JOE_DATA!$C$2:$C$19999=$EI30)*([2]JOE_DATA!$B$2:$B$19999="Work type")*([2]JOE_DATA!$A$2:$A$19999="EPC Construction"),0.3,0)))</f>
        <v>1</v>
      </c>
      <c r="ID30" s="3">
        <f t="array" ref="ID30">IF(LEN($EJ30)=0,0.4,SUM(IF(([2]JOE_DATA!$C$2:$C$19999=$EJ30)*([2]JOE_DATA!$B$2:$B$19999="Contract type")*([2]JOE_DATA!$A$2:$A$19999="EPC Construction"),0.4,0)))
+
IF(LEN($EK30)=0,0.3,SUM(IF(([2]JOE_DATA!$C$2:$C$19999=$EK30)*([2]JOE_DATA!$B$2:$B$19999="Contract type")*([2]JOE_DATA!$A$2:$A$19999="EPC Construction"),0.3,0)))
+
IF(LEN($EL30)=0,0.3,SUM(IF(([2]JOE_DATA!$C$2:$C$19999=$EL30)*([2]JOE_DATA!$B$2:$B$19999="Contract type")*([2]JOE_DATA!$A$2:$A$19999="EPC Construction"),0.3,0)))</f>
        <v>1</v>
      </c>
      <c r="IE30" s="3">
        <f t="array" ref="IE30">IF(LEN($EP30)=0,1,SUM(IF(([2]JOE_DATA!$C$2:$C$19999=$EP30)*([2]JOE_DATA!$B$2:$B$19999="Client type")*([2]JOE_DATA!$A$2:$A$19999="EPC Construction"),1,0)))</f>
        <v>1</v>
      </c>
      <c r="IF30" s="3">
        <f t="array" ref="IF30">IF(LEN($EN30)=0,1,SUM(IF(([2]JOE_DATA!$C$2:$C$19999=$EN30)*([2]JOE_DATA!$B$2:$B$19999="Subject matter")*([2]JOE_DATA!$A$2:$A$19999="EPC Construction"),1,0)))</f>
        <v>1</v>
      </c>
      <c r="IG30" s="3">
        <f t="array" ref="IG30">IF(LEN($ER30)=0,1,SUM(IF(([2]JOE_DATA!$C$2:$C$19999=$ER30)*([2]JOE_DATA!$B$2:$B$19999="Client scope")*([2]JOE_DATA!$A$2:$A$19999="EPC Construction"),1,0)))</f>
        <v>1</v>
      </c>
      <c r="IH30" s="3">
        <f t="array" ref="IH30">IF(LEN($ES30)=0,0.4,SUM(IF(([2]JOE_DATA!$C$2:$C$19999=$ES30)*([2]JOE_DATA!$B$2:$B$19999="Work type")*([2]JOE_DATA!$A$2:$A$19999="EPC Energy"),0.4,0)))
+
IF(LEN($ET30)=0,0.3,SUM(IF(([2]JOE_DATA!$C$2:$C$19999=$ET30)*([2]JOE_DATA!$B$2:$B$19999="Work type")*([2]JOE_DATA!$A$2:$A$19999="EPC Energy"),0.3,0)))
+
IF(LEN($EU30)=0,0.3,SUM(IF(([2]JOE_DATA!$C$2:$C$19999=$EU30)*([2]JOE_DATA!$B$2:$B$19999="Work type")*([2]JOE_DATA!$A$2:$A$19999="EPC Energy"),0.3,0)))</f>
        <v>1</v>
      </c>
      <c r="II30" s="3">
        <f t="array" ref="II30">IF(LEN($EV30)=0,1,SUM(IF(([2]JOE_DATA!$C$2:$C$19999=$EV30)*([2]JOE_DATA!$B$2:$B$19999="Work type")*([2]JOE_DATA!$A$2:$A$19999="EPC Energy"),1,0)))</f>
        <v>1</v>
      </c>
      <c r="IJ30" s="3">
        <f t="array" ref="IJ30">IF(LEN($EW30)=0,1,SUM(IF(([2]JOE_DATA!$C$2:$C$19999=$EW30)*([2]JOE_DATA!$B$2:$B$19999="Client type")*([2]JOE_DATA!$A$2:$A$19999="EPC Projects"),1,0)))</f>
        <v>1</v>
      </c>
      <c r="IK30" s="3">
        <f t="array" ref="IK30">IF(LEN($FE30)=0,0.4,SUM(IF(([2]JOE_DATA!$C$2:$C$19999=$FE30)*([2]JOE_DATA!$B$2:$B$19999="Client type")*([2]JOE_DATA!$A$2:$A$19999="Real Estate"),0.4,0)))
+
IF(LEN($FF30)=0,0.3,SUM(IF(([2]JOE_DATA!$C$2:$C$19999=$FF30)*([2]JOE_DATA!$B$2:$B$19999="Client type")*([2]JOE_DATA!$A$2:$A$19999="Real Estate"),0.3,0)))
+
IF(LEN($FG30)=0,0.3,SUM(IF(([2]JOE_DATA!$C$2:$C$19999=$FG30)*([2]JOE_DATA!$B$2:$B$19999="Client type")*([2]JOE_DATA!$A$2:$A$19999="Real Estate"),0.3,0)))</f>
        <v>1</v>
      </c>
      <c r="IL30" s="3">
        <f t="array" ref="IL30">IF(LEN($FH30)=0,0.4,SUM(IF(([2]JOE_DATA!$C$2:$C$19999=$FH30)*([2]JOE_DATA!$B$2:$B$19999="Work type")*([2]JOE_DATA!$A$2:$A$19999="Real Estate"),0.4,0)))
+
IF(LEN($FI30)=0,0.3,SUM(IF(([2]JOE_DATA!$C$2:$C$19999=$FI30)*([2]JOE_DATA!$B$2:$B$19999="Work type")*([2]JOE_DATA!$A$2:$A$19999="Real Estate"),0.3,0)))
+
IF(LEN($FJ30)=0,0.3,SUM(IF(([2]JOE_DATA!$C$2:$C$19999=$FJ30)*([2]JOE_DATA!$B$2:$B$19999="Work type")*([2]JOE_DATA!$A$2:$A$19999="Real Estate"),0.3,0)))</f>
        <v>1</v>
      </c>
      <c r="IM30" s="3">
        <f t="array" ref="IM30">IF(LEN($EX30)=0,0.4,SUM(IF(([2]JOE_DATA!$C$2:$C$19999=$EX30)*([2]JOE_DATA!$B$2:$B$19999="Work type")*([2]JOE_DATA!$A$2:$A$19999="Human Capital"),0.4,0)))
+
IF(LEN($EY30)=0,0.3,SUM(IF(([2]JOE_DATA!$C$2:$C$19999=$EY30)*([2]JOE_DATA!$B$2:$B$19999="Work type")*([2]JOE_DATA!$A$2:$A$19999="Human Capital"),0.3,0)))
+
IF(LEN($EZ30)=0,0.3,SUM(IF(([2]JOE_DATA!$C$2:$C$19999=$EZ30)*([2]JOE_DATA!$B$2:$B$19999="Work type")*([2]JOE_DATA!$A$2:$A$19999="Human Capital"),0.3,0)))</f>
        <v>1</v>
      </c>
      <c r="IN30" s="3">
        <f t="array" ref="IN30">IF(LEN($FA30)=0,0.4,SUM(IF(([2]JOE_DATA!$C$2:$C$19999=$FA30)*([2]JOE_DATA!$B$2:$B$19999="Sub-work types")*([2]JOE_DATA!$A$2:$A$19999="Human Capital"),0.4,0)))
+
IF(LEN($FB30)=0,0.3,SUM(IF(([2]JOE_DATA!$C$2:$C$19999=$FB30)*([2]JOE_DATA!$B$2:$B$19999="Sub-work types")*([2]JOE_DATA!$A$2:$A$19999="Human Capital"),0.3,0)))
+
IF(LEN($FC30)=0,0.3,SUM(IF(([2]JOE_DATA!$C$2:$C$19999=$FC30)*([2]JOE_DATA!$B$2:$B$19999="Sub-work types")*([2]JOE_DATA!$A$2:$A$19999="Human Capital"),0.3,0)))</f>
        <v>1</v>
      </c>
      <c r="IO30" s="16">
        <f t="array" ref="IO30">IF(LEN($FD30)=0,1,SUM(IF(([2]JOE_DATA!$C$2:$C$19999=$FD30)*([2]JOE_DATA!$B$2:$B$19999="Pension scheme")*([2]JOE_DATA!$A$2:$A$19999="Human Capital"),1,0)))</f>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36.75">
      <c r="A31" s="37" t="s">
        <v>246</v>
      </c>
      <c r="B31" s="38" t="s">
        <v>370</v>
      </c>
      <c r="C31" s="37" t="s">
        <v>254</v>
      </c>
      <c r="D31" s="37"/>
      <c r="E31" s="3"/>
      <c r="F31" s="39" t="s">
        <v>250</v>
      </c>
      <c r="G31" s="3"/>
      <c r="H31" s="3"/>
      <c r="I31" s="40" t="s">
        <v>263</v>
      </c>
      <c r="J31" s="3"/>
      <c r="K31" s="3"/>
      <c r="L31" s="37"/>
      <c r="M31" s="3"/>
      <c r="N31" s="3"/>
      <c r="O31" s="41" t="s">
        <v>99</v>
      </c>
      <c r="P31" s="37"/>
      <c r="Q31" s="37"/>
      <c r="R31" s="3"/>
      <c r="S31" s="42"/>
      <c r="T31" s="42">
        <v>38852</v>
      </c>
      <c r="U31" s="37" t="s">
        <v>250</v>
      </c>
      <c r="V31" s="3"/>
      <c r="W31" s="3"/>
      <c r="X31" s="40" t="s">
        <v>263</v>
      </c>
      <c r="Y31" s="40" t="s">
        <v>252</v>
      </c>
      <c r="Z31" s="3"/>
      <c r="AA31" s="37" t="s">
        <v>371</v>
      </c>
      <c r="AB31" s="37"/>
      <c r="AC31" s="3"/>
      <c r="AD31" s="37" t="s">
        <v>254</v>
      </c>
      <c r="AE31" s="3"/>
      <c r="AF31" s="3"/>
      <c r="AG31" s="43" t="s">
        <v>130</v>
      </c>
      <c r="AH31" s="3"/>
      <c r="AI31" s="37" t="s">
        <v>255</v>
      </c>
      <c r="AJ31" s="3"/>
      <c r="AK31" s="3"/>
      <c r="AL31" s="37"/>
      <c r="AM31" s="3"/>
      <c r="AN31" s="3"/>
      <c r="AO31" s="37" t="s">
        <v>256</v>
      </c>
      <c r="AP31" s="3"/>
      <c r="AQ31" s="3"/>
      <c r="AR31" s="3"/>
      <c r="AS31" s="3"/>
      <c r="AT31" s="3"/>
      <c r="AU31" s="3"/>
      <c r="AV31" s="3"/>
      <c r="AW31" s="3"/>
      <c r="AX31" s="3"/>
      <c r="AY31" s="3"/>
      <c r="AZ31" s="3"/>
      <c r="BA31" s="3"/>
      <c r="BB31" s="3"/>
      <c r="BC31" s="3"/>
      <c r="BD31" s="3"/>
      <c r="BE31" s="44"/>
      <c r="BF31" s="37"/>
      <c r="BG31" s="37" t="s">
        <v>254</v>
      </c>
      <c r="BH31" s="3"/>
      <c r="BI31" s="40" t="s">
        <v>257</v>
      </c>
      <c r="BJ31" s="45"/>
      <c r="BK31" s="45"/>
      <c r="BL31" s="46" t="s">
        <v>258</v>
      </c>
      <c r="BM31" s="46"/>
      <c r="BN31" s="37"/>
      <c r="BO31" s="3"/>
      <c r="BP31" s="3"/>
      <c r="BQ31" s="3"/>
      <c r="BR31" s="3"/>
      <c r="BS31" s="3"/>
      <c r="BT31" s="37"/>
      <c r="BU31" s="37"/>
      <c r="BV31" s="37"/>
      <c r="BW31" s="3"/>
      <c r="BX31" s="3"/>
      <c r="BY31" s="3"/>
      <c r="BZ31" s="3"/>
      <c r="CA31" s="3"/>
      <c r="CB31" s="3"/>
      <c r="CC31" s="3"/>
      <c r="CD31" s="41" t="s">
        <v>259</v>
      </c>
      <c r="CE31" s="40" t="s">
        <v>260</v>
      </c>
      <c r="CF31" s="3"/>
      <c r="CG31" s="41" t="s">
        <v>261</v>
      </c>
      <c r="CH31" s="40"/>
      <c r="CI31" s="3"/>
      <c r="CJ31" s="3"/>
      <c r="CK31" s="41" t="s">
        <v>262</v>
      </c>
      <c r="CL31" s="3"/>
      <c r="CM31" s="3"/>
      <c r="CN31" s="3"/>
      <c r="CO31" s="3"/>
      <c r="CP31" s="3"/>
      <c r="CQ31" s="37"/>
      <c r="CR31" s="37"/>
      <c r="CS31" s="37"/>
      <c r="CT31" s="37"/>
      <c r="CU31" s="37"/>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7"/>
      <c r="FF31" s="37"/>
      <c r="FG31" s="37"/>
      <c r="FH31" s="37"/>
      <c r="FI31" s="37"/>
      <c r="FJ31" s="3"/>
      <c r="FK31" s="3"/>
      <c r="FL31" s="3"/>
      <c r="FM31" s="3"/>
      <c r="FO31" s="3"/>
      <c r="FP31" s="3"/>
      <c r="FQ31" s="3" t="str">
        <f t="array" ref="FQ31">IF(SUM($FU31:$IP31)=74,"PASS","FAIL")</f>
        <v>PASS</v>
      </c>
      <c r="FR31" s="3">
        <f t="shared" si="5"/>
        <v>0</v>
      </c>
      <c r="FS31" s="3">
        <f t="shared" si="6"/>
        <v>0</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f t="array" ref="HF31">IF(LEN($CS31)=0,0.4,SUM(IF(([2]JOE_DATA!$C$2:$C$19999=$CS31)*([2]JOE_DATA!$B$2:$B$19999="Work type")*([2]JOE_DATA!$A$2:$A$19999="BAIF"),0.4,0)))
+
IF(LEN($CT31)=0,0.3,SUM(IF(([2]JOE_DATA!$C$2:$C$19999=$CT31)*([2]JOE_DATA!$B$2:$B$19999="Work type")*([2]JOE_DATA!$A$2:$A$19999="BAIF"),0.3,0)))
+
IF(LEN($CU31)=0,0.3,SUM(IF(([2]JOE_DATA!$C$2:$C$19999=$CU31)*([2]JOE_DATA!$B$2:$B$19999="Work type")*([2]JOE_DATA!$A$2:$A$19999="BAIF"),0.3,0)))</f>
        <v>1</v>
      </c>
      <c r="HG31" s="3">
        <f t="array" ref="HG31">IF(LEN($CQ31)=0,1,SUM(IF(([2]JOE_DATA!$C$2:$C$19999=$CQ31)*([2]JOE_DATA!$B$2:$B$19999="Client type")*([2]JOE_DATA!$A$2:$A$19999="BAIF"),1,0)))</f>
        <v>1</v>
      </c>
      <c r="HH31" s="3">
        <f t="array" ref="HH31">IF(LEN($CW31)=0,0.4,SUM(IF(([2]JOE_DATA!$C$2:$C$19999=$CW31)*([2]JOE_DATA!$B$2:$B$19999="Work type")*([2]JOE_DATA!$A$2:$A$19999="CRD"),0.4,0)))
+
IF(LEN($CX31)=0,0.3,SUM(IF(([2]JOE_DATA!$C$2:$C$19999=$CX31)*([2]JOE_DATA!$B$2:$B$19999="Work type")*([2]JOE_DATA!$A$2:$A$19999="CRD"),0.3,0)))
+
IF(LEN($CY31)=0,0.3,SUM(IF(([2]JOE_DATA!$C$2:$C$19999=$CY31)*([2]JOE_DATA!$B$2:$B$19999="Work type")*([2]JOE_DATA!$A$2:$A$19999="CRD"),0.3,0)))</f>
        <v>1</v>
      </c>
      <c r="HI31" s="3">
        <f t="array" ref="HI31">IF(LEN($CZ31)=0,0.4,SUM(IF(([2]JOE_DATA!$C$2:$C$19999=$CZ31)*([2]JOE_DATA!$B$2:$B$19999="Sub-work type")*([2]JOE_DATA!$A$2:$A$19999="CRD"),0.4,0)))
+
IF(LEN($DA31)=0,0.3,SUM(IF(([2]JOE_DATA!$C$2:$C$19999=$DA31)*([2]JOE_DATA!$B$2:$B$19999="Sub-work type")*([2]JOE_DATA!$A$2:$A$19999="CRD"),0.3,0)))
+
IF(LEN($DB31)=0,0.3,SUM(IF(([2]JOE_DATA!$C$2:$C$19999=$DB31)*([2]JOE_DATA!$B$2:$B$19999="Sub-work type")*([2]JOE_DATA!$A$2:$A$19999="CRD"),0.3,0)))</f>
        <v>1</v>
      </c>
      <c r="HJ31" s="3">
        <f t="array" ref="HJ31">IF(LEN($CV31)=0,1,SUM(IF(([2]JOE_DATA!$C$2:$C$19999=$CV31)*([2]JOE_DATA!$B$2:$B$19999="Client type")*([2]JOE_DATA!$A$2:$A$19999="CRD"),1,0)))</f>
        <v>1</v>
      </c>
      <c r="HK31" s="3">
        <f t="array" ref="HK31">IF(LEN($DC31)=0,0.4,SUM(IF(([2]JOE_DATA!$C$2:$C$19999=$DC31)*([2]JOE_DATA!$B$2:$B$19999="Work type")*([2]JOE_DATA!$A$2:$A$19999="Corporate"),0.4,0)))
+
IF(LEN($DD31)=0,0.3,SUM(IF(([2]JOE_DATA!$C$2:$C$19999=$DD31)*([2]JOE_DATA!$B$2:$B$19999="Work type")*([2]JOE_DATA!$A$2:$A$19999="Corporate"),0.3,0)))
+
IF(LEN($DE31)=0,0.3,SUM(IF(([2]JOE_DATA!$C$2:$C$19999=$DE31)*([2]JOE_DATA!$B$2:$B$19999="Work type")*([2]JOE_DATA!$A$2:$A$19999="Corporate"),0.3,0)))</f>
        <v>1</v>
      </c>
      <c r="HL31" s="3">
        <f t="array" ref="HL31">IF(LEN($DF31)=0,0.4,SUM(IF(([2]JOE_DATA!$C$2:$C$19999=$DF31)*([2]JOE_DATA!$B$2:$B$19999="Sub-work type")*([2]JOE_DATA!$A$2:$A$19999="Corporate"),0.4,0)))
+
IF(LEN($DG31)=0,0.3,SUM(IF(([2]JOE_DATA!$C$2:$C$19999=$DG31)*([2]JOE_DATA!$B$2:$B$19999="Sub-work type")*([2]JOE_DATA!$A$2:$A$19999="Corporate"),0.3,0)))
+
IF(LEN($DH31)=0,0.3,SUM(IF(([2]JOE_DATA!$C$2:$C$19999=$DH31)*([2]JOE_DATA!$B$2:$B$19999="Sub-work type")*([2]JOE_DATA!$A$2:$A$19999="Corporate"),0.3,0)))</f>
        <v>1</v>
      </c>
      <c r="HM31" s="3">
        <f t="array" ref="HM31">IF(LEN($DI31)=0,0.4,SUM(IF(([2]JOE_DATA!$C$2:$C$19999=$DI31)*([2]JOE_DATA!$B$2:$B$19999="Acting for")*([2]JOE_DATA!$A$2:$A$19999="Corporate"),0.4,0)))
+
IF(LEN($DJ31)=0,0.3,SUM(IF(([2]JOE_DATA!$C$2:$C$19999=$DJ31)*([2]JOE_DATA!$B$2:$B$19999="Acting for")*([2]JOE_DATA!$A$2:$A$19999="Corporate"),0.3,0)))
+
IF(LEN($DK31)=0,0.3,SUM(IF(([2]JOE_DATA!$C$2:$C$19999=$DK31)*([2]JOE_DATA!$B$2:$B$19999="Acting for")*([2]JOE_DATA!$A$2:$A$19999="Corporate"),0.3,0)))</f>
        <v>1</v>
      </c>
      <c r="HN31" s="3">
        <f t="array" ref="HN31">IF(LEN($DM31)=0,0.4,SUM(IF(([2]JOE_DATA!$C$2:$C$19999=$DM31)*([2]JOE_DATA!$B$2:$B$19999="Country of buyer")*([2]JOE_DATA!$A$2:$A$19999="Corporate"),0.4,0)))
+
IF(LEN($DN31)=0,0.3,SUM(IF(([2]JOE_DATA!$C$2:$C$19999=$DN31)*([2]JOE_DATA!$B$2:$B$19999="Country of buyer")*([2]JOE_DATA!$A$2:$A$19999="Corporate"),0.3,0)))
+
IF(LEN($DL31)=0,0.3,SUM(IF(([2]JOE_DATA!$C$2:$C$19999=$DL31)*([2]JOE_DATA!$B$2:$B$19999="Country of buyer")*([2]JOE_DATA!$A$2:$A$19999="Corporate"),0.3,0)))</f>
        <v>1</v>
      </c>
      <c r="HO31" s="3">
        <f t="array" ref="HO31">IF(LEN($DO31)=0,0.4,SUM(IF(([2]JOE_DATA!$C$2:$C$19999=$DO31)*([2]JOE_DATA!$B$2:$B$19999="Country of seller")*([2]JOE_DATA!$A$2:$A$19999="Corporate"),0.4,0)))
+
IF(LEN($DP31)=0,0.3,SUM(IF(([2]JOE_DATA!$C$2:$C$19999=$DP31)*([2]JOE_DATA!$B$2:$B$19999="Country of seller")*([2]JOE_DATA!$A$2:$A$19999="Corporate"),0.3,0)))
+
IF(LEN($DQ31)=0,0.3,SUM(IF(([2]JOE_DATA!$C$2:$C$19999=$DQ31)*([2]JOE_DATA!$B$2:$B$19999="Country of seller")*([2]JOE_DATA!$A$2:$A$19999="Corporate"),0.3,0)))</f>
        <v>1</v>
      </c>
      <c r="HP31" s="3">
        <f t="array" ref="HP31">IF(LEN($DR31)=0,0.4,SUM(IF(([2]JOE_DATA!$C$2:$C$19999=$DR31)*([2]JOE_DATA!$B$2:$B$19999="Country of target")*([2]JOE_DATA!$A$2:$A$19999="Corporate"),0.4,0)))
+
IF(LEN($DS31)=0,0.3,SUM(IF(([2]JOE_DATA!$C$2:$C$19999=$DS31)*([2]JOE_DATA!$B$2:$B$19999="Country of target")*([2]JOE_DATA!$A$2:$A$19999="Corporate"),0.3,0)))
+
IF(LEN($DT31)=0,0.3,SUM(IF(([2]JOE_DATA!$C$2:$C$19999=$DT31)*([2]JOE_DATA!$B$2:$B$19999="Country of target")*([2]JOE_DATA!$A$2:$A$19999="Corporate"),0.3,0)))</f>
        <v>1</v>
      </c>
      <c r="HQ31" s="3">
        <f t="array" ref="HQ31">IF(LEN($DU31)=0,1,SUM(IF(([2]JOE_DATA!$C$2:$C$19999=$DU31)*([2]JOE_DATA!$B$2:$B$19999="Value over US $5m")*([2]JOE_DATA!$A$2:$A$19999="Corporate"),1,0)))</f>
        <v>1</v>
      </c>
      <c r="HR31" s="3">
        <f t="array" ref="HR31">IF(LEN($DV31)=0,1,SUM(IF(([2]JOE_DATA!$C$2:$C$19999=$DV31)*([2]JOE_DATA!$B$2:$B$19999="Value over £500,000")*([2]JOE_DATA!$A$2:$A$19999="Corporate"),1,0)))</f>
        <v>1</v>
      </c>
      <c r="HS31" s="3">
        <f t="array" ref="HS31">IF(LEN($DW31)=0,1,SUM(IF(([2]JOE_DATA!$C$2:$C$19999=$DW31)*([2]JOE_DATA!$B$2:$B$19999="Value over Euro 5m")*([2]JOE_DATA!$A$2:$A$19999="Corporate"),1,0)))</f>
        <v>1</v>
      </c>
      <c r="HT31" s="3">
        <f t="array" ref="HT31">IF(LEN($DX31)=0,1,SUM(IF(([2]JOE_DATA!$C$2:$C$19999=$DX31)*([2]JOE_DATA!$B$2:$B$19999="Value range in euros")*([2]JOE_DATA!$A$2:$A$19999="Corporate"),1,0)))</f>
        <v>1</v>
      </c>
      <c r="HU31" s="3">
        <f t="array" ref="HU31">IF(LEN($DY31)=0,1,SUM(IF(([2]JOE_DATA!$C$2:$C$19999=$DY31)*([2]JOE_DATA!$B$2:$B$19999="Is the deal relevant for M&amp;A study")*([2]JOE_DATA!$A$2:$A$19999="Corporate"),1,0)))</f>
        <v>1</v>
      </c>
      <c r="HV31" s="3">
        <f t="array" ref="HV31">IF(LEN($DZ31)=0,1,SUM(IF(([2]JOE_DATA!$C$2:$C$19999=$DZ31)*([2]JOE_DATA!$B$2:$B$19999="Does the deal involve PE clients")*([2]JOE_DATA!$A$2:$A$19999="Corporate"),1,0)))</f>
        <v>1</v>
      </c>
      <c r="HW31" s="3">
        <f t="array" ref="HW31">IF(LEN($EA31)=0,1,SUM(IF(([2]JOE_DATA!$C$2:$C$19999=$EA31)*([2]JOE_DATA!$B$2:$B$19999="Quarter deal announced/signed")*([2]JOE_DATA!$A$2:$A$19999="Corporate"),1,0)))</f>
        <v>1</v>
      </c>
      <c r="HX31" s="3">
        <f t="array" ref="HX31">IF(LEN($EB31)=0,1,SUM(IF(([2]JOE_DATA!$C$2:$C$19999=$EB31)*([2]JOE_DATA!$B$2:$B$19999="Quarter deal completed")*([2]JOE_DATA!$A$2:$A$19999="Corporate"),1,0)))</f>
        <v>1</v>
      </c>
      <c r="HY31" s="3">
        <f t="array" ref="HY31">IF(LEN($EC31)=0,1,SUM(IF(([2]JOE_DATA!$C$2:$C$19999=$EC31)*([2]JOE_DATA!$B$2:$B$19999="Year deal announced/signed")*([2]JOE_DATA!$A$2:$A$19999="Corporate"),1,0)))</f>
        <v>1</v>
      </c>
      <c r="HZ31" s="3">
        <f t="array" ref="HZ31">IF(LEN($ED31)=0,1,SUM(IF(([2]JOE_DATA!$C$2:$C$19999=$ED31)*([2]JOE_DATA!$B$2:$B$19999="Year deal completed")*([2]JOE_DATA!$A$2:$A$19999="Corporate"),1,0)))</f>
        <v>1</v>
      </c>
      <c r="IA31" s="3">
        <v>1</v>
      </c>
      <c r="IB31" s="3">
        <f t="array" ref="IB31">IF(LEN($EF31)=0,1,SUM(IF(([2]JOE_DATA!$C$2:$C$19999=$EF31)*([2]JOE_DATA!$B$2:$B$19999="Work type")*([2]JOE_DATA!$A$2:$A$19999="Corporate Tax"),1,0)))</f>
        <v>1</v>
      </c>
      <c r="IC31" s="3">
        <f t="array" ref="IC31">IF(LEN($EG31)=0,0.4,SUM(IF(([2]JOE_DATA!$C$2:$C$19999=$EG31)*([2]JOE_DATA!$B$2:$B$19999="Work type")*([2]JOE_DATA!$A$2:$A$19999="EPC Construction"),0.4,0)))
+
IF(LEN($EH31)=0,0.3,SUM(IF(([2]JOE_DATA!$C$2:$C$19999=$EH31)*([2]JOE_DATA!$B$2:$B$19999="Work type")*([2]JOE_DATA!$A$2:$A$19999="EPC Construction"),0.3,0)))
+
IF(LEN($EI31)=0,0.3,SUM(IF(([2]JOE_DATA!$C$2:$C$19999=$EI31)*([2]JOE_DATA!$B$2:$B$19999="Work type")*([2]JOE_DATA!$A$2:$A$19999="EPC Construction"),0.3,0)))</f>
        <v>1</v>
      </c>
      <c r="ID31" s="3">
        <f t="array" ref="ID31">IF(LEN($EJ31)=0,0.4,SUM(IF(([2]JOE_DATA!$C$2:$C$19999=$EJ31)*([2]JOE_DATA!$B$2:$B$19999="Contract type")*([2]JOE_DATA!$A$2:$A$19999="EPC Construction"),0.4,0)))
+
IF(LEN($EK31)=0,0.3,SUM(IF(([2]JOE_DATA!$C$2:$C$19999=$EK31)*([2]JOE_DATA!$B$2:$B$19999="Contract type")*([2]JOE_DATA!$A$2:$A$19999="EPC Construction"),0.3,0)))
+
IF(LEN($EL31)=0,0.3,SUM(IF(([2]JOE_DATA!$C$2:$C$19999=$EL31)*([2]JOE_DATA!$B$2:$B$19999="Contract type")*([2]JOE_DATA!$A$2:$A$19999="EPC Construction"),0.3,0)))</f>
        <v>1</v>
      </c>
      <c r="IE31" s="3">
        <f t="array" ref="IE31">IF(LEN($EP31)=0,1,SUM(IF(([2]JOE_DATA!$C$2:$C$19999=$EP31)*([2]JOE_DATA!$B$2:$B$19999="Client type")*([2]JOE_DATA!$A$2:$A$19999="EPC Construction"),1,0)))</f>
        <v>1</v>
      </c>
      <c r="IF31" s="3">
        <f t="array" ref="IF31">IF(LEN($EN31)=0,1,SUM(IF(([2]JOE_DATA!$C$2:$C$19999=$EN31)*([2]JOE_DATA!$B$2:$B$19999="Subject matter")*([2]JOE_DATA!$A$2:$A$19999="EPC Construction"),1,0)))</f>
        <v>1</v>
      </c>
      <c r="IG31" s="3">
        <f t="array" ref="IG31">IF(LEN($ER31)=0,1,SUM(IF(([2]JOE_DATA!$C$2:$C$19999=$ER31)*([2]JOE_DATA!$B$2:$B$19999="Client scope")*([2]JOE_DATA!$A$2:$A$19999="EPC Construction"),1,0)))</f>
        <v>1</v>
      </c>
      <c r="IH31" s="3">
        <f t="array" ref="IH31">IF(LEN($ES31)=0,0.4,SUM(IF(([2]JOE_DATA!$C$2:$C$19999=$ES31)*([2]JOE_DATA!$B$2:$B$19999="Work type")*([2]JOE_DATA!$A$2:$A$19999="EPC Energy"),0.4,0)))
+
IF(LEN($ET31)=0,0.3,SUM(IF(([2]JOE_DATA!$C$2:$C$19999=$ET31)*([2]JOE_DATA!$B$2:$B$19999="Work type")*([2]JOE_DATA!$A$2:$A$19999="EPC Energy"),0.3,0)))
+
IF(LEN($EU31)=0,0.3,SUM(IF(([2]JOE_DATA!$C$2:$C$19999=$EU31)*([2]JOE_DATA!$B$2:$B$19999="Work type")*([2]JOE_DATA!$A$2:$A$19999="EPC Energy"),0.3,0)))</f>
        <v>1</v>
      </c>
      <c r="II31" s="3">
        <f t="array" ref="II31">IF(LEN($EV31)=0,1,SUM(IF(([2]JOE_DATA!$C$2:$C$19999=$EV31)*([2]JOE_DATA!$B$2:$B$19999="Work type")*([2]JOE_DATA!$A$2:$A$19999="EPC Energy"),1,0)))</f>
        <v>1</v>
      </c>
      <c r="IJ31" s="3">
        <f t="array" ref="IJ31">IF(LEN($EW31)=0,1,SUM(IF(([2]JOE_DATA!$C$2:$C$19999=$EW31)*([2]JOE_DATA!$B$2:$B$19999="Client type")*([2]JOE_DATA!$A$2:$A$19999="EPC Projects"),1,0)))</f>
        <v>1</v>
      </c>
      <c r="IK31" s="3">
        <f t="array" ref="IK31">IF(LEN($FE31)=0,0.4,SUM(IF(([2]JOE_DATA!$C$2:$C$19999=$FE31)*([2]JOE_DATA!$B$2:$B$19999="Client type")*([2]JOE_DATA!$A$2:$A$19999="Real Estate"),0.4,0)))
+
IF(LEN($FF31)=0,0.3,SUM(IF(([2]JOE_DATA!$C$2:$C$19999=$FF31)*([2]JOE_DATA!$B$2:$B$19999="Client type")*([2]JOE_DATA!$A$2:$A$19999="Real Estate"),0.3,0)))
+
IF(LEN($FG31)=0,0.3,SUM(IF(([2]JOE_DATA!$C$2:$C$19999=$FG31)*([2]JOE_DATA!$B$2:$B$19999="Client type")*([2]JOE_DATA!$A$2:$A$19999="Real Estate"),0.3,0)))</f>
        <v>1</v>
      </c>
      <c r="IL31" s="3">
        <f t="array" ref="IL31">IF(LEN($FH31)=0,0.4,SUM(IF(([2]JOE_DATA!$C$2:$C$19999=$FH31)*([2]JOE_DATA!$B$2:$B$19999="Work type")*([2]JOE_DATA!$A$2:$A$19999="Real Estate"),0.4,0)))
+
IF(LEN($FI31)=0,0.3,SUM(IF(([2]JOE_DATA!$C$2:$C$19999=$FI31)*([2]JOE_DATA!$B$2:$B$19999="Work type")*([2]JOE_DATA!$A$2:$A$19999="Real Estate"),0.3,0)))
+
IF(LEN($FJ31)=0,0.3,SUM(IF(([2]JOE_DATA!$C$2:$C$19999=$FJ31)*([2]JOE_DATA!$B$2:$B$19999="Work type")*([2]JOE_DATA!$A$2:$A$19999="Real Estate"),0.3,0)))</f>
        <v>1</v>
      </c>
      <c r="IM31" s="3">
        <f t="array" ref="IM31">IF(LEN($EX31)=0,0.4,SUM(IF(([2]JOE_DATA!$C$2:$C$19999=$EX31)*([2]JOE_DATA!$B$2:$B$19999="Work type")*([2]JOE_DATA!$A$2:$A$19999="Human Capital"),0.4,0)))
+
IF(LEN($EY31)=0,0.3,SUM(IF(([2]JOE_DATA!$C$2:$C$19999=$EY31)*([2]JOE_DATA!$B$2:$B$19999="Work type")*([2]JOE_DATA!$A$2:$A$19999="Human Capital"),0.3,0)))
+
IF(LEN($EZ31)=0,0.3,SUM(IF(([2]JOE_DATA!$C$2:$C$19999=$EZ31)*([2]JOE_DATA!$B$2:$B$19999="Work type")*([2]JOE_DATA!$A$2:$A$19999="Human Capital"),0.3,0)))</f>
        <v>1</v>
      </c>
      <c r="IN31" s="3">
        <f t="array" ref="IN31">IF(LEN($FA31)=0,0.4,SUM(IF(([2]JOE_DATA!$C$2:$C$19999=$FA31)*([2]JOE_DATA!$B$2:$B$19999="Sub-work types")*([2]JOE_DATA!$A$2:$A$19999="Human Capital"),0.4,0)))
+
IF(LEN($FB31)=0,0.3,SUM(IF(([2]JOE_DATA!$C$2:$C$19999=$FB31)*([2]JOE_DATA!$B$2:$B$19999="Sub-work types")*([2]JOE_DATA!$A$2:$A$19999="Human Capital"),0.3,0)))
+
IF(LEN($FC31)=0,0.3,SUM(IF(([2]JOE_DATA!$C$2:$C$19999=$FC31)*([2]JOE_DATA!$B$2:$B$19999="Sub-work types")*([2]JOE_DATA!$A$2:$A$19999="Human Capital"),0.3,0)))</f>
        <v>1</v>
      </c>
      <c r="IO31" s="16">
        <f t="array" ref="IO31">IF(LEN($FD31)=0,1,SUM(IF(([2]JOE_DATA!$C$2:$C$19999=$FD31)*([2]JOE_DATA!$B$2:$B$19999="Pension scheme")*([2]JOE_DATA!$A$2:$A$19999="Human Capital"),1,0)))</f>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27.75">
      <c r="A32" s="37" t="s">
        <v>246</v>
      </c>
      <c r="B32" s="38" t="s">
        <v>372</v>
      </c>
      <c r="C32" s="37" t="s">
        <v>254</v>
      </c>
      <c r="D32" s="37"/>
      <c r="E32" s="3"/>
      <c r="F32" s="39" t="s">
        <v>325</v>
      </c>
      <c r="G32" s="3"/>
      <c r="H32" s="3"/>
      <c r="I32" s="40" t="s">
        <v>326</v>
      </c>
      <c r="J32" s="3"/>
      <c r="K32" s="3"/>
      <c r="L32" s="37"/>
      <c r="M32" s="3"/>
      <c r="N32" s="3"/>
      <c r="O32" s="41" t="s">
        <v>103</v>
      </c>
      <c r="P32" s="37"/>
      <c r="Q32" s="37"/>
      <c r="R32" s="3"/>
      <c r="S32" s="42"/>
      <c r="T32" s="42"/>
      <c r="U32" s="37" t="s">
        <v>325</v>
      </c>
      <c r="V32" s="3"/>
      <c r="W32" s="3"/>
      <c r="X32" s="40" t="s">
        <v>326</v>
      </c>
      <c r="Y32" s="3"/>
      <c r="Z32" s="3"/>
      <c r="AA32" s="37" t="s">
        <v>373</v>
      </c>
      <c r="AB32" s="37" t="s">
        <v>374</v>
      </c>
      <c r="AC32" s="3"/>
      <c r="AD32" s="37" t="s">
        <v>254</v>
      </c>
      <c r="AE32" s="3"/>
      <c r="AF32" s="3"/>
      <c r="AG32" s="43" t="s">
        <v>130</v>
      </c>
      <c r="AH32" s="3"/>
      <c r="AI32" s="37" t="s">
        <v>255</v>
      </c>
      <c r="AJ32" s="3"/>
      <c r="AK32" s="3"/>
      <c r="AL32" s="37"/>
      <c r="AM32" s="3"/>
      <c r="AN32" s="3"/>
      <c r="AO32" s="37" t="s">
        <v>133</v>
      </c>
      <c r="AP32" s="3"/>
      <c r="AQ32" s="3"/>
      <c r="AR32" s="3"/>
      <c r="AS32" s="3"/>
      <c r="AT32" s="3"/>
      <c r="AU32" s="3"/>
      <c r="AV32" s="3"/>
      <c r="AW32" s="3"/>
      <c r="AX32" s="3"/>
      <c r="AY32" s="3"/>
      <c r="AZ32" s="3"/>
      <c r="BA32" s="3"/>
      <c r="BB32" s="3"/>
      <c r="BC32" s="3"/>
      <c r="BD32" s="3"/>
      <c r="BE32" s="44"/>
      <c r="BF32" s="37"/>
      <c r="BG32" s="37" t="s">
        <v>254</v>
      </c>
      <c r="BH32" s="3"/>
      <c r="BI32" s="37" t="s">
        <v>375</v>
      </c>
      <c r="BJ32" s="45"/>
      <c r="BK32" s="45"/>
      <c r="BL32" s="46" t="s">
        <v>376</v>
      </c>
      <c r="BM32" s="46"/>
      <c r="BN32" s="37"/>
      <c r="BO32" s="3"/>
      <c r="BP32" s="3"/>
      <c r="BQ32" s="3"/>
      <c r="BR32" s="3"/>
      <c r="BS32" s="3"/>
      <c r="BT32" s="37"/>
      <c r="BU32" s="37"/>
      <c r="BV32" s="37"/>
      <c r="BW32" s="3"/>
      <c r="BX32" s="3"/>
      <c r="BY32" s="3"/>
      <c r="BZ32" s="3"/>
      <c r="CA32" s="3"/>
      <c r="CB32" s="3"/>
      <c r="CC32" s="3"/>
      <c r="CD32" s="41" t="s">
        <v>259</v>
      </c>
      <c r="CE32" s="40" t="s">
        <v>260</v>
      </c>
      <c r="CF32" s="3"/>
      <c r="CG32" s="41" t="s">
        <v>261</v>
      </c>
      <c r="CH32" s="40"/>
      <c r="CI32" s="3"/>
      <c r="CJ32" s="3"/>
      <c r="CK32" s="41" t="s">
        <v>262</v>
      </c>
      <c r="CL32" s="3"/>
      <c r="CM32" s="3"/>
      <c r="CN32" s="3"/>
      <c r="CO32" s="3"/>
      <c r="CP32" s="3"/>
      <c r="CQ32" s="37"/>
      <c r="CR32" s="37"/>
      <c r="CS32" s="37"/>
      <c r="CT32" s="37"/>
      <c r="CU32" s="37"/>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7"/>
      <c r="FF32" s="37"/>
      <c r="FG32" s="37"/>
      <c r="FH32" s="37"/>
      <c r="FI32" s="37"/>
      <c r="FJ32" s="3"/>
      <c r="FK32" s="3"/>
      <c r="FL32" s="3"/>
      <c r="FM32" s="3"/>
      <c r="FO32" s="3"/>
      <c r="FP32" s="3"/>
      <c r="FQ32" s="3" t="str">
        <f t="array" ref="FQ32">IF(SUM($FU32:$IP32)=74,"PASS","FAIL")</f>
        <v>PASS</v>
      </c>
      <c r="FR32" s="3">
        <f t="shared" si="5"/>
        <v>0</v>
      </c>
      <c r="FS32" s="3">
        <f t="shared" si="6"/>
        <v>0</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1</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f t="array" ref="HF32">IF(LEN($CS32)=0,0.4,SUM(IF(([2]JOE_DATA!$C$2:$C$19999=$CS32)*([2]JOE_DATA!$B$2:$B$19999="Work type")*([2]JOE_DATA!$A$2:$A$19999="BAIF"),0.4,0)))
+
IF(LEN($CT32)=0,0.3,SUM(IF(([2]JOE_DATA!$C$2:$C$19999=$CT32)*([2]JOE_DATA!$B$2:$B$19999="Work type")*([2]JOE_DATA!$A$2:$A$19999="BAIF"),0.3,0)))
+
IF(LEN($CU32)=0,0.3,SUM(IF(([2]JOE_DATA!$C$2:$C$19999=$CU32)*([2]JOE_DATA!$B$2:$B$19999="Work type")*([2]JOE_DATA!$A$2:$A$19999="BAIF"),0.3,0)))</f>
        <v>1</v>
      </c>
      <c r="HG32" s="3">
        <f t="array" ref="HG32">IF(LEN($CQ32)=0,1,SUM(IF(([2]JOE_DATA!$C$2:$C$19999=$CQ32)*([2]JOE_DATA!$B$2:$B$19999="Client type")*([2]JOE_DATA!$A$2:$A$19999="BAIF"),1,0)))</f>
        <v>1</v>
      </c>
      <c r="HH32" s="3">
        <f t="array" ref="HH32">IF(LEN($CW32)=0,0.4,SUM(IF(([2]JOE_DATA!$C$2:$C$19999=$CW32)*([2]JOE_DATA!$B$2:$B$19999="Work type")*([2]JOE_DATA!$A$2:$A$19999="CRD"),0.4,0)))
+
IF(LEN($CX32)=0,0.3,SUM(IF(([2]JOE_DATA!$C$2:$C$19999=$CX32)*([2]JOE_DATA!$B$2:$B$19999="Work type")*([2]JOE_DATA!$A$2:$A$19999="CRD"),0.3,0)))
+
IF(LEN($CY32)=0,0.3,SUM(IF(([2]JOE_DATA!$C$2:$C$19999=$CY32)*([2]JOE_DATA!$B$2:$B$19999="Work type")*([2]JOE_DATA!$A$2:$A$19999="CRD"),0.3,0)))</f>
        <v>1</v>
      </c>
      <c r="HI32" s="3">
        <f t="array" ref="HI32">IF(LEN($CZ32)=0,0.4,SUM(IF(([2]JOE_DATA!$C$2:$C$19999=$CZ32)*([2]JOE_DATA!$B$2:$B$19999="Sub-work type")*([2]JOE_DATA!$A$2:$A$19999="CRD"),0.4,0)))
+
IF(LEN($DA32)=0,0.3,SUM(IF(([2]JOE_DATA!$C$2:$C$19999=$DA32)*([2]JOE_DATA!$B$2:$B$19999="Sub-work type")*([2]JOE_DATA!$A$2:$A$19999="CRD"),0.3,0)))
+
IF(LEN($DB32)=0,0.3,SUM(IF(([2]JOE_DATA!$C$2:$C$19999=$DB32)*([2]JOE_DATA!$B$2:$B$19999="Sub-work type")*([2]JOE_DATA!$A$2:$A$19999="CRD"),0.3,0)))</f>
        <v>1</v>
      </c>
      <c r="HJ32" s="3">
        <f t="array" ref="HJ32">IF(LEN($CV32)=0,1,SUM(IF(([2]JOE_DATA!$C$2:$C$19999=$CV32)*([2]JOE_DATA!$B$2:$B$19999="Client type")*([2]JOE_DATA!$A$2:$A$19999="CRD"),1,0)))</f>
        <v>1</v>
      </c>
      <c r="HK32" s="3">
        <f t="array" ref="HK32">IF(LEN($DC32)=0,0.4,SUM(IF(([2]JOE_DATA!$C$2:$C$19999=$DC32)*([2]JOE_DATA!$B$2:$B$19999="Work type")*([2]JOE_DATA!$A$2:$A$19999="Corporate"),0.4,0)))
+
IF(LEN($DD32)=0,0.3,SUM(IF(([2]JOE_DATA!$C$2:$C$19999=$DD32)*([2]JOE_DATA!$B$2:$B$19999="Work type")*([2]JOE_DATA!$A$2:$A$19999="Corporate"),0.3,0)))
+
IF(LEN($DE32)=0,0.3,SUM(IF(([2]JOE_DATA!$C$2:$C$19999=$DE32)*([2]JOE_DATA!$B$2:$B$19999="Work type")*([2]JOE_DATA!$A$2:$A$19999="Corporate"),0.3,0)))</f>
        <v>1</v>
      </c>
      <c r="HL32" s="3">
        <f t="array" ref="HL32">IF(LEN($DF32)=0,0.4,SUM(IF(([2]JOE_DATA!$C$2:$C$19999=$DF32)*([2]JOE_DATA!$B$2:$B$19999="Sub-work type")*([2]JOE_DATA!$A$2:$A$19999="Corporate"),0.4,0)))
+
IF(LEN($DG32)=0,0.3,SUM(IF(([2]JOE_DATA!$C$2:$C$19999=$DG32)*([2]JOE_DATA!$B$2:$B$19999="Sub-work type")*([2]JOE_DATA!$A$2:$A$19999="Corporate"),0.3,0)))
+
IF(LEN($DH32)=0,0.3,SUM(IF(([2]JOE_DATA!$C$2:$C$19999=$DH32)*([2]JOE_DATA!$B$2:$B$19999="Sub-work type")*([2]JOE_DATA!$A$2:$A$19999="Corporate"),0.3,0)))</f>
        <v>1</v>
      </c>
      <c r="HM32" s="3">
        <f t="array" ref="HM32">IF(LEN($DI32)=0,0.4,SUM(IF(([2]JOE_DATA!$C$2:$C$19999=$DI32)*([2]JOE_DATA!$B$2:$B$19999="Acting for")*([2]JOE_DATA!$A$2:$A$19999="Corporate"),0.4,0)))
+
IF(LEN($DJ32)=0,0.3,SUM(IF(([2]JOE_DATA!$C$2:$C$19999=$DJ32)*([2]JOE_DATA!$B$2:$B$19999="Acting for")*([2]JOE_DATA!$A$2:$A$19999="Corporate"),0.3,0)))
+
IF(LEN($DK32)=0,0.3,SUM(IF(([2]JOE_DATA!$C$2:$C$19999=$DK32)*([2]JOE_DATA!$B$2:$B$19999="Acting for")*([2]JOE_DATA!$A$2:$A$19999="Corporate"),0.3,0)))</f>
        <v>1</v>
      </c>
      <c r="HN32" s="3">
        <f t="array" ref="HN32">IF(LEN($DM32)=0,0.4,SUM(IF(([2]JOE_DATA!$C$2:$C$19999=$DM32)*([2]JOE_DATA!$B$2:$B$19999="Country of buyer")*([2]JOE_DATA!$A$2:$A$19999="Corporate"),0.4,0)))
+
IF(LEN($DN32)=0,0.3,SUM(IF(([2]JOE_DATA!$C$2:$C$19999=$DN32)*([2]JOE_DATA!$B$2:$B$19999="Country of buyer")*([2]JOE_DATA!$A$2:$A$19999="Corporate"),0.3,0)))
+
IF(LEN($DL32)=0,0.3,SUM(IF(([2]JOE_DATA!$C$2:$C$19999=$DL32)*([2]JOE_DATA!$B$2:$B$19999="Country of buyer")*([2]JOE_DATA!$A$2:$A$19999="Corporate"),0.3,0)))</f>
        <v>1</v>
      </c>
      <c r="HO32" s="3">
        <f t="array" ref="HO32">IF(LEN($DO32)=0,0.4,SUM(IF(([2]JOE_DATA!$C$2:$C$19999=$DO32)*([2]JOE_DATA!$B$2:$B$19999="Country of seller")*([2]JOE_DATA!$A$2:$A$19999="Corporate"),0.4,0)))
+
IF(LEN($DP32)=0,0.3,SUM(IF(([2]JOE_DATA!$C$2:$C$19999=$DP32)*([2]JOE_DATA!$B$2:$B$19999="Country of seller")*([2]JOE_DATA!$A$2:$A$19999="Corporate"),0.3,0)))
+
IF(LEN($DQ32)=0,0.3,SUM(IF(([2]JOE_DATA!$C$2:$C$19999=$DQ32)*([2]JOE_DATA!$B$2:$B$19999="Country of seller")*([2]JOE_DATA!$A$2:$A$19999="Corporate"),0.3,0)))</f>
        <v>1</v>
      </c>
      <c r="HP32" s="3">
        <f t="array" ref="HP32">IF(LEN($DR32)=0,0.4,SUM(IF(([2]JOE_DATA!$C$2:$C$19999=$DR32)*([2]JOE_DATA!$B$2:$B$19999="Country of target")*([2]JOE_DATA!$A$2:$A$19999="Corporate"),0.4,0)))
+
IF(LEN($DS32)=0,0.3,SUM(IF(([2]JOE_DATA!$C$2:$C$19999=$DS32)*([2]JOE_DATA!$B$2:$B$19999="Country of target")*([2]JOE_DATA!$A$2:$A$19999="Corporate"),0.3,0)))
+
IF(LEN($DT32)=0,0.3,SUM(IF(([2]JOE_DATA!$C$2:$C$19999=$DT32)*([2]JOE_DATA!$B$2:$B$19999="Country of target")*([2]JOE_DATA!$A$2:$A$19999="Corporate"),0.3,0)))</f>
        <v>1</v>
      </c>
      <c r="HQ32" s="3">
        <f t="array" ref="HQ32">IF(LEN($DU32)=0,1,SUM(IF(([2]JOE_DATA!$C$2:$C$19999=$DU32)*([2]JOE_DATA!$B$2:$B$19999="Value over US $5m")*([2]JOE_DATA!$A$2:$A$19999="Corporate"),1,0)))</f>
        <v>1</v>
      </c>
      <c r="HR32" s="3">
        <f t="array" ref="HR32">IF(LEN($DV32)=0,1,SUM(IF(([2]JOE_DATA!$C$2:$C$19999=$DV32)*([2]JOE_DATA!$B$2:$B$19999="Value over £500,000")*([2]JOE_DATA!$A$2:$A$19999="Corporate"),1,0)))</f>
        <v>1</v>
      </c>
      <c r="HS32" s="3">
        <f t="array" ref="HS32">IF(LEN($DW32)=0,1,SUM(IF(([2]JOE_DATA!$C$2:$C$19999=$DW32)*([2]JOE_DATA!$B$2:$B$19999="Value over Euro 5m")*([2]JOE_DATA!$A$2:$A$19999="Corporate"),1,0)))</f>
        <v>1</v>
      </c>
      <c r="HT32" s="3">
        <f t="array" ref="HT32">IF(LEN($DX32)=0,1,SUM(IF(([2]JOE_DATA!$C$2:$C$19999=$DX32)*([2]JOE_DATA!$B$2:$B$19999="Value range in euros")*([2]JOE_DATA!$A$2:$A$19999="Corporate"),1,0)))</f>
        <v>1</v>
      </c>
      <c r="HU32" s="3">
        <f t="array" ref="HU32">IF(LEN($DY32)=0,1,SUM(IF(([2]JOE_DATA!$C$2:$C$19999=$DY32)*([2]JOE_DATA!$B$2:$B$19999="Is the deal relevant for M&amp;A study")*([2]JOE_DATA!$A$2:$A$19999="Corporate"),1,0)))</f>
        <v>1</v>
      </c>
      <c r="HV32" s="3">
        <f t="array" ref="HV32">IF(LEN($DZ32)=0,1,SUM(IF(([2]JOE_DATA!$C$2:$C$19999=$DZ32)*([2]JOE_DATA!$B$2:$B$19999="Does the deal involve PE clients")*([2]JOE_DATA!$A$2:$A$19999="Corporate"),1,0)))</f>
        <v>1</v>
      </c>
      <c r="HW32" s="3">
        <f t="array" ref="HW32">IF(LEN($EA32)=0,1,SUM(IF(([2]JOE_DATA!$C$2:$C$19999=$EA32)*([2]JOE_DATA!$B$2:$B$19999="Quarter deal announced/signed")*([2]JOE_DATA!$A$2:$A$19999="Corporate"),1,0)))</f>
        <v>1</v>
      </c>
      <c r="HX32" s="3">
        <f t="array" ref="HX32">IF(LEN($EB32)=0,1,SUM(IF(([2]JOE_DATA!$C$2:$C$19999=$EB32)*([2]JOE_DATA!$B$2:$B$19999="Quarter deal completed")*([2]JOE_DATA!$A$2:$A$19999="Corporate"),1,0)))</f>
        <v>1</v>
      </c>
      <c r="HY32" s="3">
        <f t="array" ref="HY32">IF(LEN($EC32)=0,1,SUM(IF(([2]JOE_DATA!$C$2:$C$19999=$EC32)*([2]JOE_DATA!$B$2:$B$19999="Year deal announced/signed")*([2]JOE_DATA!$A$2:$A$19999="Corporate"),1,0)))</f>
        <v>1</v>
      </c>
      <c r="HZ32" s="3">
        <f t="array" ref="HZ32">IF(LEN($ED32)=0,1,SUM(IF(([2]JOE_DATA!$C$2:$C$19999=$ED32)*([2]JOE_DATA!$B$2:$B$19999="Year deal completed")*([2]JOE_DATA!$A$2:$A$19999="Corporate"),1,0)))</f>
        <v>1</v>
      </c>
      <c r="IA32" s="3">
        <v>1</v>
      </c>
      <c r="IB32" s="3">
        <f t="array" ref="IB32">IF(LEN($EF32)=0,1,SUM(IF(([2]JOE_DATA!$C$2:$C$19999=$EF32)*([2]JOE_DATA!$B$2:$B$19999="Work type")*([2]JOE_DATA!$A$2:$A$19999="Corporate Tax"),1,0)))</f>
        <v>1</v>
      </c>
      <c r="IC32" s="3">
        <f t="array" ref="IC32">IF(LEN($EG32)=0,0.4,SUM(IF(([2]JOE_DATA!$C$2:$C$19999=$EG32)*([2]JOE_DATA!$B$2:$B$19999="Work type")*([2]JOE_DATA!$A$2:$A$19999="EPC Construction"),0.4,0)))
+
IF(LEN($EH32)=0,0.3,SUM(IF(([2]JOE_DATA!$C$2:$C$19999=$EH32)*([2]JOE_DATA!$B$2:$B$19999="Work type")*([2]JOE_DATA!$A$2:$A$19999="EPC Construction"),0.3,0)))
+
IF(LEN($EI32)=0,0.3,SUM(IF(([2]JOE_DATA!$C$2:$C$19999=$EI32)*([2]JOE_DATA!$B$2:$B$19999="Work type")*([2]JOE_DATA!$A$2:$A$19999="EPC Construction"),0.3,0)))</f>
        <v>1</v>
      </c>
      <c r="ID32" s="3">
        <f t="array" ref="ID32">IF(LEN($EJ32)=0,0.4,SUM(IF(([2]JOE_DATA!$C$2:$C$19999=$EJ32)*([2]JOE_DATA!$B$2:$B$19999="Contract type")*([2]JOE_DATA!$A$2:$A$19999="EPC Construction"),0.4,0)))
+
IF(LEN($EK32)=0,0.3,SUM(IF(([2]JOE_DATA!$C$2:$C$19999=$EK32)*([2]JOE_DATA!$B$2:$B$19999="Contract type")*([2]JOE_DATA!$A$2:$A$19999="EPC Construction"),0.3,0)))
+
IF(LEN($EL32)=0,0.3,SUM(IF(([2]JOE_DATA!$C$2:$C$19999=$EL32)*([2]JOE_DATA!$B$2:$B$19999="Contract type")*([2]JOE_DATA!$A$2:$A$19999="EPC Construction"),0.3,0)))</f>
        <v>1</v>
      </c>
      <c r="IE32" s="3">
        <f t="array" ref="IE32">IF(LEN($EP32)=0,1,SUM(IF(([2]JOE_DATA!$C$2:$C$19999=$EP32)*([2]JOE_DATA!$B$2:$B$19999="Client type")*([2]JOE_DATA!$A$2:$A$19999="EPC Construction"),1,0)))</f>
        <v>1</v>
      </c>
      <c r="IF32" s="3">
        <f t="array" ref="IF32">IF(LEN($EN32)=0,1,SUM(IF(([2]JOE_DATA!$C$2:$C$19999=$EN32)*([2]JOE_DATA!$B$2:$B$19999="Subject matter")*([2]JOE_DATA!$A$2:$A$19999="EPC Construction"),1,0)))</f>
        <v>1</v>
      </c>
      <c r="IG32" s="3">
        <f t="array" ref="IG32">IF(LEN($ER32)=0,1,SUM(IF(([2]JOE_DATA!$C$2:$C$19999=$ER32)*([2]JOE_DATA!$B$2:$B$19999="Client scope")*([2]JOE_DATA!$A$2:$A$19999="EPC Construction"),1,0)))</f>
        <v>1</v>
      </c>
      <c r="IH32" s="3">
        <f t="array" ref="IH32">IF(LEN($ES32)=0,0.4,SUM(IF(([2]JOE_DATA!$C$2:$C$19999=$ES32)*([2]JOE_DATA!$B$2:$B$19999="Work type")*([2]JOE_DATA!$A$2:$A$19999="EPC Energy"),0.4,0)))
+
IF(LEN($ET32)=0,0.3,SUM(IF(([2]JOE_DATA!$C$2:$C$19999=$ET32)*([2]JOE_DATA!$B$2:$B$19999="Work type")*([2]JOE_DATA!$A$2:$A$19999="EPC Energy"),0.3,0)))
+
IF(LEN($EU32)=0,0.3,SUM(IF(([2]JOE_DATA!$C$2:$C$19999=$EU32)*([2]JOE_DATA!$B$2:$B$19999="Work type")*([2]JOE_DATA!$A$2:$A$19999="EPC Energy"),0.3,0)))</f>
        <v>1</v>
      </c>
      <c r="II32" s="3">
        <f t="array" ref="II32">IF(LEN($EV32)=0,1,SUM(IF(([2]JOE_DATA!$C$2:$C$19999=$EV32)*([2]JOE_DATA!$B$2:$B$19999="Work type")*([2]JOE_DATA!$A$2:$A$19999="EPC Energy"),1,0)))</f>
        <v>1</v>
      </c>
      <c r="IJ32" s="3">
        <f t="array" ref="IJ32">IF(LEN($EW32)=0,1,SUM(IF(([2]JOE_DATA!$C$2:$C$19999=$EW32)*([2]JOE_DATA!$B$2:$B$19999="Client type")*([2]JOE_DATA!$A$2:$A$19999="EPC Projects"),1,0)))</f>
        <v>1</v>
      </c>
      <c r="IK32" s="3">
        <f t="array" ref="IK32">IF(LEN($FE32)=0,0.4,SUM(IF(([2]JOE_DATA!$C$2:$C$19999=$FE32)*([2]JOE_DATA!$B$2:$B$19999="Client type")*([2]JOE_DATA!$A$2:$A$19999="Real Estate"),0.4,0)))
+
IF(LEN($FF32)=0,0.3,SUM(IF(([2]JOE_DATA!$C$2:$C$19999=$FF32)*([2]JOE_DATA!$B$2:$B$19999="Client type")*([2]JOE_DATA!$A$2:$A$19999="Real Estate"),0.3,0)))
+
IF(LEN($FG32)=0,0.3,SUM(IF(([2]JOE_DATA!$C$2:$C$19999=$FG32)*([2]JOE_DATA!$B$2:$B$19999="Client type")*([2]JOE_DATA!$A$2:$A$19999="Real Estate"),0.3,0)))</f>
        <v>1</v>
      </c>
      <c r="IL32" s="3">
        <f t="array" ref="IL32">IF(LEN($FH32)=0,0.4,SUM(IF(([2]JOE_DATA!$C$2:$C$19999=$FH32)*([2]JOE_DATA!$B$2:$B$19999="Work type")*([2]JOE_DATA!$A$2:$A$19999="Real Estate"),0.4,0)))
+
IF(LEN($FI32)=0,0.3,SUM(IF(([2]JOE_DATA!$C$2:$C$19999=$FI32)*([2]JOE_DATA!$B$2:$B$19999="Work type")*([2]JOE_DATA!$A$2:$A$19999="Real Estate"),0.3,0)))
+
IF(LEN($FJ32)=0,0.3,SUM(IF(([2]JOE_DATA!$C$2:$C$19999=$FJ32)*([2]JOE_DATA!$B$2:$B$19999="Work type")*([2]JOE_DATA!$A$2:$A$19999="Real Estate"),0.3,0)))</f>
        <v>1</v>
      </c>
      <c r="IM32" s="3">
        <f t="array" ref="IM32">IF(LEN($EX32)=0,0.4,SUM(IF(([2]JOE_DATA!$C$2:$C$19999=$EX32)*([2]JOE_DATA!$B$2:$B$19999="Work type")*([2]JOE_DATA!$A$2:$A$19999="Human Capital"),0.4,0)))
+
IF(LEN($EY32)=0,0.3,SUM(IF(([2]JOE_DATA!$C$2:$C$19999=$EY32)*([2]JOE_DATA!$B$2:$B$19999="Work type")*([2]JOE_DATA!$A$2:$A$19999="Human Capital"),0.3,0)))
+
IF(LEN($EZ32)=0,0.3,SUM(IF(([2]JOE_DATA!$C$2:$C$19999=$EZ32)*([2]JOE_DATA!$B$2:$B$19999="Work type")*([2]JOE_DATA!$A$2:$A$19999="Human Capital"),0.3,0)))</f>
        <v>1</v>
      </c>
      <c r="IN32" s="3">
        <f t="array" ref="IN32">IF(LEN($FA32)=0,0.4,SUM(IF(([2]JOE_DATA!$C$2:$C$19999=$FA32)*([2]JOE_DATA!$B$2:$B$19999="Sub-work types")*([2]JOE_DATA!$A$2:$A$19999="Human Capital"),0.4,0)))
+
IF(LEN($FB32)=0,0.3,SUM(IF(([2]JOE_DATA!$C$2:$C$19999=$FB32)*([2]JOE_DATA!$B$2:$B$19999="Sub-work types")*([2]JOE_DATA!$A$2:$A$19999="Human Capital"),0.3,0)))
+
IF(LEN($FC32)=0,0.3,SUM(IF(([2]JOE_DATA!$C$2:$C$19999=$FC32)*([2]JOE_DATA!$B$2:$B$19999="Sub-work types")*([2]JOE_DATA!$A$2:$A$19999="Human Capital"),0.3,0)))</f>
        <v>1</v>
      </c>
      <c r="IO32" s="16">
        <f t="array" ref="IO32">IF(LEN($FD32)=0,1,SUM(IF(([2]JOE_DATA!$C$2:$C$19999=$FD32)*([2]JOE_DATA!$B$2:$B$19999="Pension scheme")*([2]JOE_DATA!$A$2:$A$19999="Human Capital"),1,0)))</f>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54.75">
      <c r="A33" s="37" t="s">
        <v>246</v>
      </c>
      <c r="B33" s="38" t="s">
        <v>372</v>
      </c>
      <c r="C33" s="37" t="s">
        <v>254</v>
      </c>
      <c r="D33" s="37"/>
      <c r="E33" s="3"/>
      <c r="F33" s="39" t="s">
        <v>325</v>
      </c>
      <c r="G33" s="3"/>
      <c r="H33" s="3"/>
      <c r="I33" s="40" t="s">
        <v>326</v>
      </c>
      <c r="J33" s="3"/>
      <c r="K33" s="3"/>
      <c r="L33" s="37"/>
      <c r="M33" s="3"/>
      <c r="N33" s="3"/>
      <c r="O33" s="41" t="s">
        <v>103</v>
      </c>
      <c r="P33" s="37"/>
      <c r="Q33" s="37"/>
      <c r="R33" s="3"/>
      <c r="S33" s="42"/>
      <c r="T33" s="42">
        <v>38019</v>
      </c>
      <c r="U33" s="37" t="s">
        <v>325</v>
      </c>
      <c r="V33" s="3"/>
      <c r="W33" s="3"/>
      <c r="X33" s="40" t="s">
        <v>326</v>
      </c>
      <c r="Y33" s="40" t="s">
        <v>321</v>
      </c>
      <c r="Z33" s="40" t="s">
        <v>377</v>
      </c>
      <c r="AA33" s="37" t="s">
        <v>378</v>
      </c>
      <c r="AB33" s="48" t="s">
        <v>379</v>
      </c>
      <c r="AC33" s="3"/>
      <c r="AD33" s="37" t="s">
        <v>254</v>
      </c>
      <c r="AE33" s="3"/>
      <c r="AF33" s="3"/>
      <c r="AG33" s="43" t="s">
        <v>130</v>
      </c>
      <c r="AH33" s="3"/>
      <c r="AI33" s="37" t="s">
        <v>255</v>
      </c>
      <c r="AJ33" s="3"/>
      <c r="AK33" s="3"/>
      <c r="AL33" s="37"/>
      <c r="AM33" s="3"/>
      <c r="AN33" s="3"/>
      <c r="AO33" s="37" t="s">
        <v>256</v>
      </c>
      <c r="AP33" s="3"/>
      <c r="AQ33" s="3"/>
      <c r="AR33" s="3"/>
      <c r="AS33" s="3"/>
      <c r="AT33" s="3"/>
      <c r="AU33" s="3"/>
      <c r="AV33" s="3"/>
      <c r="AW33" s="3"/>
      <c r="AX33" s="3"/>
      <c r="AY33" s="3"/>
      <c r="AZ33" s="3"/>
      <c r="BA33" s="3"/>
      <c r="BB33" s="3"/>
      <c r="BC33" s="3"/>
      <c r="BD33" s="3"/>
      <c r="BE33" s="44"/>
      <c r="BF33" s="37"/>
      <c r="BG33" s="37" t="s">
        <v>254</v>
      </c>
      <c r="BH33" s="3"/>
      <c r="BI33" s="37" t="s">
        <v>375</v>
      </c>
      <c r="BJ33" s="45"/>
      <c r="BK33" s="45"/>
      <c r="BL33" s="46" t="s">
        <v>376</v>
      </c>
      <c r="BM33" s="46"/>
      <c r="BN33" s="37"/>
      <c r="BO33" s="3"/>
      <c r="BP33" s="3"/>
      <c r="BQ33" s="3"/>
      <c r="BR33" s="3"/>
      <c r="BS33" s="3"/>
      <c r="BT33" s="37"/>
      <c r="BU33" s="37"/>
      <c r="BV33" s="37"/>
      <c r="BW33" s="3"/>
      <c r="BX33" s="3"/>
      <c r="BY33" s="3"/>
      <c r="BZ33" s="3"/>
      <c r="CA33" s="3"/>
      <c r="CB33" s="3"/>
      <c r="CC33" s="3"/>
      <c r="CD33" s="41" t="s">
        <v>259</v>
      </c>
      <c r="CE33" s="40" t="s">
        <v>260</v>
      </c>
      <c r="CF33" s="3"/>
      <c r="CG33" s="41" t="s">
        <v>261</v>
      </c>
      <c r="CH33" s="40"/>
      <c r="CI33" s="3"/>
      <c r="CJ33" s="3"/>
      <c r="CK33" s="41" t="s">
        <v>262</v>
      </c>
      <c r="CL33" s="3"/>
      <c r="CM33" s="3"/>
      <c r="CN33" s="3"/>
      <c r="CO33" s="3"/>
      <c r="CP33" s="3"/>
      <c r="CQ33" s="37"/>
      <c r="CR33" s="37"/>
      <c r="CS33" s="37"/>
      <c r="CT33" s="37"/>
      <c r="CU33" s="37"/>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7"/>
      <c r="FF33" s="37"/>
      <c r="FG33" s="37"/>
      <c r="FH33" s="37"/>
      <c r="FI33" s="37"/>
      <c r="FJ33" s="3"/>
      <c r="FK33" s="3"/>
      <c r="FL33" s="3"/>
      <c r="FM33" s="3"/>
      <c r="FO33" s="3"/>
      <c r="FP33" s="3"/>
      <c r="FQ33" s="3" t="str">
        <f t="array" ref="FQ33">IF(SUM($FU33:$IP33)=74,"PASS","FAIL")</f>
        <v>PASS</v>
      </c>
      <c r="FR33" s="3">
        <f t="shared" si="5"/>
        <v>0</v>
      </c>
      <c r="FS33" s="3">
        <f t="shared" si="6"/>
        <v>0</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f t="array" ref="HF33">IF(LEN($CS33)=0,0.4,SUM(IF(([2]JOE_DATA!$C$2:$C$19999=$CS33)*([2]JOE_DATA!$B$2:$B$19999="Work type")*([2]JOE_DATA!$A$2:$A$19999="BAIF"),0.4,0)))
+
IF(LEN($CT33)=0,0.3,SUM(IF(([2]JOE_DATA!$C$2:$C$19999=$CT33)*([2]JOE_DATA!$B$2:$B$19999="Work type")*([2]JOE_DATA!$A$2:$A$19999="BAIF"),0.3,0)))
+
IF(LEN($CU33)=0,0.3,SUM(IF(([2]JOE_DATA!$C$2:$C$19999=$CU33)*([2]JOE_DATA!$B$2:$B$19999="Work type")*([2]JOE_DATA!$A$2:$A$19999="BAIF"),0.3,0)))</f>
        <v>1</v>
      </c>
      <c r="HG33" s="3">
        <f t="array" ref="HG33">IF(LEN($CQ33)=0,1,SUM(IF(([2]JOE_DATA!$C$2:$C$19999=$CQ33)*([2]JOE_DATA!$B$2:$B$19999="Client type")*([2]JOE_DATA!$A$2:$A$19999="BAIF"),1,0)))</f>
        <v>1</v>
      </c>
      <c r="HH33" s="3">
        <f t="array" ref="HH33">IF(LEN($CW33)=0,0.4,SUM(IF(([2]JOE_DATA!$C$2:$C$19999=$CW33)*([2]JOE_DATA!$B$2:$B$19999="Work type")*([2]JOE_DATA!$A$2:$A$19999="CRD"),0.4,0)))
+
IF(LEN($CX33)=0,0.3,SUM(IF(([2]JOE_DATA!$C$2:$C$19999=$CX33)*([2]JOE_DATA!$B$2:$B$19999="Work type")*([2]JOE_DATA!$A$2:$A$19999="CRD"),0.3,0)))
+
IF(LEN($CY33)=0,0.3,SUM(IF(([2]JOE_DATA!$C$2:$C$19999=$CY33)*([2]JOE_DATA!$B$2:$B$19999="Work type")*([2]JOE_DATA!$A$2:$A$19999="CRD"),0.3,0)))</f>
        <v>1</v>
      </c>
      <c r="HI33" s="3">
        <f t="array" ref="HI33">IF(LEN($CZ33)=0,0.4,SUM(IF(([2]JOE_DATA!$C$2:$C$19999=$CZ33)*([2]JOE_DATA!$B$2:$B$19999="Sub-work type")*([2]JOE_DATA!$A$2:$A$19999="CRD"),0.4,0)))
+
IF(LEN($DA33)=0,0.3,SUM(IF(([2]JOE_DATA!$C$2:$C$19999=$DA33)*([2]JOE_DATA!$B$2:$B$19999="Sub-work type")*([2]JOE_DATA!$A$2:$A$19999="CRD"),0.3,0)))
+
IF(LEN($DB33)=0,0.3,SUM(IF(([2]JOE_DATA!$C$2:$C$19999=$DB33)*([2]JOE_DATA!$B$2:$B$19999="Sub-work type")*([2]JOE_DATA!$A$2:$A$19999="CRD"),0.3,0)))</f>
        <v>1</v>
      </c>
      <c r="HJ33" s="3">
        <f t="array" ref="HJ33">IF(LEN($CV33)=0,1,SUM(IF(([2]JOE_DATA!$C$2:$C$19999=$CV33)*([2]JOE_DATA!$B$2:$B$19999="Client type")*([2]JOE_DATA!$A$2:$A$19999="CRD"),1,0)))</f>
        <v>1</v>
      </c>
      <c r="HK33" s="3">
        <f t="array" ref="HK33">IF(LEN($DC33)=0,0.4,SUM(IF(([2]JOE_DATA!$C$2:$C$19999=$DC33)*([2]JOE_DATA!$B$2:$B$19999="Work type")*([2]JOE_DATA!$A$2:$A$19999="Corporate"),0.4,0)))
+
IF(LEN($DD33)=0,0.3,SUM(IF(([2]JOE_DATA!$C$2:$C$19999=$DD33)*([2]JOE_DATA!$B$2:$B$19999="Work type")*([2]JOE_DATA!$A$2:$A$19999="Corporate"),0.3,0)))
+
IF(LEN($DE33)=0,0.3,SUM(IF(([2]JOE_DATA!$C$2:$C$19999=$DE33)*([2]JOE_DATA!$B$2:$B$19999="Work type")*([2]JOE_DATA!$A$2:$A$19999="Corporate"),0.3,0)))</f>
        <v>1</v>
      </c>
      <c r="HL33" s="3">
        <f t="array" ref="HL33">IF(LEN($DF33)=0,0.4,SUM(IF(([2]JOE_DATA!$C$2:$C$19999=$DF33)*([2]JOE_DATA!$B$2:$B$19999="Sub-work type")*([2]JOE_DATA!$A$2:$A$19999="Corporate"),0.4,0)))
+
IF(LEN($DG33)=0,0.3,SUM(IF(([2]JOE_DATA!$C$2:$C$19999=$DG33)*([2]JOE_DATA!$B$2:$B$19999="Sub-work type")*([2]JOE_DATA!$A$2:$A$19999="Corporate"),0.3,0)))
+
IF(LEN($DH33)=0,0.3,SUM(IF(([2]JOE_DATA!$C$2:$C$19999=$DH33)*([2]JOE_DATA!$B$2:$B$19999="Sub-work type")*([2]JOE_DATA!$A$2:$A$19999="Corporate"),0.3,0)))</f>
        <v>1</v>
      </c>
      <c r="HM33" s="3">
        <f t="array" ref="HM33">IF(LEN($DI33)=0,0.4,SUM(IF(([2]JOE_DATA!$C$2:$C$19999=$DI33)*([2]JOE_DATA!$B$2:$B$19999="Acting for")*([2]JOE_DATA!$A$2:$A$19999="Corporate"),0.4,0)))
+
IF(LEN($DJ33)=0,0.3,SUM(IF(([2]JOE_DATA!$C$2:$C$19999=$DJ33)*([2]JOE_DATA!$B$2:$B$19999="Acting for")*([2]JOE_DATA!$A$2:$A$19999="Corporate"),0.3,0)))
+
IF(LEN($DK33)=0,0.3,SUM(IF(([2]JOE_DATA!$C$2:$C$19999=$DK33)*([2]JOE_DATA!$B$2:$B$19999="Acting for")*([2]JOE_DATA!$A$2:$A$19999="Corporate"),0.3,0)))</f>
        <v>1</v>
      </c>
      <c r="HN33" s="3">
        <f t="array" ref="HN33">IF(LEN($DM33)=0,0.4,SUM(IF(([2]JOE_DATA!$C$2:$C$19999=$DM33)*([2]JOE_DATA!$B$2:$B$19999="Country of buyer")*([2]JOE_DATA!$A$2:$A$19999="Corporate"),0.4,0)))
+
IF(LEN($DN33)=0,0.3,SUM(IF(([2]JOE_DATA!$C$2:$C$19999=$DN33)*([2]JOE_DATA!$B$2:$B$19999="Country of buyer")*([2]JOE_DATA!$A$2:$A$19999="Corporate"),0.3,0)))
+
IF(LEN($DL33)=0,0.3,SUM(IF(([2]JOE_DATA!$C$2:$C$19999=$DL33)*([2]JOE_DATA!$B$2:$B$19999="Country of buyer")*([2]JOE_DATA!$A$2:$A$19999="Corporate"),0.3,0)))</f>
        <v>1</v>
      </c>
      <c r="HO33" s="3">
        <f t="array" ref="HO33">IF(LEN($DO33)=0,0.4,SUM(IF(([2]JOE_DATA!$C$2:$C$19999=$DO33)*([2]JOE_DATA!$B$2:$B$19999="Country of seller")*([2]JOE_DATA!$A$2:$A$19999="Corporate"),0.4,0)))
+
IF(LEN($DP33)=0,0.3,SUM(IF(([2]JOE_DATA!$C$2:$C$19999=$DP33)*([2]JOE_DATA!$B$2:$B$19999="Country of seller")*([2]JOE_DATA!$A$2:$A$19999="Corporate"),0.3,0)))
+
IF(LEN($DQ33)=0,0.3,SUM(IF(([2]JOE_DATA!$C$2:$C$19999=$DQ33)*([2]JOE_DATA!$B$2:$B$19999="Country of seller")*([2]JOE_DATA!$A$2:$A$19999="Corporate"),0.3,0)))</f>
        <v>1</v>
      </c>
      <c r="HP33" s="3">
        <f t="array" ref="HP33">IF(LEN($DR33)=0,0.4,SUM(IF(([2]JOE_DATA!$C$2:$C$19999=$DR33)*([2]JOE_DATA!$B$2:$B$19999="Country of target")*([2]JOE_DATA!$A$2:$A$19999="Corporate"),0.4,0)))
+
IF(LEN($DS33)=0,0.3,SUM(IF(([2]JOE_DATA!$C$2:$C$19999=$DS33)*([2]JOE_DATA!$B$2:$B$19999="Country of target")*([2]JOE_DATA!$A$2:$A$19999="Corporate"),0.3,0)))
+
IF(LEN($DT33)=0,0.3,SUM(IF(([2]JOE_DATA!$C$2:$C$19999=$DT33)*([2]JOE_DATA!$B$2:$B$19999="Country of target")*([2]JOE_DATA!$A$2:$A$19999="Corporate"),0.3,0)))</f>
        <v>1</v>
      </c>
      <c r="HQ33" s="3">
        <f t="array" ref="HQ33">IF(LEN($DU33)=0,1,SUM(IF(([2]JOE_DATA!$C$2:$C$19999=$DU33)*([2]JOE_DATA!$B$2:$B$19999="Value over US $5m")*([2]JOE_DATA!$A$2:$A$19999="Corporate"),1,0)))</f>
        <v>1</v>
      </c>
      <c r="HR33" s="3">
        <f t="array" ref="HR33">IF(LEN($DV33)=0,1,SUM(IF(([2]JOE_DATA!$C$2:$C$19999=$DV33)*([2]JOE_DATA!$B$2:$B$19999="Value over £500,000")*([2]JOE_DATA!$A$2:$A$19999="Corporate"),1,0)))</f>
        <v>1</v>
      </c>
      <c r="HS33" s="3">
        <f t="array" ref="HS33">IF(LEN($DW33)=0,1,SUM(IF(([2]JOE_DATA!$C$2:$C$19999=$DW33)*([2]JOE_DATA!$B$2:$B$19999="Value over Euro 5m")*([2]JOE_DATA!$A$2:$A$19999="Corporate"),1,0)))</f>
        <v>1</v>
      </c>
      <c r="HT33" s="3">
        <f t="array" ref="HT33">IF(LEN($DX33)=0,1,SUM(IF(([2]JOE_DATA!$C$2:$C$19999=$DX33)*([2]JOE_DATA!$B$2:$B$19999="Value range in euros")*([2]JOE_DATA!$A$2:$A$19999="Corporate"),1,0)))</f>
        <v>1</v>
      </c>
      <c r="HU33" s="3">
        <f t="array" ref="HU33">IF(LEN($DY33)=0,1,SUM(IF(([2]JOE_DATA!$C$2:$C$19999=$DY33)*([2]JOE_DATA!$B$2:$B$19999="Is the deal relevant for M&amp;A study")*([2]JOE_DATA!$A$2:$A$19999="Corporate"),1,0)))</f>
        <v>1</v>
      </c>
      <c r="HV33" s="3">
        <f t="array" ref="HV33">IF(LEN($DZ33)=0,1,SUM(IF(([2]JOE_DATA!$C$2:$C$19999=$DZ33)*([2]JOE_DATA!$B$2:$B$19999="Does the deal involve PE clients")*([2]JOE_DATA!$A$2:$A$19999="Corporate"),1,0)))</f>
        <v>1</v>
      </c>
      <c r="HW33" s="3">
        <f t="array" ref="HW33">IF(LEN($EA33)=0,1,SUM(IF(([2]JOE_DATA!$C$2:$C$19999=$EA33)*([2]JOE_DATA!$B$2:$B$19999="Quarter deal announced/signed")*([2]JOE_DATA!$A$2:$A$19999="Corporate"),1,0)))</f>
        <v>1</v>
      </c>
      <c r="HX33" s="3">
        <f t="array" ref="HX33">IF(LEN($EB33)=0,1,SUM(IF(([2]JOE_DATA!$C$2:$C$19999=$EB33)*([2]JOE_DATA!$B$2:$B$19999="Quarter deal completed")*([2]JOE_DATA!$A$2:$A$19999="Corporate"),1,0)))</f>
        <v>1</v>
      </c>
      <c r="HY33" s="3">
        <f t="array" ref="HY33">IF(LEN($EC33)=0,1,SUM(IF(([2]JOE_DATA!$C$2:$C$19999=$EC33)*([2]JOE_DATA!$B$2:$B$19999="Year deal announced/signed")*([2]JOE_DATA!$A$2:$A$19999="Corporate"),1,0)))</f>
        <v>1</v>
      </c>
      <c r="HZ33" s="3">
        <f t="array" ref="HZ33">IF(LEN($ED33)=0,1,SUM(IF(([2]JOE_DATA!$C$2:$C$19999=$ED33)*([2]JOE_DATA!$B$2:$B$19999="Year deal completed")*([2]JOE_DATA!$A$2:$A$19999="Corporate"),1,0)))</f>
        <v>1</v>
      </c>
      <c r="IA33" s="3">
        <v>1</v>
      </c>
      <c r="IB33" s="3">
        <f t="array" ref="IB33">IF(LEN($EF33)=0,1,SUM(IF(([2]JOE_DATA!$C$2:$C$19999=$EF33)*([2]JOE_DATA!$B$2:$B$19999="Work type")*([2]JOE_DATA!$A$2:$A$19999="Corporate Tax"),1,0)))</f>
        <v>1</v>
      </c>
      <c r="IC33" s="3">
        <f t="array" ref="IC33">IF(LEN($EG33)=0,0.4,SUM(IF(([2]JOE_DATA!$C$2:$C$19999=$EG33)*([2]JOE_DATA!$B$2:$B$19999="Work type")*([2]JOE_DATA!$A$2:$A$19999="EPC Construction"),0.4,0)))
+
IF(LEN($EH33)=0,0.3,SUM(IF(([2]JOE_DATA!$C$2:$C$19999=$EH33)*([2]JOE_DATA!$B$2:$B$19999="Work type")*([2]JOE_DATA!$A$2:$A$19999="EPC Construction"),0.3,0)))
+
IF(LEN($EI33)=0,0.3,SUM(IF(([2]JOE_DATA!$C$2:$C$19999=$EI33)*([2]JOE_DATA!$B$2:$B$19999="Work type")*([2]JOE_DATA!$A$2:$A$19999="EPC Construction"),0.3,0)))</f>
        <v>1</v>
      </c>
      <c r="ID33" s="3">
        <f t="array" ref="ID33">IF(LEN($EJ33)=0,0.4,SUM(IF(([2]JOE_DATA!$C$2:$C$19999=$EJ33)*([2]JOE_DATA!$B$2:$B$19999="Contract type")*([2]JOE_DATA!$A$2:$A$19999="EPC Construction"),0.4,0)))
+
IF(LEN($EK33)=0,0.3,SUM(IF(([2]JOE_DATA!$C$2:$C$19999=$EK33)*([2]JOE_DATA!$B$2:$B$19999="Contract type")*([2]JOE_DATA!$A$2:$A$19999="EPC Construction"),0.3,0)))
+
IF(LEN($EL33)=0,0.3,SUM(IF(([2]JOE_DATA!$C$2:$C$19999=$EL33)*([2]JOE_DATA!$B$2:$B$19999="Contract type")*([2]JOE_DATA!$A$2:$A$19999="EPC Construction"),0.3,0)))</f>
        <v>1</v>
      </c>
      <c r="IE33" s="3">
        <f t="array" ref="IE33">IF(LEN($EP33)=0,1,SUM(IF(([2]JOE_DATA!$C$2:$C$19999=$EP33)*([2]JOE_DATA!$B$2:$B$19999="Client type")*([2]JOE_DATA!$A$2:$A$19999="EPC Construction"),1,0)))</f>
        <v>1</v>
      </c>
      <c r="IF33" s="3">
        <f t="array" ref="IF33">IF(LEN($EN33)=0,1,SUM(IF(([2]JOE_DATA!$C$2:$C$19999=$EN33)*([2]JOE_DATA!$B$2:$B$19999="Subject matter")*([2]JOE_DATA!$A$2:$A$19999="EPC Construction"),1,0)))</f>
        <v>1</v>
      </c>
      <c r="IG33" s="3">
        <f t="array" ref="IG33">IF(LEN($ER33)=0,1,SUM(IF(([2]JOE_DATA!$C$2:$C$19999=$ER33)*([2]JOE_DATA!$B$2:$B$19999="Client scope")*([2]JOE_DATA!$A$2:$A$19999="EPC Construction"),1,0)))</f>
        <v>1</v>
      </c>
      <c r="IH33" s="3">
        <f t="array" ref="IH33">IF(LEN($ES33)=0,0.4,SUM(IF(([2]JOE_DATA!$C$2:$C$19999=$ES33)*([2]JOE_DATA!$B$2:$B$19999="Work type")*([2]JOE_DATA!$A$2:$A$19999="EPC Energy"),0.4,0)))
+
IF(LEN($ET33)=0,0.3,SUM(IF(([2]JOE_DATA!$C$2:$C$19999=$ET33)*([2]JOE_DATA!$B$2:$B$19999="Work type")*([2]JOE_DATA!$A$2:$A$19999="EPC Energy"),0.3,0)))
+
IF(LEN($EU33)=0,0.3,SUM(IF(([2]JOE_DATA!$C$2:$C$19999=$EU33)*([2]JOE_DATA!$B$2:$B$19999="Work type")*([2]JOE_DATA!$A$2:$A$19999="EPC Energy"),0.3,0)))</f>
        <v>1</v>
      </c>
      <c r="II33" s="3">
        <f t="array" ref="II33">IF(LEN($EV33)=0,1,SUM(IF(([2]JOE_DATA!$C$2:$C$19999=$EV33)*([2]JOE_DATA!$B$2:$B$19999="Work type")*([2]JOE_DATA!$A$2:$A$19999="EPC Energy"),1,0)))</f>
        <v>1</v>
      </c>
      <c r="IJ33" s="3">
        <f t="array" ref="IJ33">IF(LEN($EW33)=0,1,SUM(IF(([2]JOE_DATA!$C$2:$C$19999=$EW33)*([2]JOE_DATA!$B$2:$B$19999="Client type")*([2]JOE_DATA!$A$2:$A$19999="EPC Projects"),1,0)))</f>
        <v>1</v>
      </c>
      <c r="IK33" s="3">
        <f t="array" ref="IK33">IF(LEN($FE33)=0,0.4,SUM(IF(([2]JOE_DATA!$C$2:$C$19999=$FE33)*([2]JOE_DATA!$B$2:$B$19999="Client type")*([2]JOE_DATA!$A$2:$A$19999="Real Estate"),0.4,0)))
+
IF(LEN($FF33)=0,0.3,SUM(IF(([2]JOE_DATA!$C$2:$C$19999=$FF33)*([2]JOE_DATA!$B$2:$B$19999="Client type")*([2]JOE_DATA!$A$2:$A$19999="Real Estate"),0.3,0)))
+
IF(LEN($FG33)=0,0.3,SUM(IF(([2]JOE_DATA!$C$2:$C$19999=$FG33)*([2]JOE_DATA!$B$2:$B$19999="Client type")*([2]JOE_DATA!$A$2:$A$19999="Real Estate"),0.3,0)))</f>
        <v>1</v>
      </c>
      <c r="IL33" s="3">
        <f t="array" ref="IL33">IF(LEN($FH33)=0,0.4,SUM(IF(([2]JOE_DATA!$C$2:$C$19999=$FH33)*([2]JOE_DATA!$B$2:$B$19999="Work type")*([2]JOE_DATA!$A$2:$A$19999="Real Estate"),0.4,0)))
+
IF(LEN($FI33)=0,0.3,SUM(IF(([2]JOE_DATA!$C$2:$C$19999=$FI33)*([2]JOE_DATA!$B$2:$B$19999="Work type")*([2]JOE_DATA!$A$2:$A$19999="Real Estate"),0.3,0)))
+
IF(LEN($FJ33)=0,0.3,SUM(IF(([2]JOE_DATA!$C$2:$C$19999=$FJ33)*([2]JOE_DATA!$B$2:$B$19999="Work type")*([2]JOE_DATA!$A$2:$A$19999="Real Estate"),0.3,0)))</f>
        <v>1</v>
      </c>
      <c r="IM33" s="3">
        <f t="array" ref="IM33">IF(LEN($EX33)=0,0.4,SUM(IF(([2]JOE_DATA!$C$2:$C$19999=$EX33)*([2]JOE_DATA!$B$2:$B$19999="Work type")*([2]JOE_DATA!$A$2:$A$19999="Human Capital"),0.4,0)))
+
IF(LEN($EY33)=0,0.3,SUM(IF(([2]JOE_DATA!$C$2:$C$19999=$EY33)*([2]JOE_DATA!$B$2:$B$19999="Work type")*([2]JOE_DATA!$A$2:$A$19999="Human Capital"),0.3,0)))
+
IF(LEN($EZ33)=0,0.3,SUM(IF(([2]JOE_DATA!$C$2:$C$19999=$EZ33)*([2]JOE_DATA!$B$2:$B$19999="Work type")*([2]JOE_DATA!$A$2:$A$19999="Human Capital"),0.3,0)))</f>
        <v>1</v>
      </c>
      <c r="IN33" s="3">
        <f t="array" ref="IN33">IF(LEN($FA33)=0,0.4,SUM(IF(([2]JOE_DATA!$C$2:$C$19999=$FA33)*([2]JOE_DATA!$B$2:$B$19999="Sub-work types")*([2]JOE_DATA!$A$2:$A$19999="Human Capital"),0.4,0)))
+
IF(LEN($FB33)=0,0.3,SUM(IF(([2]JOE_DATA!$C$2:$C$19999=$FB33)*([2]JOE_DATA!$B$2:$B$19999="Sub-work types")*([2]JOE_DATA!$A$2:$A$19999="Human Capital"),0.3,0)))
+
IF(LEN($FC33)=0,0.3,SUM(IF(([2]JOE_DATA!$C$2:$C$19999=$FC33)*([2]JOE_DATA!$B$2:$B$19999="Sub-work types")*([2]JOE_DATA!$A$2:$A$19999="Human Capital"),0.3,0)))</f>
        <v>1</v>
      </c>
      <c r="IO33" s="16">
        <f t="array" ref="IO33">IF(LEN($FD33)=0,1,SUM(IF(([2]JOE_DATA!$C$2:$C$19999=$FD33)*([2]JOE_DATA!$B$2:$B$19999="Pension scheme")*([2]JOE_DATA!$A$2:$A$19999="Human Capital"),1,0)))</f>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27.75">
      <c r="A34" s="37" t="s">
        <v>246</v>
      </c>
      <c r="B34" s="38" t="s">
        <v>372</v>
      </c>
      <c r="C34" s="37" t="s">
        <v>248</v>
      </c>
      <c r="D34" s="37" t="s">
        <v>380</v>
      </c>
      <c r="E34" s="3"/>
      <c r="F34" s="39" t="s">
        <v>325</v>
      </c>
      <c r="G34" s="3"/>
      <c r="H34" s="3"/>
      <c r="I34" s="40" t="s">
        <v>326</v>
      </c>
      <c r="J34" s="3"/>
      <c r="K34" s="3"/>
      <c r="L34" s="37"/>
      <c r="M34" s="3"/>
      <c r="N34" s="3"/>
      <c r="O34" s="41" t="s">
        <v>99</v>
      </c>
      <c r="P34" s="37"/>
      <c r="Q34" s="37"/>
      <c r="R34" s="3"/>
      <c r="S34" s="42"/>
      <c r="T34" s="42">
        <v>40267</v>
      </c>
      <c r="U34" s="37" t="s">
        <v>325</v>
      </c>
      <c r="V34" s="3"/>
      <c r="W34" s="3"/>
      <c r="X34" s="40" t="s">
        <v>326</v>
      </c>
      <c r="Y34" s="3"/>
      <c r="Z34" s="3"/>
      <c r="AA34" s="37" t="s">
        <v>381</v>
      </c>
      <c r="AB34" s="37"/>
      <c r="AC34" s="3"/>
      <c r="AD34" s="37" t="s">
        <v>248</v>
      </c>
      <c r="AE34" s="3"/>
      <c r="AF34" s="3"/>
      <c r="AG34" s="43" t="s">
        <v>130</v>
      </c>
      <c r="AH34" s="3"/>
      <c r="AI34" s="37" t="s">
        <v>255</v>
      </c>
      <c r="AJ34" s="3"/>
      <c r="AK34" s="3"/>
      <c r="AL34" s="37"/>
      <c r="AM34" s="3"/>
      <c r="AN34" s="3"/>
      <c r="AO34" s="37" t="s">
        <v>256</v>
      </c>
      <c r="AP34" s="3"/>
      <c r="AQ34" s="3"/>
      <c r="AR34" s="3"/>
      <c r="AS34" s="3"/>
      <c r="AT34" s="3"/>
      <c r="AU34" s="3"/>
      <c r="AV34" s="3"/>
      <c r="AW34" s="3"/>
      <c r="AX34" s="3"/>
      <c r="AY34" s="3"/>
      <c r="AZ34" s="3"/>
      <c r="BA34" s="3"/>
      <c r="BB34" s="3"/>
      <c r="BC34" s="3"/>
      <c r="BD34" s="3"/>
      <c r="BE34" s="44"/>
      <c r="BF34" s="37"/>
      <c r="BG34" s="37" t="s">
        <v>254</v>
      </c>
      <c r="BH34" s="3"/>
      <c r="BI34" s="40" t="s">
        <v>257</v>
      </c>
      <c r="BJ34" s="45"/>
      <c r="BK34" s="45"/>
      <c r="BL34" s="46" t="s">
        <v>258</v>
      </c>
      <c r="BM34" s="46"/>
      <c r="BN34" s="37"/>
      <c r="BO34" s="3"/>
      <c r="BP34" s="3"/>
      <c r="BQ34" s="3"/>
      <c r="BR34" s="3"/>
      <c r="BS34" s="3"/>
      <c r="BT34" s="37"/>
      <c r="BU34" s="37"/>
      <c r="BV34" s="37"/>
      <c r="BW34" s="3"/>
      <c r="BX34" s="3"/>
      <c r="BY34" s="3"/>
      <c r="BZ34" s="3"/>
      <c r="CA34" s="3"/>
      <c r="CB34" s="3"/>
      <c r="CC34" s="3"/>
      <c r="CD34" s="41" t="s">
        <v>259</v>
      </c>
      <c r="CE34" s="40" t="s">
        <v>260</v>
      </c>
      <c r="CF34" s="3"/>
      <c r="CG34" s="41" t="s">
        <v>261</v>
      </c>
      <c r="CH34" s="40"/>
      <c r="CI34" s="3"/>
      <c r="CJ34" s="3"/>
      <c r="CK34" s="41" t="s">
        <v>262</v>
      </c>
      <c r="CL34" s="3"/>
      <c r="CM34" s="3"/>
      <c r="CN34" s="3"/>
      <c r="CO34" s="3"/>
      <c r="CP34" s="3"/>
      <c r="CQ34" s="37"/>
      <c r="CR34" s="37"/>
      <c r="CS34" s="37"/>
      <c r="CT34" s="37"/>
      <c r="CU34" s="37"/>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7"/>
      <c r="FF34" s="37"/>
      <c r="FG34" s="37"/>
      <c r="FH34" s="37"/>
      <c r="FI34" s="37"/>
      <c r="FJ34" s="3"/>
      <c r="FK34" s="3"/>
      <c r="FL34" s="3"/>
      <c r="FM34" s="3"/>
      <c r="FO34" s="3"/>
      <c r="FP34" s="3"/>
      <c r="FQ34" s="3" t="str">
        <f t="array" ref="FQ34">IF(SUM($FU34:$IP34)=74,"PASS","FAIL")</f>
        <v>PASS</v>
      </c>
      <c r="FR34" s="3">
        <f t="shared" si="5"/>
        <v>0</v>
      </c>
      <c r="FS34" s="3">
        <f t="shared" si="6"/>
        <v>0</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1</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f t="array" ref="HF34">IF(LEN($CS34)=0,0.4,SUM(IF(([2]JOE_DATA!$C$2:$C$19999=$CS34)*([2]JOE_DATA!$B$2:$B$19999="Work type")*([2]JOE_DATA!$A$2:$A$19999="BAIF"),0.4,0)))
+
IF(LEN($CT34)=0,0.3,SUM(IF(([2]JOE_DATA!$C$2:$C$19999=$CT34)*([2]JOE_DATA!$B$2:$B$19999="Work type")*([2]JOE_DATA!$A$2:$A$19999="BAIF"),0.3,0)))
+
IF(LEN($CU34)=0,0.3,SUM(IF(([2]JOE_DATA!$C$2:$C$19999=$CU34)*([2]JOE_DATA!$B$2:$B$19999="Work type")*([2]JOE_DATA!$A$2:$A$19999="BAIF"),0.3,0)))</f>
        <v>1</v>
      </c>
      <c r="HG34" s="3">
        <f t="array" ref="HG34">IF(LEN($CQ34)=0,1,SUM(IF(([2]JOE_DATA!$C$2:$C$19999=$CQ34)*([2]JOE_DATA!$B$2:$B$19999="Client type")*([2]JOE_DATA!$A$2:$A$19999="BAIF"),1,0)))</f>
        <v>1</v>
      </c>
      <c r="HH34" s="3">
        <f t="array" ref="HH34">IF(LEN($CW34)=0,0.4,SUM(IF(([2]JOE_DATA!$C$2:$C$19999=$CW34)*([2]JOE_DATA!$B$2:$B$19999="Work type")*([2]JOE_DATA!$A$2:$A$19999="CRD"),0.4,0)))
+
IF(LEN($CX34)=0,0.3,SUM(IF(([2]JOE_DATA!$C$2:$C$19999=$CX34)*([2]JOE_DATA!$B$2:$B$19999="Work type")*([2]JOE_DATA!$A$2:$A$19999="CRD"),0.3,0)))
+
IF(LEN($CY34)=0,0.3,SUM(IF(([2]JOE_DATA!$C$2:$C$19999=$CY34)*([2]JOE_DATA!$B$2:$B$19999="Work type")*([2]JOE_DATA!$A$2:$A$19999="CRD"),0.3,0)))</f>
        <v>1</v>
      </c>
      <c r="HI34" s="3">
        <f t="array" ref="HI34">IF(LEN($CZ34)=0,0.4,SUM(IF(([2]JOE_DATA!$C$2:$C$19999=$CZ34)*([2]JOE_DATA!$B$2:$B$19999="Sub-work type")*([2]JOE_DATA!$A$2:$A$19999="CRD"),0.4,0)))
+
IF(LEN($DA34)=0,0.3,SUM(IF(([2]JOE_DATA!$C$2:$C$19999=$DA34)*([2]JOE_DATA!$B$2:$B$19999="Sub-work type")*([2]JOE_DATA!$A$2:$A$19999="CRD"),0.3,0)))
+
IF(LEN($DB34)=0,0.3,SUM(IF(([2]JOE_DATA!$C$2:$C$19999=$DB34)*([2]JOE_DATA!$B$2:$B$19999="Sub-work type")*([2]JOE_DATA!$A$2:$A$19999="CRD"),0.3,0)))</f>
        <v>1</v>
      </c>
      <c r="HJ34" s="3">
        <f t="array" ref="HJ34">IF(LEN($CV34)=0,1,SUM(IF(([2]JOE_DATA!$C$2:$C$19999=$CV34)*([2]JOE_DATA!$B$2:$B$19999="Client type")*([2]JOE_DATA!$A$2:$A$19999="CRD"),1,0)))</f>
        <v>1</v>
      </c>
      <c r="HK34" s="3">
        <f t="array" ref="HK34">IF(LEN($DC34)=0,0.4,SUM(IF(([2]JOE_DATA!$C$2:$C$19999=$DC34)*([2]JOE_DATA!$B$2:$B$19999="Work type")*([2]JOE_DATA!$A$2:$A$19999="Corporate"),0.4,0)))
+
IF(LEN($DD34)=0,0.3,SUM(IF(([2]JOE_DATA!$C$2:$C$19999=$DD34)*([2]JOE_DATA!$B$2:$B$19999="Work type")*([2]JOE_DATA!$A$2:$A$19999="Corporate"),0.3,0)))
+
IF(LEN($DE34)=0,0.3,SUM(IF(([2]JOE_DATA!$C$2:$C$19999=$DE34)*([2]JOE_DATA!$B$2:$B$19999="Work type")*([2]JOE_DATA!$A$2:$A$19999="Corporate"),0.3,0)))</f>
        <v>1</v>
      </c>
      <c r="HL34" s="3">
        <f t="array" ref="HL34">IF(LEN($DF34)=0,0.4,SUM(IF(([2]JOE_DATA!$C$2:$C$19999=$DF34)*([2]JOE_DATA!$B$2:$B$19999="Sub-work type")*([2]JOE_DATA!$A$2:$A$19999="Corporate"),0.4,0)))
+
IF(LEN($DG34)=0,0.3,SUM(IF(([2]JOE_DATA!$C$2:$C$19999=$DG34)*([2]JOE_DATA!$B$2:$B$19999="Sub-work type")*([2]JOE_DATA!$A$2:$A$19999="Corporate"),0.3,0)))
+
IF(LEN($DH34)=0,0.3,SUM(IF(([2]JOE_DATA!$C$2:$C$19999=$DH34)*([2]JOE_DATA!$B$2:$B$19999="Sub-work type")*([2]JOE_DATA!$A$2:$A$19999="Corporate"),0.3,0)))</f>
        <v>1</v>
      </c>
      <c r="HM34" s="3">
        <f t="array" ref="HM34">IF(LEN($DI34)=0,0.4,SUM(IF(([2]JOE_DATA!$C$2:$C$19999=$DI34)*([2]JOE_DATA!$B$2:$B$19999="Acting for")*([2]JOE_DATA!$A$2:$A$19999="Corporate"),0.4,0)))
+
IF(LEN($DJ34)=0,0.3,SUM(IF(([2]JOE_DATA!$C$2:$C$19999=$DJ34)*([2]JOE_DATA!$B$2:$B$19999="Acting for")*([2]JOE_DATA!$A$2:$A$19999="Corporate"),0.3,0)))
+
IF(LEN($DK34)=0,0.3,SUM(IF(([2]JOE_DATA!$C$2:$C$19999=$DK34)*([2]JOE_DATA!$B$2:$B$19999="Acting for")*([2]JOE_DATA!$A$2:$A$19999="Corporate"),0.3,0)))</f>
        <v>1</v>
      </c>
      <c r="HN34" s="3">
        <f t="array" ref="HN34">IF(LEN($DM34)=0,0.4,SUM(IF(([2]JOE_DATA!$C$2:$C$19999=$DM34)*([2]JOE_DATA!$B$2:$B$19999="Country of buyer")*([2]JOE_DATA!$A$2:$A$19999="Corporate"),0.4,0)))
+
IF(LEN($DN34)=0,0.3,SUM(IF(([2]JOE_DATA!$C$2:$C$19999=$DN34)*([2]JOE_DATA!$B$2:$B$19999="Country of buyer")*([2]JOE_DATA!$A$2:$A$19999="Corporate"),0.3,0)))
+
IF(LEN($DL34)=0,0.3,SUM(IF(([2]JOE_DATA!$C$2:$C$19999=$DL34)*([2]JOE_DATA!$B$2:$B$19999="Country of buyer")*([2]JOE_DATA!$A$2:$A$19999="Corporate"),0.3,0)))</f>
        <v>1</v>
      </c>
      <c r="HO34" s="3">
        <f t="array" ref="HO34">IF(LEN($DO34)=0,0.4,SUM(IF(([2]JOE_DATA!$C$2:$C$19999=$DO34)*([2]JOE_DATA!$B$2:$B$19999="Country of seller")*([2]JOE_DATA!$A$2:$A$19999="Corporate"),0.4,0)))
+
IF(LEN($DP34)=0,0.3,SUM(IF(([2]JOE_DATA!$C$2:$C$19999=$DP34)*([2]JOE_DATA!$B$2:$B$19999="Country of seller")*([2]JOE_DATA!$A$2:$A$19999="Corporate"),0.3,0)))
+
IF(LEN($DQ34)=0,0.3,SUM(IF(([2]JOE_DATA!$C$2:$C$19999=$DQ34)*([2]JOE_DATA!$B$2:$B$19999="Country of seller")*([2]JOE_DATA!$A$2:$A$19999="Corporate"),0.3,0)))</f>
        <v>1</v>
      </c>
      <c r="HP34" s="3">
        <f t="array" ref="HP34">IF(LEN($DR34)=0,0.4,SUM(IF(([2]JOE_DATA!$C$2:$C$19999=$DR34)*([2]JOE_DATA!$B$2:$B$19999="Country of target")*([2]JOE_DATA!$A$2:$A$19999="Corporate"),0.4,0)))
+
IF(LEN($DS34)=0,0.3,SUM(IF(([2]JOE_DATA!$C$2:$C$19999=$DS34)*([2]JOE_DATA!$B$2:$B$19999="Country of target")*([2]JOE_DATA!$A$2:$A$19999="Corporate"),0.3,0)))
+
IF(LEN($DT34)=0,0.3,SUM(IF(([2]JOE_DATA!$C$2:$C$19999=$DT34)*([2]JOE_DATA!$B$2:$B$19999="Country of target")*([2]JOE_DATA!$A$2:$A$19999="Corporate"),0.3,0)))</f>
        <v>1</v>
      </c>
      <c r="HQ34" s="3">
        <f t="array" ref="HQ34">IF(LEN($DU34)=0,1,SUM(IF(([2]JOE_DATA!$C$2:$C$19999=$DU34)*([2]JOE_DATA!$B$2:$B$19999="Value over US $5m")*([2]JOE_DATA!$A$2:$A$19999="Corporate"),1,0)))</f>
        <v>1</v>
      </c>
      <c r="HR34" s="3">
        <f t="array" ref="HR34">IF(LEN($DV34)=0,1,SUM(IF(([2]JOE_DATA!$C$2:$C$19999=$DV34)*([2]JOE_DATA!$B$2:$B$19999="Value over £500,000")*([2]JOE_DATA!$A$2:$A$19999="Corporate"),1,0)))</f>
        <v>1</v>
      </c>
      <c r="HS34" s="3">
        <f t="array" ref="HS34">IF(LEN($DW34)=0,1,SUM(IF(([2]JOE_DATA!$C$2:$C$19999=$DW34)*([2]JOE_DATA!$B$2:$B$19999="Value over Euro 5m")*([2]JOE_DATA!$A$2:$A$19999="Corporate"),1,0)))</f>
        <v>1</v>
      </c>
      <c r="HT34" s="3">
        <f t="array" ref="HT34">IF(LEN($DX34)=0,1,SUM(IF(([2]JOE_DATA!$C$2:$C$19999=$DX34)*([2]JOE_DATA!$B$2:$B$19999="Value range in euros")*([2]JOE_DATA!$A$2:$A$19999="Corporate"),1,0)))</f>
        <v>1</v>
      </c>
      <c r="HU34" s="3">
        <f t="array" ref="HU34">IF(LEN($DY34)=0,1,SUM(IF(([2]JOE_DATA!$C$2:$C$19999=$DY34)*([2]JOE_DATA!$B$2:$B$19999="Is the deal relevant for M&amp;A study")*([2]JOE_DATA!$A$2:$A$19999="Corporate"),1,0)))</f>
        <v>1</v>
      </c>
      <c r="HV34" s="3">
        <f t="array" ref="HV34">IF(LEN($DZ34)=0,1,SUM(IF(([2]JOE_DATA!$C$2:$C$19999=$DZ34)*([2]JOE_DATA!$B$2:$B$19999="Does the deal involve PE clients")*([2]JOE_DATA!$A$2:$A$19999="Corporate"),1,0)))</f>
        <v>1</v>
      </c>
      <c r="HW34" s="3">
        <f t="array" ref="HW34">IF(LEN($EA34)=0,1,SUM(IF(([2]JOE_DATA!$C$2:$C$19999=$EA34)*([2]JOE_DATA!$B$2:$B$19999="Quarter deal announced/signed")*([2]JOE_DATA!$A$2:$A$19999="Corporate"),1,0)))</f>
        <v>1</v>
      </c>
      <c r="HX34" s="3">
        <f t="array" ref="HX34">IF(LEN($EB34)=0,1,SUM(IF(([2]JOE_DATA!$C$2:$C$19999=$EB34)*([2]JOE_DATA!$B$2:$B$19999="Quarter deal completed")*([2]JOE_DATA!$A$2:$A$19999="Corporate"),1,0)))</f>
        <v>1</v>
      </c>
      <c r="HY34" s="3">
        <f t="array" ref="HY34">IF(LEN($EC34)=0,1,SUM(IF(([2]JOE_DATA!$C$2:$C$19999=$EC34)*([2]JOE_DATA!$B$2:$B$19999="Year deal announced/signed")*([2]JOE_DATA!$A$2:$A$19999="Corporate"),1,0)))</f>
        <v>1</v>
      </c>
      <c r="HZ34" s="3">
        <f t="array" ref="HZ34">IF(LEN($ED34)=0,1,SUM(IF(([2]JOE_DATA!$C$2:$C$19999=$ED34)*([2]JOE_DATA!$B$2:$B$19999="Year deal completed")*([2]JOE_DATA!$A$2:$A$19999="Corporate"),1,0)))</f>
        <v>1</v>
      </c>
      <c r="IA34" s="3">
        <v>1</v>
      </c>
      <c r="IB34" s="3">
        <f t="array" ref="IB34">IF(LEN($EF34)=0,1,SUM(IF(([2]JOE_DATA!$C$2:$C$19999=$EF34)*([2]JOE_DATA!$B$2:$B$19999="Work type")*([2]JOE_DATA!$A$2:$A$19999="Corporate Tax"),1,0)))</f>
        <v>1</v>
      </c>
      <c r="IC34" s="3">
        <f t="array" ref="IC34">IF(LEN($EG34)=0,0.4,SUM(IF(([2]JOE_DATA!$C$2:$C$19999=$EG34)*([2]JOE_DATA!$B$2:$B$19999="Work type")*([2]JOE_DATA!$A$2:$A$19999="EPC Construction"),0.4,0)))
+
IF(LEN($EH34)=0,0.3,SUM(IF(([2]JOE_DATA!$C$2:$C$19999=$EH34)*([2]JOE_DATA!$B$2:$B$19999="Work type")*([2]JOE_DATA!$A$2:$A$19999="EPC Construction"),0.3,0)))
+
IF(LEN($EI34)=0,0.3,SUM(IF(([2]JOE_DATA!$C$2:$C$19999=$EI34)*([2]JOE_DATA!$B$2:$B$19999="Work type")*([2]JOE_DATA!$A$2:$A$19999="EPC Construction"),0.3,0)))</f>
        <v>1</v>
      </c>
      <c r="ID34" s="3">
        <f t="array" ref="ID34">IF(LEN($EJ34)=0,0.4,SUM(IF(([2]JOE_DATA!$C$2:$C$19999=$EJ34)*([2]JOE_DATA!$B$2:$B$19999="Contract type")*([2]JOE_DATA!$A$2:$A$19999="EPC Construction"),0.4,0)))
+
IF(LEN($EK34)=0,0.3,SUM(IF(([2]JOE_DATA!$C$2:$C$19999=$EK34)*([2]JOE_DATA!$B$2:$B$19999="Contract type")*([2]JOE_DATA!$A$2:$A$19999="EPC Construction"),0.3,0)))
+
IF(LEN($EL34)=0,0.3,SUM(IF(([2]JOE_DATA!$C$2:$C$19999=$EL34)*([2]JOE_DATA!$B$2:$B$19999="Contract type")*([2]JOE_DATA!$A$2:$A$19999="EPC Construction"),0.3,0)))</f>
        <v>1</v>
      </c>
      <c r="IE34" s="3">
        <f t="array" ref="IE34">IF(LEN($EP34)=0,1,SUM(IF(([2]JOE_DATA!$C$2:$C$19999=$EP34)*([2]JOE_DATA!$B$2:$B$19999="Client type")*([2]JOE_DATA!$A$2:$A$19999="EPC Construction"),1,0)))</f>
        <v>1</v>
      </c>
      <c r="IF34" s="3">
        <f t="array" ref="IF34">IF(LEN($EN34)=0,1,SUM(IF(([2]JOE_DATA!$C$2:$C$19999=$EN34)*([2]JOE_DATA!$B$2:$B$19999="Subject matter")*([2]JOE_DATA!$A$2:$A$19999="EPC Construction"),1,0)))</f>
        <v>1</v>
      </c>
      <c r="IG34" s="3">
        <f t="array" ref="IG34">IF(LEN($ER34)=0,1,SUM(IF(([2]JOE_DATA!$C$2:$C$19999=$ER34)*([2]JOE_DATA!$B$2:$B$19999="Client scope")*([2]JOE_DATA!$A$2:$A$19999="EPC Construction"),1,0)))</f>
        <v>1</v>
      </c>
      <c r="IH34" s="3">
        <f t="array" ref="IH34">IF(LEN($ES34)=0,0.4,SUM(IF(([2]JOE_DATA!$C$2:$C$19999=$ES34)*([2]JOE_DATA!$B$2:$B$19999="Work type")*([2]JOE_DATA!$A$2:$A$19999="EPC Energy"),0.4,0)))
+
IF(LEN($ET34)=0,0.3,SUM(IF(([2]JOE_DATA!$C$2:$C$19999=$ET34)*([2]JOE_DATA!$B$2:$B$19999="Work type")*([2]JOE_DATA!$A$2:$A$19999="EPC Energy"),0.3,0)))
+
IF(LEN($EU34)=0,0.3,SUM(IF(([2]JOE_DATA!$C$2:$C$19999=$EU34)*([2]JOE_DATA!$B$2:$B$19999="Work type")*([2]JOE_DATA!$A$2:$A$19999="EPC Energy"),0.3,0)))</f>
        <v>1</v>
      </c>
      <c r="II34" s="3">
        <f t="array" ref="II34">IF(LEN($EV34)=0,1,SUM(IF(([2]JOE_DATA!$C$2:$C$19999=$EV34)*([2]JOE_DATA!$B$2:$B$19999="Work type")*([2]JOE_DATA!$A$2:$A$19999="EPC Energy"),1,0)))</f>
        <v>1</v>
      </c>
      <c r="IJ34" s="3">
        <f t="array" ref="IJ34">IF(LEN($EW34)=0,1,SUM(IF(([2]JOE_DATA!$C$2:$C$19999=$EW34)*([2]JOE_DATA!$B$2:$B$19999="Client type")*([2]JOE_DATA!$A$2:$A$19999="EPC Projects"),1,0)))</f>
        <v>1</v>
      </c>
      <c r="IK34" s="3">
        <f t="array" ref="IK34">IF(LEN($FE34)=0,0.4,SUM(IF(([2]JOE_DATA!$C$2:$C$19999=$FE34)*([2]JOE_DATA!$B$2:$B$19999="Client type")*([2]JOE_DATA!$A$2:$A$19999="Real Estate"),0.4,0)))
+
IF(LEN($FF34)=0,0.3,SUM(IF(([2]JOE_DATA!$C$2:$C$19999=$FF34)*([2]JOE_DATA!$B$2:$B$19999="Client type")*([2]JOE_DATA!$A$2:$A$19999="Real Estate"),0.3,0)))
+
IF(LEN($FG34)=0,0.3,SUM(IF(([2]JOE_DATA!$C$2:$C$19999=$FG34)*([2]JOE_DATA!$B$2:$B$19999="Client type")*([2]JOE_DATA!$A$2:$A$19999="Real Estate"),0.3,0)))</f>
        <v>1</v>
      </c>
      <c r="IL34" s="3">
        <f t="array" ref="IL34">IF(LEN($FH34)=0,0.4,SUM(IF(([2]JOE_DATA!$C$2:$C$19999=$FH34)*([2]JOE_DATA!$B$2:$B$19999="Work type")*([2]JOE_DATA!$A$2:$A$19999="Real Estate"),0.4,0)))
+
IF(LEN($FI34)=0,0.3,SUM(IF(([2]JOE_DATA!$C$2:$C$19999=$FI34)*([2]JOE_DATA!$B$2:$B$19999="Work type")*([2]JOE_DATA!$A$2:$A$19999="Real Estate"),0.3,0)))
+
IF(LEN($FJ34)=0,0.3,SUM(IF(([2]JOE_DATA!$C$2:$C$19999=$FJ34)*([2]JOE_DATA!$B$2:$B$19999="Work type")*([2]JOE_DATA!$A$2:$A$19999="Real Estate"),0.3,0)))</f>
        <v>1</v>
      </c>
      <c r="IM34" s="3">
        <f t="array" ref="IM34">IF(LEN($EX34)=0,0.4,SUM(IF(([2]JOE_DATA!$C$2:$C$19999=$EX34)*([2]JOE_DATA!$B$2:$B$19999="Work type")*([2]JOE_DATA!$A$2:$A$19999="Human Capital"),0.4,0)))
+
IF(LEN($EY34)=0,0.3,SUM(IF(([2]JOE_DATA!$C$2:$C$19999=$EY34)*([2]JOE_DATA!$B$2:$B$19999="Work type")*([2]JOE_DATA!$A$2:$A$19999="Human Capital"),0.3,0)))
+
IF(LEN($EZ34)=0,0.3,SUM(IF(([2]JOE_DATA!$C$2:$C$19999=$EZ34)*([2]JOE_DATA!$B$2:$B$19999="Work type")*([2]JOE_DATA!$A$2:$A$19999="Human Capital"),0.3,0)))</f>
        <v>1</v>
      </c>
      <c r="IN34" s="3">
        <f t="array" ref="IN34">IF(LEN($FA34)=0,0.4,SUM(IF(([2]JOE_DATA!$C$2:$C$19999=$FA34)*([2]JOE_DATA!$B$2:$B$19999="Sub-work types")*([2]JOE_DATA!$A$2:$A$19999="Human Capital"),0.4,0)))
+
IF(LEN($FB34)=0,0.3,SUM(IF(([2]JOE_DATA!$C$2:$C$19999=$FB34)*([2]JOE_DATA!$B$2:$B$19999="Sub-work types")*([2]JOE_DATA!$A$2:$A$19999="Human Capital"),0.3,0)))
+
IF(LEN($FC34)=0,0.3,SUM(IF(([2]JOE_DATA!$C$2:$C$19999=$FC34)*([2]JOE_DATA!$B$2:$B$19999="Sub-work types")*([2]JOE_DATA!$A$2:$A$19999="Human Capital"),0.3,0)))</f>
        <v>1</v>
      </c>
      <c r="IO34" s="16">
        <f t="array" ref="IO34">IF(LEN($FD34)=0,1,SUM(IF(([2]JOE_DATA!$C$2:$C$19999=$FD34)*([2]JOE_DATA!$B$2:$B$19999="Pension scheme")*([2]JOE_DATA!$A$2:$A$19999="Human Capital"),1,0)))</f>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27.75">
      <c r="A35" s="37" t="s">
        <v>246</v>
      </c>
      <c r="B35" s="38" t="s">
        <v>382</v>
      </c>
      <c r="C35" s="37" t="s">
        <v>254</v>
      </c>
      <c r="D35" s="37"/>
      <c r="E35" s="3"/>
      <c r="F35" s="40" t="s">
        <v>383</v>
      </c>
      <c r="G35" s="3"/>
      <c r="H35" s="3"/>
      <c r="I35" s="40" t="s">
        <v>384</v>
      </c>
      <c r="J35" s="3"/>
      <c r="K35" s="3"/>
      <c r="L35" s="37"/>
      <c r="M35" s="3"/>
      <c r="N35" s="3"/>
      <c r="O35" s="47" t="s">
        <v>98</v>
      </c>
      <c r="P35" s="37"/>
      <c r="Q35" s="37"/>
      <c r="R35" s="3"/>
      <c r="S35" s="42"/>
      <c r="T35" s="42">
        <v>39568</v>
      </c>
      <c r="U35" s="40" t="s">
        <v>383</v>
      </c>
      <c r="V35" s="3"/>
      <c r="W35" s="3"/>
      <c r="X35" s="40" t="s">
        <v>384</v>
      </c>
      <c r="Y35" s="3"/>
      <c r="Z35" s="3"/>
      <c r="AA35" s="37" t="s">
        <v>385</v>
      </c>
      <c r="AB35" s="37"/>
      <c r="AC35" s="3"/>
      <c r="AD35" s="37" t="s">
        <v>254</v>
      </c>
      <c r="AE35" s="3"/>
      <c r="AF35" s="3"/>
      <c r="AG35" s="43" t="s">
        <v>130</v>
      </c>
      <c r="AH35" s="3"/>
      <c r="AI35" s="37" t="s">
        <v>255</v>
      </c>
      <c r="AJ35" s="3"/>
      <c r="AK35" s="3"/>
      <c r="AL35" s="37"/>
      <c r="AM35" s="3"/>
      <c r="AN35" s="3"/>
      <c r="AO35" s="37" t="s">
        <v>256</v>
      </c>
      <c r="AP35" s="3"/>
      <c r="AQ35" s="3"/>
      <c r="AR35" s="3"/>
      <c r="AS35" s="3"/>
      <c r="AT35" s="3"/>
      <c r="AU35" s="3"/>
      <c r="AV35" s="3"/>
      <c r="AW35" s="3"/>
      <c r="AX35" s="3"/>
      <c r="AY35" s="3"/>
      <c r="AZ35" s="3"/>
      <c r="BA35" s="3"/>
      <c r="BB35" s="3"/>
      <c r="BC35" s="3"/>
      <c r="BD35" s="3"/>
      <c r="BE35" s="44"/>
      <c r="BF35" s="37"/>
      <c r="BG35" s="37" t="s">
        <v>254</v>
      </c>
      <c r="BH35" s="3"/>
      <c r="BI35" s="40" t="s">
        <v>303</v>
      </c>
      <c r="BJ35" s="45"/>
      <c r="BK35" s="45"/>
      <c r="BL35" s="46" t="s">
        <v>386</v>
      </c>
      <c r="BM35" s="46" t="s">
        <v>291</v>
      </c>
      <c r="BN35" s="37"/>
      <c r="BO35" s="3"/>
      <c r="BP35" s="3"/>
      <c r="BQ35" s="3"/>
      <c r="BR35" s="3"/>
      <c r="BS35" s="3"/>
      <c r="BT35" s="37"/>
      <c r="BU35" s="37"/>
      <c r="BV35" s="37"/>
      <c r="BW35" s="3"/>
      <c r="BX35" s="3"/>
      <c r="BY35" s="3"/>
      <c r="BZ35" s="3"/>
      <c r="CA35" s="3"/>
      <c r="CB35" s="3"/>
      <c r="CC35" s="3"/>
      <c r="CD35" s="41" t="s">
        <v>259</v>
      </c>
      <c r="CE35" s="40" t="s">
        <v>260</v>
      </c>
      <c r="CF35" s="3"/>
      <c r="CG35" s="41" t="s">
        <v>261</v>
      </c>
      <c r="CH35" s="40"/>
      <c r="CI35" s="3"/>
      <c r="CJ35" s="3"/>
      <c r="CK35" s="41" t="s">
        <v>262</v>
      </c>
      <c r="CL35" s="3"/>
      <c r="CM35" s="3"/>
      <c r="CN35" s="3"/>
      <c r="CO35" s="3"/>
      <c r="CP35" s="3"/>
      <c r="CQ35" s="37"/>
      <c r="CR35" s="37"/>
      <c r="CS35" s="37"/>
      <c r="CT35" s="37"/>
      <c r="CU35" s="37"/>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7"/>
      <c r="FF35" s="37"/>
      <c r="FG35" s="37"/>
      <c r="FH35" s="37"/>
      <c r="FI35" s="37"/>
      <c r="FJ35" s="3"/>
      <c r="FK35" s="3"/>
      <c r="FL35" s="3"/>
      <c r="FM35" s="3"/>
      <c r="FO35" s="3"/>
      <c r="FP35" s="3"/>
      <c r="FQ35" s="3" t="str">
        <f t="array" ref="FQ35">IF(SUM($FU35:$IP35)=74,"PASS","FAIL")</f>
        <v>PASS</v>
      </c>
      <c r="FR35" s="3">
        <f t="shared" si="5"/>
        <v>0</v>
      </c>
      <c r="FS35" s="3">
        <f t="shared" si="6"/>
        <v>0</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1</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1</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f t="array" ref="HF35">IF(LEN($CS35)=0,0.4,SUM(IF(([2]JOE_DATA!$C$2:$C$19999=$CS35)*([2]JOE_DATA!$B$2:$B$19999="Work type")*([2]JOE_DATA!$A$2:$A$19999="BAIF"),0.4,0)))
+
IF(LEN($CT35)=0,0.3,SUM(IF(([2]JOE_DATA!$C$2:$C$19999=$CT35)*([2]JOE_DATA!$B$2:$B$19999="Work type")*([2]JOE_DATA!$A$2:$A$19999="BAIF"),0.3,0)))
+
IF(LEN($CU35)=0,0.3,SUM(IF(([2]JOE_DATA!$C$2:$C$19999=$CU35)*([2]JOE_DATA!$B$2:$B$19999="Work type")*([2]JOE_DATA!$A$2:$A$19999="BAIF"),0.3,0)))</f>
        <v>1</v>
      </c>
      <c r="HG35" s="3">
        <f t="array" ref="HG35">IF(LEN($CQ35)=0,1,SUM(IF(([2]JOE_DATA!$C$2:$C$19999=$CQ35)*([2]JOE_DATA!$B$2:$B$19999="Client type")*([2]JOE_DATA!$A$2:$A$19999="BAIF"),1,0)))</f>
        <v>1</v>
      </c>
      <c r="HH35" s="3">
        <f t="array" ref="HH35">IF(LEN($CW35)=0,0.4,SUM(IF(([2]JOE_DATA!$C$2:$C$19999=$CW35)*([2]JOE_DATA!$B$2:$B$19999="Work type")*([2]JOE_DATA!$A$2:$A$19999="CRD"),0.4,0)))
+
IF(LEN($CX35)=0,0.3,SUM(IF(([2]JOE_DATA!$C$2:$C$19999=$CX35)*([2]JOE_DATA!$B$2:$B$19999="Work type")*([2]JOE_DATA!$A$2:$A$19999="CRD"),0.3,0)))
+
IF(LEN($CY35)=0,0.3,SUM(IF(([2]JOE_DATA!$C$2:$C$19999=$CY35)*([2]JOE_DATA!$B$2:$B$19999="Work type")*([2]JOE_DATA!$A$2:$A$19999="CRD"),0.3,0)))</f>
        <v>1</v>
      </c>
      <c r="HI35" s="3">
        <f t="array" ref="HI35">IF(LEN($CZ35)=0,0.4,SUM(IF(([2]JOE_DATA!$C$2:$C$19999=$CZ35)*([2]JOE_DATA!$B$2:$B$19999="Sub-work type")*([2]JOE_DATA!$A$2:$A$19999="CRD"),0.4,0)))
+
IF(LEN($DA35)=0,0.3,SUM(IF(([2]JOE_DATA!$C$2:$C$19999=$DA35)*([2]JOE_DATA!$B$2:$B$19999="Sub-work type")*([2]JOE_DATA!$A$2:$A$19999="CRD"),0.3,0)))
+
IF(LEN($DB35)=0,0.3,SUM(IF(([2]JOE_DATA!$C$2:$C$19999=$DB35)*([2]JOE_DATA!$B$2:$B$19999="Sub-work type")*([2]JOE_DATA!$A$2:$A$19999="CRD"),0.3,0)))</f>
        <v>1</v>
      </c>
      <c r="HJ35" s="3">
        <f t="array" ref="HJ35">IF(LEN($CV35)=0,1,SUM(IF(([2]JOE_DATA!$C$2:$C$19999=$CV35)*([2]JOE_DATA!$B$2:$B$19999="Client type")*([2]JOE_DATA!$A$2:$A$19999="CRD"),1,0)))</f>
        <v>1</v>
      </c>
      <c r="HK35" s="3">
        <f t="array" ref="HK35">IF(LEN($DC35)=0,0.4,SUM(IF(([2]JOE_DATA!$C$2:$C$19999=$DC35)*([2]JOE_DATA!$B$2:$B$19999="Work type")*([2]JOE_DATA!$A$2:$A$19999="Corporate"),0.4,0)))
+
IF(LEN($DD35)=0,0.3,SUM(IF(([2]JOE_DATA!$C$2:$C$19999=$DD35)*([2]JOE_DATA!$B$2:$B$19999="Work type")*([2]JOE_DATA!$A$2:$A$19999="Corporate"),0.3,0)))
+
IF(LEN($DE35)=0,0.3,SUM(IF(([2]JOE_DATA!$C$2:$C$19999=$DE35)*([2]JOE_DATA!$B$2:$B$19999="Work type")*([2]JOE_DATA!$A$2:$A$19999="Corporate"),0.3,0)))</f>
        <v>1</v>
      </c>
      <c r="HL35" s="3">
        <f t="array" ref="HL35">IF(LEN($DF35)=0,0.4,SUM(IF(([2]JOE_DATA!$C$2:$C$19999=$DF35)*([2]JOE_DATA!$B$2:$B$19999="Sub-work type")*([2]JOE_DATA!$A$2:$A$19999="Corporate"),0.4,0)))
+
IF(LEN($DG35)=0,0.3,SUM(IF(([2]JOE_DATA!$C$2:$C$19999=$DG35)*([2]JOE_DATA!$B$2:$B$19999="Sub-work type")*([2]JOE_DATA!$A$2:$A$19999="Corporate"),0.3,0)))
+
IF(LEN($DH35)=0,0.3,SUM(IF(([2]JOE_DATA!$C$2:$C$19999=$DH35)*([2]JOE_DATA!$B$2:$B$19999="Sub-work type")*([2]JOE_DATA!$A$2:$A$19999="Corporate"),0.3,0)))</f>
        <v>1</v>
      </c>
      <c r="HM35" s="3">
        <f t="array" ref="HM35">IF(LEN($DI35)=0,0.4,SUM(IF(([2]JOE_DATA!$C$2:$C$19999=$DI35)*([2]JOE_DATA!$B$2:$B$19999="Acting for")*([2]JOE_DATA!$A$2:$A$19999="Corporate"),0.4,0)))
+
IF(LEN($DJ35)=0,0.3,SUM(IF(([2]JOE_DATA!$C$2:$C$19999=$DJ35)*([2]JOE_DATA!$B$2:$B$19999="Acting for")*([2]JOE_DATA!$A$2:$A$19999="Corporate"),0.3,0)))
+
IF(LEN($DK35)=0,0.3,SUM(IF(([2]JOE_DATA!$C$2:$C$19999=$DK35)*([2]JOE_DATA!$B$2:$B$19999="Acting for")*([2]JOE_DATA!$A$2:$A$19999="Corporate"),0.3,0)))</f>
        <v>1</v>
      </c>
      <c r="HN35" s="3">
        <f t="array" ref="HN35">IF(LEN($DM35)=0,0.4,SUM(IF(([2]JOE_DATA!$C$2:$C$19999=$DM35)*([2]JOE_DATA!$B$2:$B$19999="Country of buyer")*([2]JOE_DATA!$A$2:$A$19999="Corporate"),0.4,0)))
+
IF(LEN($DN35)=0,0.3,SUM(IF(([2]JOE_DATA!$C$2:$C$19999=$DN35)*([2]JOE_DATA!$B$2:$B$19999="Country of buyer")*([2]JOE_DATA!$A$2:$A$19999="Corporate"),0.3,0)))
+
IF(LEN($DL35)=0,0.3,SUM(IF(([2]JOE_DATA!$C$2:$C$19999=$DL35)*([2]JOE_DATA!$B$2:$B$19999="Country of buyer")*([2]JOE_DATA!$A$2:$A$19999="Corporate"),0.3,0)))</f>
        <v>1</v>
      </c>
      <c r="HO35" s="3">
        <f t="array" ref="HO35">IF(LEN($DO35)=0,0.4,SUM(IF(([2]JOE_DATA!$C$2:$C$19999=$DO35)*([2]JOE_DATA!$B$2:$B$19999="Country of seller")*([2]JOE_DATA!$A$2:$A$19999="Corporate"),0.4,0)))
+
IF(LEN($DP35)=0,0.3,SUM(IF(([2]JOE_DATA!$C$2:$C$19999=$DP35)*([2]JOE_DATA!$B$2:$B$19999="Country of seller")*([2]JOE_DATA!$A$2:$A$19999="Corporate"),0.3,0)))
+
IF(LEN($DQ35)=0,0.3,SUM(IF(([2]JOE_DATA!$C$2:$C$19999=$DQ35)*([2]JOE_DATA!$B$2:$B$19999="Country of seller")*([2]JOE_DATA!$A$2:$A$19999="Corporate"),0.3,0)))</f>
        <v>1</v>
      </c>
      <c r="HP35" s="3">
        <f t="array" ref="HP35">IF(LEN($DR35)=0,0.4,SUM(IF(([2]JOE_DATA!$C$2:$C$19999=$DR35)*([2]JOE_DATA!$B$2:$B$19999="Country of target")*([2]JOE_DATA!$A$2:$A$19999="Corporate"),0.4,0)))
+
IF(LEN($DS35)=0,0.3,SUM(IF(([2]JOE_DATA!$C$2:$C$19999=$DS35)*([2]JOE_DATA!$B$2:$B$19999="Country of target")*([2]JOE_DATA!$A$2:$A$19999="Corporate"),0.3,0)))
+
IF(LEN($DT35)=0,0.3,SUM(IF(([2]JOE_DATA!$C$2:$C$19999=$DT35)*([2]JOE_DATA!$B$2:$B$19999="Country of target")*([2]JOE_DATA!$A$2:$A$19999="Corporate"),0.3,0)))</f>
        <v>1</v>
      </c>
      <c r="HQ35" s="3">
        <f t="array" ref="HQ35">IF(LEN($DU35)=0,1,SUM(IF(([2]JOE_DATA!$C$2:$C$19999=$DU35)*([2]JOE_DATA!$B$2:$B$19999="Value over US $5m")*([2]JOE_DATA!$A$2:$A$19999="Corporate"),1,0)))</f>
        <v>1</v>
      </c>
      <c r="HR35" s="3">
        <f t="array" ref="HR35">IF(LEN($DV35)=0,1,SUM(IF(([2]JOE_DATA!$C$2:$C$19999=$DV35)*([2]JOE_DATA!$B$2:$B$19999="Value over £500,000")*([2]JOE_DATA!$A$2:$A$19999="Corporate"),1,0)))</f>
        <v>1</v>
      </c>
      <c r="HS35" s="3">
        <f t="array" ref="HS35">IF(LEN($DW35)=0,1,SUM(IF(([2]JOE_DATA!$C$2:$C$19999=$DW35)*([2]JOE_DATA!$B$2:$B$19999="Value over Euro 5m")*([2]JOE_DATA!$A$2:$A$19999="Corporate"),1,0)))</f>
        <v>1</v>
      </c>
      <c r="HT35" s="3">
        <f t="array" ref="HT35">IF(LEN($DX35)=0,1,SUM(IF(([2]JOE_DATA!$C$2:$C$19999=$DX35)*([2]JOE_DATA!$B$2:$B$19999="Value range in euros")*([2]JOE_DATA!$A$2:$A$19999="Corporate"),1,0)))</f>
        <v>1</v>
      </c>
      <c r="HU35" s="3">
        <f t="array" ref="HU35">IF(LEN($DY35)=0,1,SUM(IF(([2]JOE_DATA!$C$2:$C$19999=$DY35)*([2]JOE_DATA!$B$2:$B$19999="Is the deal relevant for M&amp;A study")*([2]JOE_DATA!$A$2:$A$19999="Corporate"),1,0)))</f>
        <v>1</v>
      </c>
      <c r="HV35" s="3">
        <f t="array" ref="HV35">IF(LEN($DZ35)=0,1,SUM(IF(([2]JOE_DATA!$C$2:$C$19999=$DZ35)*([2]JOE_DATA!$B$2:$B$19999="Does the deal involve PE clients")*([2]JOE_DATA!$A$2:$A$19999="Corporate"),1,0)))</f>
        <v>1</v>
      </c>
      <c r="HW35" s="3">
        <f t="array" ref="HW35">IF(LEN($EA35)=0,1,SUM(IF(([2]JOE_DATA!$C$2:$C$19999=$EA35)*([2]JOE_DATA!$B$2:$B$19999="Quarter deal announced/signed")*([2]JOE_DATA!$A$2:$A$19999="Corporate"),1,0)))</f>
        <v>1</v>
      </c>
      <c r="HX35" s="3">
        <f t="array" ref="HX35">IF(LEN($EB35)=0,1,SUM(IF(([2]JOE_DATA!$C$2:$C$19999=$EB35)*([2]JOE_DATA!$B$2:$B$19999="Quarter deal completed")*([2]JOE_DATA!$A$2:$A$19999="Corporate"),1,0)))</f>
        <v>1</v>
      </c>
      <c r="HY35" s="3">
        <f t="array" ref="HY35">IF(LEN($EC35)=0,1,SUM(IF(([2]JOE_DATA!$C$2:$C$19999=$EC35)*([2]JOE_DATA!$B$2:$B$19999="Year deal announced/signed")*([2]JOE_DATA!$A$2:$A$19999="Corporate"),1,0)))</f>
        <v>1</v>
      </c>
      <c r="HZ35" s="3">
        <f t="array" ref="HZ35">IF(LEN($ED35)=0,1,SUM(IF(([2]JOE_DATA!$C$2:$C$19999=$ED35)*([2]JOE_DATA!$B$2:$B$19999="Year deal completed")*([2]JOE_DATA!$A$2:$A$19999="Corporate"),1,0)))</f>
        <v>1</v>
      </c>
      <c r="IA35" s="3">
        <v>1</v>
      </c>
      <c r="IB35" s="3">
        <f t="array" ref="IB35">IF(LEN($EF35)=0,1,SUM(IF(([2]JOE_DATA!$C$2:$C$19999=$EF35)*([2]JOE_DATA!$B$2:$B$19999="Work type")*([2]JOE_DATA!$A$2:$A$19999="Corporate Tax"),1,0)))</f>
        <v>1</v>
      </c>
      <c r="IC35" s="3">
        <f t="array" ref="IC35">IF(LEN($EG35)=0,0.4,SUM(IF(([2]JOE_DATA!$C$2:$C$19999=$EG35)*([2]JOE_DATA!$B$2:$B$19999="Work type")*([2]JOE_DATA!$A$2:$A$19999="EPC Construction"),0.4,0)))
+
IF(LEN($EH35)=0,0.3,SUM(IF(([2]JOE_DATA!$C$2:$C$19999=$EH35)*([2]JOE_DATA!$B$2:$B$19999="Work type")*([2]JOE_DATA!$A$2:$A$19999="EPC Construction"),0.3,0)))
+
IF(LEN($EI35)=0,0.3,SUM(IF(([2]JOE_DATA!$C$2:$C$19999=$EI35)*([2]JOE_DATA!$B$2:$B$19999="Work type")*([2]JOE_DATA!$A$2:$A$19999="EPC Construction"),0.3,0)))</f>
        <v>1</v>
      </c>
      <c r="ID35" s="3">
        <f t="array" ref="ID35">IF(LEN($EJ35)=0,0.4,SUM(IF(([2]JOE_DATA!$C$2:$C$19999=$EJ35)*([2]JOE_DATA!$B$2:$B$19999="Contract type")*([2]JOE_DATA!$A$2:$A$19999="EPC Construction"),0.4,0)))
+
IF(LEN($EK35)=0,0.3,SUM(IF(([2]JOE_DATA!$C$2:$C$19999=$EK35)*([2]JOE_DATA!$B$2:$B$19999="Contract type")*([2]JOE_DATA!$A$2:$A$19999="EPC Construction"),0.3,0)))
+
IF(LEN($EL35)=0,0.3,SUM(IF(([2]JOE_DATA!$C$2:$C$19999=$EL35)*([2]JOE_DATA!$B$2:$B$19999="Contract type")*([2]JOE_DATA!$A$2:$A$19999="EPC Construction"),0.3,0)))</f>
        <v>1</v>
      </c>
      <c r="IE35" s="3">
        <f t="array" ref="IE35">IF(LEN($EP35)=0,1,SUM(IF(([2]JOE_DATA!$C$2:$C$19999=$EP35)*([2]JOE_DATA!$B$2:$B$19999="Client type")*([2]JOE_DATA!$A$2:$A$19999="EPC Construction"),1,0)))</f>
        <v>1</v>
      </c>
      <c r="IF35" s="3">
        <f t="array" ref="IF35">IF(LEN($EN35)=0,1,SUM(IF(([2]JOE_DATA!$C$2:$C$19999=$EN35)*([2]JOE_DATA!$B$2:$B$19999="Subject matter")*([2]JOE_DATA!$A$2:$A$19999="EPC Construction"),1,0)))</f>
        <v>1</v>
      </c>
      <c r="IG35" s="3">
        <f t="array" ref="IG35">IF(LEN($ER35)=0,1,SUM(IF(([2]JOE_DATA!$C$2:$C$19999=$ER35)*([2]JOE_DATA!$B$2:$B$19999="Client scope")*([2]JOE_DATA!$A$2:$A$19999="EPC Construction"),1,0)))</f>
        <v>1</v>
      </c>
      <c r="IH35" s="3">
        <f t="array" ref="IH35">IF(LEN($ES35)=0,0.4,SUM(IF(([2]JOE_DATA!$C$2:$C$19999=$ES35)*([2]JOE_DATA!$B$2:$B$19999="Work type")*([2]JOE_DATA!$A$2:$A$19999="EPC Energy"),0.4,0)))
+
IF(LEN($ET35)=0,0.3,SUM(IF(([2]JOE_DATA!$C$2:$C$19999=$ET35)*([2]JOE_DATA!$B$2:$B$19999="Work type")*([2]JOE_DATA!$A$2:$A$19999="EPC Energy"),0.3,0)))
+
IF(LEN($EU35)=0,0.3,SUM(IF(([2]JOE_DATA!$C$2:$C$19999=$EU35)*([2]JOE_DATA!$B$2:$B$19999="Work type")*([2]JOE_DATA!$A$2:$A$19999="EPC Energy"),0.3,0)))</f>
        <v>1</v>
      </c>
      <c r="II35" s="3">
        <f t="array" ref="II35">IF(LEN($EV35)=0,1,SUM(IF(([2]JOE_DATA!$C$2:$C$19999=$EV35)*([2]JOE_DATA!$B$2:$B$19999="Work type")*([2]JOE_DATA!$A$2:$A$19999="EPC Energy"),1,0)))</f>
        <v>1</v>
      </c>
      <c r="IJ35" s="3">
        <f t="array" ref="IJ35">IF(LEN($EW35)=0,1,SUM(IF(([2]JOE_DATA!$C$2:$C$19999=$EW35)*([2]JOE_DATA!$B$2:$B$19999="Client type")*([2]JOE_DATA!$A$2:$A$19999="EPC Projects"),1,0)))</f>
        <v>1</v>
      </c>
      <c r="IK35" s="3">
        <f t="array" ref="IK35">IF(LEN($FE35)=0,0.4,SUM(IF(([2]JOE_DATA!$C$2:$C$19999=$FE35)*([2]JOE_DATA!$B$2:$B$19999="Client type")*([2]JOE_DATA!$A$2:$A$19999="Real Estate"),0.4,0)))
+
IF(LEN($FF35)=0,0.3,SUM(IF(([2]JOE_DATA!$C$2:$C$19999=$FF35)*([2]JOE_DATA!$B$2:$B$19999="Client type")*([2]JOE_DATA!$A$2:$A$19999="Real Estate"),0.3,0)))
+
IF(LEN($FG35)=0,0.3,SUM(IF(([2]JOE_DATA!$C$2:$C$19999=$FG35)*([2]JOE_DATA!$B$2:$B$19999="Client type")*([2]JOE_DATA!$A$2:$A$19999="Real Estate"),0.3,0)))</f>
        <v>1</v>
      </c>
      <c r="IL35" s="3">
        <f t="array" ref="IL35">IF(LEN($FH35)=0,0.4,SUM(IF(([2]JOE_DATA!$C$2:$C$19999=$FH35)*([2]JOE_DATA!$B$2:$B$19999="Work type")*([2]JOE_DATA!$A$2:$A$19999="Real Estate"),0.4,0)))
+
IF(LEN($FI35)=0,0.3,SUM(IF(([2]JOE_DATA!$C$2:$C$19999=$FI35)*([2]JOE_DATA!$B$2:$B$19999="Work type")*([2]JOE_DATA!$A$2:$A$19999="Real Estate"),0.3,0)))
+
IF(LEN($FJ35)=0,0.3,SUM(IF(([2]JOE_DATA!$C$2:$C$19999=$FJ35)*([2]JOE_DATA!$B$2:$B$19999="Work type")*([2]JOE_DATA!$A$2:$A$19999="Real Estate"),0.3,0)))</f>
        <v>1</v>
      </c>
      <c r="IM35" s="3">
        <f t="array" ref="IM35">IF(LEN($EX35)=0,0.4,SUM(IF(([2]JOE_DATA!$C$2:$C$19999=$EX35)*([2]JOE_DATA!$B$2:$B$19999="Work type")*([2]JOE_DATA!$A$2:$A$19999="Human Capital"),0.4,0)))
+
IF(LEN($EY35)=0,0.3,SUM(IF(([2]JOE_DATA!$C$2:$C$19999=$EY35)*([2]JOE_DATA!$B$2:$B$19999="Work type")*([2]JOE_DATA!$A$2:$A$19999="Human Capital"),0.3,0)))
+
IF(LEN($EZ35)=0,0.3,SUM(IF(([2]JOE_DATA!$C$2:$C$19999=$EZ35)*([2]JOE_DATA!$B$2:$B$19999="Work type")*([2]JOE_DATA!$A$2:$A$19999="Human Capital"),0.3,0)))</f>
        <v>1</v>
      </c>
      <c r="IN35" s="3">
        <f t="array" ref="IN35">IF(LEN($FA35)=0,0.4,SUM(IF(([2]JOE_DATA!$C$2:$C$19999=$FA35)*([2]JOE_DATA!$B$2:$B$19999="Sub-work types")*([2]JOE_DATA!$A$2:$A$19999="Human Capital"),0.4,0)))
+
IF(LEN($FB35)=0,0.3,SUM(IF(([2]JOE_DATA!$C$2:$C$19999=$FB35)*([2]JOE_DATA!$B$2:$B$19999="Sub-work types")*([2]JOE_DATA!$A$2:$A$19999="Human Capital"),0.3,0)))
+
IF(LEN($FC35)=0,0.3,SUM(IF(([2]JOE_DATA!$C$2:$C$19999=$FC35)*([2]JOE_DATA!$B$2:$B$19999="Sub-work types")*([2]JOE_DATA!$A$2:$A$19999="Human Capital"),0.3,0)))</f>
        <v>1</v>
      </c>
      <c r="IO35" s="16">
        <f t="array" ref="IO35">IF(LEN($FD35)=0,1,SUM(IF(([2]JOE_DATA!$C$2:$C$19999=$FD35)*([2]JOE_DATA!$B$2:$B$19999="Pension scheme")*([2]JOE_DATA!$A$2:$A$19999="Human Capital"),1,0)))</f>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18.75">
      <c r="A36" s="37" t="s">
        <v>246</v>
      </c>
      <c r="B36" s="38" t="s">
        <v>387</v>
      </c>
      <c r="C36" s="37" t="s">
        <v>254</v>
      </c>
      <c r="D36" s="37"/>
      <c r="E36" s="3"/>
      <c r="F36" s="39" t="s">
        <v>388</v>
      </c>
      <c r="G36" s="3"/>
      <c r="H36" s="3"/>
      <c r="I36" s="40" t="s">
        <v>389</v>
      </c>
      <c r="J36" s="3"/>
      <c r="K36" s="3"/>
      <c r="L36" s="37"/>
      <c r="M36" s="3"/>
      <c r="N36" s="3"/>
      <c r="O36" s="41" t="s">
        <v>99</v>
      </c>
      <c r="P36" s="37"/>
      <c r="Q36" s="37"/>
      <c r="R36" s="3"/>
      <c r="S36" s="42"/>
      <c r="T36" s="42"/>
      <c r="U36" s="37" t="s">
        <v>388</v>
      </c>
      <c r="V36" s="3"/>
      <c r="W36" s="3"/>
      <c r="X36" s="40" t="s">
        <v>389</v>
      </c>
      <c r="Y36" s="3"/>
      <c r="Z36" s="3"/>
      <c r="AA36" s="37" t="s">
        <v>390</v>
      </c>
      <c r="AB36" s="37"/>
      <c r="AC36" s="3"/>
      <c r="AD36" s="37" t="s">
        <v>254</v>
      </c>
      <c r="AE36" s="3"/>
      <c r="AF36" s="3"/>
      <c r="AG36" s="43" t="s">
        <v>130</v>
      </c>
      <c r="AH36" s="3"/>
      <c r="AI36" s="37" t="s">
        <v>255</v>
      </c>
      <c r="AJ36" s="3"/>
      <c r="AK36" s="3"/>
      <c r="AL36" s="37"/>
      <c r="AM36" s="3"/>
      <c r="AN36" s="3"/>
      <c r="AO36" s="37" t="s">
        <v>133</v>
      </c>
      <c r="AP36" s="3"/>
      <c r="AQ36" s="3"/>
      <c r="AR36" s="3"/>
      <c r="AS36" s="3"/>
      <c r="AT36" s="3"/>
      <c r="AU36" s="3"/>
      <c r="AV36" s="3"/>
      <c r="AW36" s="3"/>
      <c r="AX36" s="3"/>
      <c r="AY36" s="3"/>
      <c r="AZ36" s="3"/>
      <c r="BA36" s="3"/>
      <c r="BB36" s="3"/>
      <c r="BC36" s="3"/>
      <c r="BD36" s="3"/>
      <c r="BE36" s="44"/>
      <c r="BF36" s="37"/>
      <c r="BG36" s="37" t="s">
        <v>254</v>
      </c>
      <c r="BH36" s="3"/>
      <c r="BI36" s="40" t="s">
        <v>257</v>
      </c>
      <c r="BJ36" s="45"/>
      <c r="BK36" s="45"/>
      <c r="BL36" s="46" t="s">
        <v>258</v>
      </c>
      <c r="BM36" s="46" t="s">
        <v>273</v>
      </c>
      <c r="BN36" s="37"/>
      <c r="BO36" s="3"/>
      <c r="BP36" s="3"/>
      <c r="BQ36" s="3"/>
      <c r="BR36" s="3"/>
      <c r="BS36" s="3"/>
      <c r="BT36" s="37"/>
      <c r="BU36" s="37"/>
      <c r="BV36" s="37"/>
      <c r="BW36" s="3"/>
      <c r="BX36" s="3"/>
      <c r="BY36" s="3"/>
      <c r="BZ36" s="3"/>
      <c r="CA36" s="3"/>
      <c r="CB36" s="3"/>
      <c r="CC36" s="3"/>
      <c r="CD36" s="41" t="s">
        <v>259</v>
      </c>
      <c r="CE36" s="40" t="s">
        <v>260</v>
      </c>
      <c r="CF36" s="3"/>
      <c r="CG36" s="41" t="s">
        <v>261</v>
      </c>
      <c r="CH36" s="40"/>
      <c r="CI36" s="3"/>
      <c r="CJ36" s="3"/>
      <c r="CK36" s="41" t="s">
        <v>262</v>
      </c>
      <c r="CL36" s="3"/>
      <c r="CM36" s="3"/>
      <c r="CN36" s="3"/>
      <c r="CO36" s="3"/>
      <c r="CP36" s="3"/>
      <c r="CQ36" s="37"/>
      <c r="CR36" s="37"/>
      <c r="CS36" s="37"/>
      <c r="CT36" s="37"/>
      <c r="CU36" s="37"/>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7"/>
      <c r="FF36" s="37"/>
      <c r="FG36" s="37"/>
      <c r="FH36" s="37"/>
      <c r="FI36" s="37"/>
      <c r="FJ36" s="3"/>
      <c r="FK36" s="3"/>
      <c r="FL36" s="3"/>
      <c r="FM36" s="3"/>
      <c r="FO36" s="3"/>
      <c r="FP36" s="3"/>
      <c r="FQ36" s="3" t="str">
        <f t="array" ref="FQ36">IF(SUM($FU36:$IP36)=74,"PASS","FAIL")</f>
        <v>PASS</v>
      </c>
      <c r="FR36" s="3">
        <f t="shared" si="5"/>
        <v>0</v>
      </c>
      <c r="FS36" s="3">
        <f t="shared" si="6"/>
        <v>0</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1</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f t="array" ref="HF36">IF(LEN($CS36)=0,0.4,SUM(IF(([2]JOE_DATA!$C$2:$C$19999=$CS36)*([2]JOE_DATA!$B$2:$B$19999="Work type")*([2]JOE_DATA!$A$2:$A$19999="BAIF"),0.4,0)))
+
IF(LEN($CT36)=0,0.3,SUM(IF(([2]JOE_DATA!$C$2:$C$19999=$CT36)*([2]JOE_DATA!$B$2:$B$19999="Work type")*([2]JOE_DATA!$A$2:$A$19999="BAIF"),0.3,0)))
+
IF(LEN($CU36)=0,0.3,SUM(IF(([2]JOE_DATA!$C$2:$C$19999=$CU36)*([2]JOE_DATA!$B$2:$B$19999="Work type")*([2]JOE_DATA!$A$2:$A$19999="BAIF"),0.3,0)))</f>
        <v>1</v>
      </c>
      <c r="HG36" s="3">
        <f t="array" ref="HG36">IF(LEN($CQ36)=0,1,SUM(IF(([2]JOE_DATA!$C$2:$C$19999=$CQ36)*([2]JOE_DATA!$B$2:$B$19999="Client type")*([2]JOE_DATA!$A$2:$A$19999="BAIF"),1,0)))</f>
        <v>1</v>
      </c>
      <c r="HH36" s="3">
        <f t="array" ref="HH36">IF(LEN($CW36)=0,0.4,SUM(IF(([2]JOE_DATA!$C$2:$C$19999=$CW36)*([2]JOE_DATA!$B$2:$B$19999="Work type")*([2]JOE_DATA!$A$2:$A$19999="CRD"),0.4,0)))
+
IF(LEN($CX36)=0,0.3,SUM(IF(([2]JOE_DATA!$C$2:$C$19999=$CX36)*([2]JOE_DATA!$B$2:$B$19999="Work type")*([2]JOE_DATA!$A$2:$A$19999="CRD"),0.3,0)))
+
IF(LEN($CY36)=0,0.3,SUM(IF(([2]JOE_DATA!$C$2:$C$19999=$CY36)*([2]JOE_DATA!$B$2:$B$19999="Work type")*([2]JOE_DATA!$A$2:$A$19999="CRD"),0.3,0)))</f>
        <v>1</v>
      </c>
      <c r="HI36" s="3">
        <f t="array" ref="HI36">IF(LEN($CZ36)=0,0.4,SUM(IF(([2]JOE_DATA!$C$2:$C$19999=$CZ36)*([2]JOE_DATA!$B$2:$B$19999="Sub-work type")*([2]JOE_DATA!$A$2:$A$19999="CRD"),0.4,0)))
+
IF(LEN($DA36)=0,0.3,SUM(IF(([2]JOE_DATA!$C$2:$C$19999=$DA36)*([2]JOE_DATA!$B$2:$B$19999="Sub-work type")*([2]JOE_DATA!$A$2:$A$19999="CRD"),0.3,0)))
+
IF(LEN($DB36)=0,0.3,SUM(IF(([2]JOE_DATA!$C$2:$C$19999=$DB36)*([2]JOE_DATA!$B$2:$B$19999="Sub-work type")*([2]JOE_DATA!$A$2:$A$19999="CRD"),0.3,0)))</f>
        <v>1</v>
      </c>
      <c r="HJ36" s="3">
        <f t="array" ref="HJ36">IF(LEN($CV36)=0,1,SUM(IF(([2]JOE_DATA!$C$2:$C$19999=$CV36)*([2]JOE_DATA!$B$2:$B$19999="Client type")*([2]JOE_DATA!$A$2:$A$19999="CRD"),1,0)))</f>
        <v>1</v>
      </c>
      <c r="HK36" s="3">
        <f t="array" ref="HK36">IF(LEN($DC36)=0,0.4,SUM(IF(([2]JOE_DATA!$C$2:$C$19999=$DC36)*([2]JOE_DATA!$B$2:$B$19999="Work type")*([2]JOE_DATA!$A$2:$A$19999="Corporate"),0.4,0)))
+
IF(LEN($DD36)=0,0.3,SUM(IF(([2]JOE_DATA!$C$2:$C$19999=$DD36)*([2]JOE_DATA!$B$2:$B$19999="Work type")*([2]JOE_DATA!$A$2:$A$19999="Corporate"),0.3,0)))
+
IF(LEN($DE36)=0,0.3,SUM(IF(([2]JOE_DATA!$C$2:$C$19999=$DE36)*([2]JOE_DATA!$B$2:$B$19999="Work type")*([2]JOE_DATA!$A$2:$A$19999="Corporate"),0.3,0)))</f>
        <v>1</v>
      </c>
      <c r="HL36" s="3">
        <f t="array" ref="HL36">IF(LEN($DF36)=0,0.4,SUM(IF(([2]JOE_DATA!$C$2:$C$19999=$DF36)*([2]JOE_DATA!$B$2:$B$19999="Sub-work type")*([2]JOE_DATA!$A$2:$A$19999="Corporate"),0.4,0)))
+
IF(LEN($DG36)=0,0.3,SUM(IF(([2]JOE_DATA!$C$2:$C$19999=$DG36)*([2]JOE_DATA!$B$2:$B$19999="Sub-work type")*([2]JOE_DATA!$A$2:$A$19999="Corporate"),0.3,0)))
+
IF(LEN($DH36)=0,0.3,SUM(IF(([2]JOE_DATA!$C$2:$C$19999=$DH36)*([2]JOE_DATA!$B$2:$B$19999="Sub-work type")*([2]JOE_DATA!$A$2:$A$19999="Corporate"),0.3,0)))</f>
        <v>1</v>
      </c>
      <c r="HM36" s="3">
        <f t="array" ref="HM36">IF(LEN($DI36)=0,0.4,SUM(IF(([2]JOE_DATA!$C$2:$C$19999=$DI36)*([2]JOE_DATA!$B$2:$B$19999="Acting for")*([2]JOE_DATA!$A$2:$A$19999="Corporate"),0.4,0)))
+
IF(LEN($DJ36)=0,0.3,SUM(IF(([2]JOE_DATA!$C$2:$C$19999=$DJ36)*([2]JOE_DATA!$B$2:$B$19999="Acting for")*([2]JOE_DATA!$A$2:$A$19999="Corporate"),0.3,0)))
+
IF(LEN($DK36)=0,0.3,SUM(IF(([2]JOE_DATA!$C$2:$C$19999=$DK36)*([2]JOE_DATA!$B$2:$B$19999="Acting for")*([2]JOE_DATA!$A$2:$A$19999="Corporate"),0.3,0)))</f>
        <v>1</v>
      </c>
      <c r="HN36" s="3">
        <f t="array" ref="HN36">IF(LEN($DM36)=0,0.4,SUM(IF(([2]JOE_DATA!$C$2:$C$19999=$DM36)*([2]JOE_DATA!$B$2:$B$19999="Country of buyer")*([2]JOE_DATA!$A$2:$A$19999="Corporate"),0.4,0)))
+
IF(LEN($DN36)=0,0.3,SUM(IF(([2]JOE_DATA!$C$2:$C$19999=$DN36)*([2]JOE_DATA!$B$2:$B$19999="Country of buyer")*([2]JOE_DATA!$A$2:$A$19999="Corporate"),0.3,0)))
+
IF(LEN($DL36)=0,0.3,SUM(IF(([2]JOE_DATA!$C$2:$C$19999=$DL36)*([2]JOE_DATA!$B$2:$B$19999="Country of buyer")*([2]JOE_DATA!$A$2:$A$19999="Corporate"),0.3,0)))</f>
        <v>1</v>
      </c>
      <c r="HO36" s="3">
        <f t="array" ref="HO36">IF(LEN($DO36)=0,0.4,SUM(IF(([2]JOE_DATA!$C$2:$C$19999=$DO36)*([2]JOE_DATA!$B$2:$B$19999="Country of seller")*([2]JOE_DATA!$A$2:$A$19999="Corporate"),0.4,0)))
+
IF(LEN($DP36)=0,0.3,SUM(IF(([2]JOE_DATA!$C$2:$C$19999=$DP36)*([2]JOE_DATA!$B$2:$B$19999="Country of seller")*([2]JOE_DATA!$A$2:$A$19999="Corporate"),0.3,0)))
+
IF(LEN($DQ36)=0,0.3,SUM(IF(([2]JOE_DATA!$C$2:$C$19999=$DQ36)*([2]JOE_DATA!$B$2:$B$19999="Country of seller")*([2]JOE_DATA!$A$2:$A$19999="Corporate"),0.3,0)))</f>
        <v>1</v>
      </c>
      <c r="HP36" s="3">
        <f t="array" ref="HP36">IF(LEN($DR36)=0,0.4,SUM(IF(([2]JOE_DATA!$C$2:$C$19999=$DR36)*([2]JOE_DATA!$B$2:$B$19999="Country of target")*([2]JOE_DATA!$A$2:$A$19999="Corporate"),0.4,0)))
+
IF(LEN($DS36)=0,0.3,SUM(IF(([2]JOE_DATA!$C$2:$C$19999=$DS36)*([2]JOE_DATA!$B$2:$B$19999="Country of target")*([2]JOE_DATA!$A$2:$A$19999="Corporate"),0.3,0)))
+
IF(LEN($DT36)=0,0.3,SUM(IF(([2]JOE_DATA!$C$2:$C$19999=$DT36)*([2]JOE_DATA!$B$2:$B$19999="Country of target")*([2]JOE_DATA!$A$2:$A$19999="Corporate"),0.3,0)))</f>
        <v>1</v>
      </c>
      <c r="HQ36" s="3">
        <f t="array" ref="HQ36">IF(LEN($DU36)=0,1,SUM(IF(([2]JOE_DATA!$C$2:$C$19999=$DU36)*([2]JOE_DATA!$B$2:$B$19999="Value over US $5m")*([2]JOE_DATA!$A$2:$A$19999="Corporate"),1,0)))</f>
        <v>1</v>
      </c>
      <c r="HR36" s="3">
        <f t="array" ref="HR36">IF(LEN($DV36)=0,1,SUM(IF(([2]JOE_DATA!$C$2:$C$19999=$DV36)*([2]JOE_DATA!$B$2:$B$19999="Value over £500,000")*([2]JOE_DATA!$A$2:$A$19999="Corporate"),1,0)))</f>
        <v>1</v>
      </c>
      <c r="HS36" s="3">
        <f t="array" ref="HS36">IF(LEN($DW36)=0,1,SUM(IF(([2]JOE_DATA!$C$2:$C$19999=$DW36)*([2]JOE_DATA!$B$2:$B$19999="Value over Euro 5m")*([2]JOE_DATA!$A$2:$A$19999="Corporate"),1,0)))</f>
        <v>1</v>
      </c>
      <c r="HT36" s="3">
        <f t="array" ref="HT36">IF(LEN($DX36)=0,1,SUM(IF(([2]JOE_DATA!$C$2:$C$19999=$DX36)*([2]JOE_DATA!$B$2:$B$19999="Value range in euros")*([2]JOE_DATA!$A$2:$A$19999="Corporate"),1,0)))</f>
        <v>1</v>
      </c>
      <c r="HU36" s="3">
        <f t="array" ref="HU36">IF(LEN($DY36)=0,1,SUM(IF(([2]JOE_DATA!$C$2:$C$19999=$DY36)*([2]JOE_DATA!$B$2:$B$19999="Is the deal relevant for M&amp;A study")*([2]JOE_DATA!$A$2:$A$19999="Corporate"),1,0)))</f>
        <v>1</v>
      </c>
      <c r="HV36" s="3">
        <f t="array" ref="HV36">IF(LEN($DZ36)=0,1,SUM(IF(([2]JOE_DATA!$C$2:$C$19999=$DZ36)*([2]JOE_DATA!$B$2:$B$19999="Does the deal involve PE clients")*([2]JOE_DATA!$A$2:$A$19999="Corporate"),1,0)))</f>
        <v>1</v>
      </c>
      <c r="HW36" s="3">
        <f t="array" ref="HW36">IF(LEN($EA36)=0,1,SUM(IF(([2]JOE_DATA!$C$2:$C$19999=$EA36)*([2]JOE_DATA!$B$2:$B$19999="Quarter deal announced/signed")*([2]JOE_DATA!$A$2:$A$19999="Corporate"),1,0)))</f>
        <v>1</v>
      </c>
      <c r="HX36" s="3">
        <f t="array" ref="HX36">IF(LEN($EB36)=0,1,SUM(IF(([2]JOE_DATA!$C$2:$C$19999=$EB36)*([2]JOE_DATA!$B$2:$B$19999="Quarter deal completed")*([2]JOE_DATA!$A$2:$A$19999="Corporate"),1,0)))</f>
        <v>1</v>
      </c>
      <c r="HY36" s="3">
        <f t="array" ref="HY36">IF(LEN($EC36)=0,1,SUM(IF(([2]JOE_DATA!$C$2:$C$19999=$EC36)*([2]JOE_DATA!$B$2:$B$19999="Year deal announced/signed")*([2]JOE_DATA!$A$2:$A$19999="Corporate"),1,0)))</f>
        <v>1</v>
      </c>
      <c r="HZ36" s="3">
        <f t="array" ref="HZ36">IF(LEN($ED36)=0,1,SUM(IF(([2]JOE_DATA!$C$2:$C$19999=$ED36)*([2]JOE_DATA!$B$2:$B$19999="Year deal completed")*([2]JOE_DATA!$A$2:$A$19999="Corporate"),1,0)))</f>
        <v>1</v>
      </c>
      <c r="IA36" s="3">
        <v>1</v>
      </c>
      <c r="IB36" s="3">
        <f t="array" ref="IB36">IF(LEN($EF36)=0,1,SUM(IF(([2]JOE_DATA!$C$2:$C$19999=$EF36)*([2]JOE_DATA!$B$2:$B$19999="Work type")*([2]JOE_DATA!$A$2:$A$19999="Corporate Tax"),1,0)))</f>
        <v>1</v>
      </c>
      <c r="IC36" s="3">
        <f t="array" ref="IC36">IF(LEN($EG36)=0,0.4,SUM(IF(([2]JOE_DATA!$C$2:$C$19999=$EG36)*([2]JOE_DATA!$B$2:$B$19999="Work type")*([2]JOE_DATA!$A$2:$A$19999="EPC Construction"),0.4,0)))
+
IF(LEN($EH36)=0,0.3,SUM(IF(([2]JOE_DATA!$C$2:$C$19999=$EH36)*([2]JOE_DATA!$B$2:$B$19999="Work type")*([2]JOE_DATA!$A$2:$A$19999="EPC Construction"),0.3,0)))
+
IF(LEN($EI36)=0,0.3,SUM(IF(([2]JOE_DATA!$C$2:$C$19999=$EI36)*([2]JOE_DATA!$B$2:$B$19999="Work type")*([2]JOE_DATA!$A$2:$A$19999="EPC Construction"),0.3,0)))</f>
        <v>1</v>
      </c>
      <c r="ID36" s="3">
        <f t="array" ref="ID36">IF(LEN($EJ36)=0,0.4,SUM(IF(([2]JOE_DATA!$C$2:$C$19999=$EJ36)*([2]JOE_DATA!$B$2:$B$19999="Contract type")*([2]JOE_DATA!$A$2:$A$19999="EPC Construction"),0.4,0)))
+
IF(LEN($EK36)=0,0.3,SUM(IF(([2]JOE_DATA!$C$2:$C$19999=$EK36)*([2]JOE_DATA!$B$2:$B$19999="Contract type")*([2]JOE_DATA!$A$2:$A$19999="EPC Construction"),0.3,0)))
+
IF(LEN($EL36)=0,0.3,SUM(IF(([2]JOE_DATA!$C$2:$C$19999=$EL36)*([2]JOE_DATA!$B$2:$B$19999="Contract type")*([2]JOE_DATA!$A$2:$A$19999="EPC Construction"),0.3,0)))</f>
        <v>1</v>
      </c>
      <c r="IE36" s="3">
        <f t="array" ref="IE36">IF(LEN($EP36)=0,1,SUM(IF(([2]JOE_DATA!$C$2:$C$19999=$EP36)*([2]JOE_DATA!$B$2:$B$19999="Client type")*([2]JOE_DATA!$A$2:$A$19999="EPC Construction"),1,0)))</f>
        <v>1</v>
      </c>
      <c r="IF36" s="3">
        <f t="array" ref="IF36">IF(LEN($EN36)=0,1,SUM(IF(([2]JOE_DATA!$C$2:$C$19999=$EN36)*([2]JOE_DATA!$B$2:$B$19999="Subject matter")*([2]JOE_DATA!$A$2:$A$19999="EPC Construction"),1,0)))</f>
        <v>1</v>
      </c>
      <c r="IG36" s="3">
        <f t="array" ref="IG36">IF(LEN($ER36)=0,1,SUM(IF(([2]JOE_DATA!$C$2:$C$19999=$ER36)*([2]JOE_DATA!$B$2:$B$19999="Client scope")*([2]JOE_DATA!$A$2:$A$19999="EPC Construction"),1,0)))</f>
        <v>1</v>
      </c>
      <c r="IH36" s="3">
        <f t="array" ref="IH36">IF(LEN($ES36)=0,0.4,SUM(IF(([2]JOE_DATA!$C$2:$C$19999=$ES36)*([2]JOE_DATA!$B$2:$B$19999="Work type")*([2]JOE_DATA!$A$2:$A$19999="EPC Energy"),0.4,0)))
+
IF(LEN($ET36)=0,0.3,SUM(IF(([2]JOE_DATA!$C$2:$C$19999=$ET36)*([2]JOE_DATA!$B$2:$B$19999="Work type")*([2]JOE_DATA!$A$2:$A$19999="EPC Energy"),0.3,0)))
+
IF(LEN($EU36)=0,0.3,SUM(IF(([2]JOE_DATA!$C$2:$C$19999=$EU36)*([2]JOE_DATA!$B$2:$B$19999="Work type")*([2]JOE_DATA!$A$2:$A$19999="EPC Energy"),0.3,0)))</f>
        <v>1</v>
      </c>
      <c r="II36" s="3">
        <f t="array" ref="II36">IF(LEN($EV36)=0,1,SUM(IF(([2]JOE_DATA!$C$2:$C$19999=$EV36)*([2]JOE_DATA!$B$2:$B$19999="Work type")*([2]JOE_DATA!$A$2:$A$19999="EPC Energy"),1,0)))</f>
        <v>1</v>
      </c>
      <c r="IJ36" s="3">
        <f t="array" ref="IJ36">IF(LEN($EW36)=0,1,SUM(IF(([2]JOE_DATA!$C$2:$C$19999=$EW36)*([2]JOE_DATA!$B$2:$B$19999="Client type")*([2]JOE_DATA!$A$2:$A$19999="EPC Projects"),1,0)))</f>
        <v>1</v>
      </c>
      <c r="IK36" s="3">
        <f t="array" ref="IK36">IF(LEN($FE36)=0,0.4,SUM(IF(([2]JOE_DATA!$C$2:$C$19999=$FE36)*([2]JOE_DATA!$B$2:$B$19999="Client type")*([2]JOE_DATA!$A$2:$A$19999="Real Estate"),0.4,0)))
+
IF(LEN($FF36)=0,0.3,SUM(IF(([2]JOE_DATA!$C$2:$C$19999=$FF36)*([2]JOE_DATA!$B$2:$B$19999="Client type")*([2]JOE_DATA!$A$2:$A$19999="Real Estate"),0.3,0)))
+
IF(LEN($FG36)=0,0.3,SUM(IF(([2]JOE_DATA!$C$2:$C$19999=$FG36)*([2]JOE_DATA!$B$2:$B$19999="Client type")*([2]JOE_DATA!$A$2:$A$19999="Real Estate"),0.3,0)))</f>
        <v>1</v>
      </c>
      <c r="IL36" s="3">
        <f t="array" ref="IL36">IF(LEN($FH36)=0,0.4,SUM(IF(([2]JOE_DATA!$C$2:$C$19999=$FH36)*([2]JOE_DATA!$B$2:$B$19999="Work type")*([2]JOE_DATA!$A$2:$A$19999="Real Estate"),0.4,0)))
+
IF(LEN($FI36)=0,0.3,SUM(IF(([2]JOE_DATA!$C$2:$C$19999=$FI36)*([2]JOE_DATA!$B$2:$B$19999="Work type")*([2]JOE_DATA!$A$2:$A$19999="Real Estate"),0.3,0)))
+
IF(LEN($FJ36)=0,0.3,SUM(IF(([2]JOE_DATA!$C$2:$C$19999=$FJ36)*([2]JOE_DATA!$B$2:$B$19999="Work type")*([2]JOE_DATA!$A$2:$A$19999="Real Estate"),0.3,0)))</f>
        <v>1</v>
      </c>
      <c r="IM36" s="3">
        <f t="array" ref="IM36">IF(LEN($EX36)=0,0.4,SUM(IF(([2]JOE_DATA!$C$2:$C$19999=$EX36)*([2]JOE_DATA!$B$2:$B$19999="Work type")*([2]JOE_DATA!$A$2:$A$19999="Human Capital"),0.4,0)))
+
IF(LEN($EY36)=0,0.3,SUM(IF(([2]JOE_DATA!$C$2:$C$19999=$EY36)*([2]JOE_DATA!$B$2:$B$19999="Work type")*([2]JOE_DATA!$A$2:$A$19999="Human Capital"),0.3,0)))
+
IF(LEN($EZ36)=0,0.3,SUM(IF(([2]JOE_DATA!$C$2:$C$19999=$EZ36)*([2]JOE_DATA!$B$2:$B$19999="Work type")*([2]JOE_DATA!$A$2:$A$19999="Human Capital"),0.3,0)))</f>
        <v>1</v>
      </c>
      <c r="IN36" s="3">
        <f t="array" ref="IN36">IF(LEN($FA36)=0,0.4,SUM(IF(([2]JOE_DATA!$C$2:$C$19999=$FA36)*([2]JOE_DATA!$B$2:$B$19999="Sub-work types")*([2]JOE_DATA!$A$2:$A$19999="Human Capital"),0.4,0)))
+
IF(LEN($FB36)=0,0.3,SUM(IF(([2]JOE_DATA!$C$2:$C$19999=$FB36)*([2]JOE_DATA!$B$2:$B$19999="Sub-work types")*([2]JOE_DATA!$A$2:$A$19999="Human Capital"),0.3,0)))
+
IF(LEN($FC36)=0,0.3,SUM(IF(([2]JOE_DATA!$C$2:$C$19999=$FC36)*([2]JOE_DATA!$B$2:$B$19999="Sub-work types")*([2]JOE_DATA!$A$2:$A$19999="Human Capital"),0.3,0)))</f>
        <v>1</v>
      </c>
      <c r="IO36" s="16">
        <f t="array" ref="IO36">IF(LEN($FD36)=0,1,SUM(IF(([2]JOE_DATA!$C$2:$C$19999=$FD36)*([2]JOE_DATA!$B$2:$B$19999="Pension scheme")*([2]JOE_DATA!$A$2:$A$19999="Human Capital"),1,0)))</f>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36.75">
      <c r="A37" s="37" t="s">
        <v>246</v>
      </c>
      <c r="B37" s="38" t="s">
        <v>391</v>
      </c>
      <c r="C37" s="37" t="s">
        <v>254</v>
      </c>
      <c r="D37" s="37"/>
      <c r="E37" s="3"/>
      <c r="F37" s="40" t="s">
        <v>300</v>
      </c>
      <c r="G37" s="3"/>
      <c r="H37" s="3"/>
      <c r="I37" s="40" t="s">
        <v>301</v>
      </c>
      <c r="J37" s="3"/>
      <c r="K37" s="3"/>
      <c r="L37" s="37"/>
      <c r="M37" s="3"/>
      <c r="N37" s="3"/>
      <c r="O37" s="47" t="s">
        <v>98</v>
      </c>
      <c r="P37" s="37"/>
      <c r="Q37" s="37"/>
      <c r="R37" s="3"/>
      <c r="S37" s="42"/>
      <c r="T37" s="42">
        <v>39447</v>
      </c>
      <c r="U37" s="40" t="s">
        <v>300</v>
      </c>
      <c r="V37" s="3"/>
      <c r="W37" s="3"/>
      <c r="X37" s="40" t="s">
        <v>301</v>
      </c>
      <c r="Y37" s="3"/>
      <c r="Z37" s="3"/>
      <c r="AA37" s="37" t="s">
        <v>392</v>
      </c>
      <c r="AB37" s="37" t="s">
        <v>393</v>
      </c>
      <c r="AC37" s="3"/>
      <c r="AD37" s="37" t="s">
        <v>254</v>
      </c>
      <c r="AE37" s="3"/>
      <c r="AF37" s="3"/>
      <c r="AG37" s="43"/>
      <c r="AH37" s="3"/>
      <c r="AI37" s="37" t="s">
        <v>255</v>
      </c>
      <c r="AJ37" s="3"/>
      <c r="AK37" s="3"/>
      <c r="AL37" s="37"/>
      <c r="AM37" s="3"/>
      <c r="AN37" s="3"/>
      <c r="AO37" s="37" t="s">
        <v>256</v>
      </c>
      <c r="AP37" s="3"/>
      <c r="AQ37" s="3"/>
      <c r="AR37" s="3"/>
      <c r="AS37" s="3"/>
      <c r="AT37" s="3"/>
      <c r="AU37" s="3"/>
      <c r="AV37" s="3"/>
      <c r="AW37" s="3"/>
      <c r="AX37" s="3"/>
      <c r="AY37" s="3"/>
      <c r="AZ37" s="3"/>
      <c r="BA37" s="3"/>
      <c r="BB37" s="3"/>
      <c r="BC37" s="3"/>
      <c r="BD37" s="3"/>
      <c r="BE37" s="44"/>
      <c r="BF37" s="37"/>
      <c r="BG37" s="37" t="s">
        <v>254</v>
      </c>
      <c r="BH37" s="3"/>
      <c r="BI37" s="40" t="s">
        <v>303</v>
      </c>
      <c r="BJ37" s="45"/>
      <c r="BK37" s="45"/>
      <c r="BL37" s="46" t="s">
        <v>291</v>
      </c>
      <c r="BM37" s="46"/>
      <c r="BN37" s="37"/>
      <c r="BO37" s="3"/>
      <c r="BP37" s="3"/>
      <c r="BQ37" s="3"/>
      <c r="BR37" s="3"/>
      <c r="BS37" s="3"/>
      <c r="BT37" s="37"/>
      <c r="BU37" s="37"/>
      <c r="BV37" s="37"/>
      <c r="BW37" s="3"/>
      <c r="BX37" s="3"/>
      <c r="BY37" s="3"/>
      <c r="BZ37" s="3"/>
      <c r="CA37" s="3"/>
      <c r="CB37" s="3"/>
      <c r="CC37" s="3"/>
      <c r="CD37" s="41" t="s">
        <v>259</v>
      </c>
      <c r="CE37" s="40" t="s">
        <v>260</v>
      </c>
      <c r="CF37" s="3"/>
      <c r="CG37" s="41" t="s">
        <v>261</v>
      </c>
      <c r="CH37" s="40"/>
      <c r="CI37" s="3"/>
      <c r="CJ37" s="3"/>
      <c r="CK37" s="41" t="s">
        <v>262</v>
      </c>
      <c r="CL37" s="3"/>
      <c r="CM37" s="3"/>
      <c r="CN37" s="3"/>
      <c r="CO37" s="3"/>
      <c r="CP37" s="3"/>
      <c r="CQ37" s="37"/>
      <c r="CR37" s="37"/>
      <c r="CS37" s="41"/>
      <c r="CT37" s="37"/>
      <c r="CU37" s="37"/>
      <c r="CV37" s="3"/>
      <c r="CW37" s="3"/>
      <c r="CX37" s="3"/>
      <c r="CY37" s="3"/>
      <c r="CZ37" s="3"/>
      <c r="DA37" s="3"/>
      <c r="DB37" s="3"/>
      <c r="DC37" s="41" t="s">
        <v>394</v>
      </c>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7"/>
      <c r="FF37" s="37"/>
      <c r="FG37" s="37"/>
      <c r="FH37" s="37"/>
      <c r="FI37" s="37"/>
      <c r="FJ37" s="3"/>
      <c r="FK37" s="3"/>
      <c r="FL37" s="3"/>
      <c r="FM37" s="3"/>
      <c r="FO37" s="3"/>
      <c r="FP37" s="3"/>
      <c r="FQ37" s="3" t="str">
        <f t="array" ref="FQ37">IF(SUM($FU37:$IP37)=74,"PASS","FAIL")</f>
        <v>FAIL</v>
      </c>
      <c r="FR37" s="3">
        <f t="shared" si="5"/>
        <v>1</v>
      </c>
      <c r="FS37" s="3">
        <f t="shared" si="6"/>
        <v>0</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f t="array" ref="HF37">IF(LEN($CS37)=0,0.4,SUM(IF(([2]JOE_DATA!$C$2:$C$19999=$CS37)*([2]JOE_DATA!$B$2:$B$19999="Work type")*([2]JOE_DATA!$A$2:$A$19999="BAIF"),0.4,0)))
+
IF(LEN($CT37)=0,0.3,SUM(IF(([2]JOE_DATA!$C$2:$C$19999=$CT37)*([2]JOE_DATA!$B$2:$B$19999="Work type")*([2]JOE_DATA!$A$2:$A$19999="BAIF"),0.3,0)))
+
IF(LEN($CU37)=0,0.3,SUM(IF(([2]JOE_DATA!$C$2:$C$19999=$CU37)*([2]JOE_DATA!$B$2:$B$19999="Work type")*([2]JOE_DATA!$A$2:$A$19999="BAIF"),0.3,0)))</f>
        <v>1</v>
      </c>
      <c r="HG37" s="3">
        <f t="array" ref="HG37">IF(LEN($CQ37)=0,1,SUM(IF(([2]JOE_DATA!$C$2:$C$19999=$CQ37)*([2]JOE_DATA!$B$2:$B$19999="Client type")*([2]JOE_DATA!$A$2:$A$19999="BAIF"),1,0)))</f>
        <v>1</v>
      </c>
      <c r="HH37" s="3">
        <f t="array" ref="HH37">IF(LEN($CW37)=0,0.4,SUM(IF(([2]JOE_DATA!$C$2:$C$19999=$CW37)*([2]JOE_DATA!$B$2:$B$19999="Work type")*([2]JOE_DATA!$A$2:$A$19999="CRD"),0.4,0)))
+
IF(LEN($CX37)=0,0.3,SUM(IF(([2]JOE_DATA!$C$2:$C$19999=$CX37)*([2]JOE_DATA!$B$2:$B$19999="Work type")*([2]JOE_DATA!$A$2:$A$19999="CRD"),0.3,0)))
+
IF(LEN($CY37)=0,0.3,SUM(IF(([2]JOE_DATA!$C$2:$C$19999=$CY37)*([2]JOE_DATA!$B$2:$B$19999="Work type")*([2]JOE_DATA!$A$2:$A$19999="CRD"),0.3,0)))</f>
        <v>1</v>
      </c>
      <c r="HI37" s="3">
        <f t="array" ref="HI37">IF(LEN($CZ37)=0,0.4,SUM(IF(([2]JOE_DATA!$C$2:$C$19999=$CZ37)*([2]JOE_DATA!$B$2:$B$19999="Sub-work type")*([2]JOE_DATA!$A$2:$A$19999="CRD"),0.4,0)))
+
IF(LEN($DA37)=0,0.3,SUM(IF(([2]JOE_DATA!$C$2:$C$19999=$DA37)*([2]JOE_DATA!$B$2:$B$19999="Sub-work type")*([2]JOE_DATA!$A$2:$A$19999="CRD"),0.3,0)))
+
IF(LEN($DB37)=0,0.3,SUM(IF(([2]JOE_DATA!$C$2:$C$19999=$DB37)*([2]JOE_DATA!$B$2:$B$19999="Sub-work type")*([2]JOE_DATA!$A$2:$A$19999="CRD"),0.3,0)))</f>
        <v>1</v>
      </c>
      <c r="HJ37" s="3">
        <f t="array" ref="HJ37">IF(LEN($CV37)=0,1,SUM(IF(([2]JOE_DATA!$C$2:$C$19999=$CV37)*([2]JOE_DATA!$B$2:$B$19999="Client type")*([2]JOE_DATA!$A$2:$A$19999="CRD"),1,0)))</f>
        <v>1</v>
      </c>
      <c r="HK37" s="3">
        <f t="array" ref="HK37">IF(LEN($DC37)=0,0.4,SUM(IF(([2]JOE_DATA!$C$2:$C$19999=$DC37)*([2]JOE_DATA!$B$2:$B$19999="Work type")*([2]JOE_DATA!$A$2:$A$19999="Corporate"),0.4,0)))
+
IF(LEN($DD37)=0,0.3,SUM(IF(([2]JOE_DATA!$C$2:$C$19999=$DD37)*([2]JOE_DATA!$B$2:$B$19999="Work type")*([2]JOE_DATA!$A$2:$A$19999="Corporate"),0.3,0)))
+
IF(LEN($DE37)=0,0.3,SUM(IF(([2]JOE_DATA!$C$2:$C$19999=$DE37)*([2]JOE_DATA!$B$2:$B$19999="Work type")*([2]JOE_DATA!$A$2:$A$19999="Corporate"),0.3,0)))</f>
        <v>0.6</v>
      </c>
      <c r="HL37" s="3">
        <f t="array" ref="HL37">IF(LEN($DF37)=0,0.4,SUM(IF(([2]JOE_DATA!$C$2:$C$19999=$DF37)*([2]JOE_DATA!$B$2:$B$19999="Sub-work type")*([2]JOE_DATA!$A$2:$A$19999="Corporate"),0.4,0)))
+
IF(LEN($DG37)=0,0.3,SUM(IF(([2]JOE_DATA!$C$2:$C$19999=$DG37)*([2]JOE_DATA!$B$2:$B$19999="Sub-work type")*([2]JOE_DATA!$A$2:$A$19999="Corporate"),0.3,0)))
+
IF(LEN($DH37)=0,0.3,SUM(IF(([2]JOE_DATA!$C$2:$C$19999=$DH37)*([2]JOE_DATA!$B$2:$B$19999="Sub-work type")*([2]JOE_DATA!$A$2:$A$19999="Corporate"),0.3,0)))</f>
        <v>1</v>
      </c>
      <c r="HM37" s="3">
        <f t="array" ref="HM37">IF(LEN($DI37)=0,0.4,SUM(IF(([2]JOE_DATA!$C$2:$C$19999=$DI37)*([2]JOE_DATA!$B$2:$B$19999="Acting for")*([2]JOE_DATA!$A$2:$A$19999="Corporate"),0.4,0)))
+
IF(LEN($DJ37)=0,0.3,SUM(IF(([2]JOE_DATA!$C$2:$C$19999=$DJ37)*([2]JOE_DATA!$B$2:$B$19999="Acting for")*([2]JOE_DATA!$A$2:$A$19999="Corporate"),0.3,0)))
+
IF(LEN($DK37)=0,0.3,SUM(IF(([2]JOE_DATA!$C$2:$C$19999=$DK37)*([2]JOE_DATA!$B$2:$B$19999="Acting for")*([2]JOE_DATA!$A$2:$A$19999="Corporate"),0.3,0)))</f>
        <v>1</v>
      </c>
      <c r="HN37" s="3">
        <f t="array" ref="HN37">IF(LEN($DM37)=0,0.4,SUM(IF(([2]JOE_DATA!$C$2:$C$19999=$DM37)*([2]JOE_DATA!$B$2:$B$19999="Country of buyer")*([2]JOE_DATA!$A$2:$A$19999="Corporate"),0.4,0)))
+
IF(LEN($DN37)=0,0.3,SUM(IF(([2]JOE_DATA!$C$2:$C$19999=$DN37)*([2]JOE_DATA!$B$2:$B$19999="Country of buyer")*([2]JOE_DATA!$A$2:$A$19999="Corporate"),0.3,0)))
+
IF(LEN($DL37)=0,0.3,SUM(IF(([2]JOE_DATA!$C$2:$C$19999=$DL37)*([2]JOE_DATA!$B$2:$B$19999="Country of buyer")*([2]JOE_DATA!$A$2:$A$19999="Corporate"),0.3,0)))</f>
        <v>1</v>
      </c>
      <c r="HO37" s="3">
        <f t="array" ref="HO37">IF(LEN($DO37)=0,0.4,SUM(IF(([2]JOE_DATA!$C$2:$C$19999=$DO37)*([2]JOE_DATA!$B$2:$B$19999="Country of seller")*([2]JOE_DATA!$A$2:$A$19999="Corporate"),0.4,0)))
+
IF(LEN($DP37)=0,0.3,SUM(IF(([2]JOE_DATA!$C$2:$C$19999=$DP37)*([2]JOE_DATA!$B$2:$B$19999="Country of seller")*([2]JOE_DATA!$A$2:$A$19999="Corporate"),0.3,0)))
+
IF(LEN($DQ37)=0,0.3,SUM(IF(([2]JOE_DATA!$C$2:$C$19999=$DQ37)*([2]JOE_DATA!$B$2:$B$19999="Country of seller")*([2]JOE_DATA!$A$2:$A$19999="Corporate"),0.3,0)))</f>
        <v>1</v>
      </c>
      <c r="HP37" s="3">
        <f t="array" ref="HP37">IF(LEN($DR37)=0,0.4,SUM(IF(([2]JOE_DATA!$C$2:$C$19999=$DR37)*([2]JOE_DATA!$B$2:$B$19999="Country of target")*([2]JOE_DATA!$A$2:$A$19999="Corporate"),0.4,0)))
+
IF(LEN($DS37)=0,0.3,SUM(IF(([2]JOE_DATA!$C$2:$C$19999=$DS37)*([2]JOE_DATA!$B$2:$B$19999="Country of target")*([2]JOE_DATA!$A$2:$A$19999="Corporate"),0.3,0)))
+
IF(LEN($DT37)=0,0.3,SUM(IF(([2]JOE_DATA!$C$2:$C$19999=$DT37)*([2]JOE_DATA!$B$2:$B$19999="Country of target")*([2]JOE_DATA!$A$2:$A$19999="Corporate"),0.3,0)))</f>
        <v>1</v>
      </c>
      <c r="HQ37" s="3">
        <f t="array" ref="HQ37">IF(LEN($DU37)=0,1,SUM(IF(([2]JOE_DATA!$C$2:$C$19999=$DU37)*([2]JOE_DATA!$B$2:$B$19999="Value over US $5m")*([2]JOE_DATA!$A$2:$A$19999="Corporate"),1,0)))</f>
        <v>1</v>
      </c>
      <c r="HR37" s="3">
        <f t="array" ref="HR37">IF(LEN($DV37)=0,1,SUM(IF(([2]JOE_DATA!$C$2:$C$19999=$DV37)*([2]JOE_DATA!$B$2:$B$19999="Value over £500,000")*([2]JOE_DATA!$A$2:$A$19999="Corporate"),1,0)))</f>
        <v>1</v>
      </c>
      <c r="HS37" s="3">
        <f t="array" ref="HS37">IF(LEN($DW37)=0,1,SUM(IF(([2]JOE_DATA!$C$2:$C$19999=$DW37)*([2]JOE_DATA!$B$2:$B$19999="Value over Euro 5m")*([2]JOE_DATA!$A$2:$A$19999="Corporate"),1,0)))</f>
        <v>1</v>
      </c>
      <c r="HT37" s="3">
        <f t="array" ref="HT37">IF(LEN($DX37)=0,1,SUM(IF(([2]JOE_DATA!$C$2:$C$19999=$DX37)*([2]JOE_DATA!$B$2:$B$19999="Value range in euros")*([2]JOE_DATA!$A$2:$A$19999="Corporate"),1,0)))</f>
        <v>1</v>
      </c>
      <c r="HU37" s="3">
        <f t="array" ref="HU37">IF(LEN($DY37)=0,1,SUM(IF(([2]JOE_DATA!$C$2:$C$19999=$DY37)*([2]JOE_DATA!$B$2:$B$19999="Is the deal relevant for M&amp;A study")*([2]JOE_DATA!$A$2:$A$19999="Corporate"),1,0)))</f>
        <v>1</v>
      </c>
      <c r="HV37" s="3">
        <f t="array" ref="HV37">IF(LEN($DZ37)=0,1,SUM(IF(([2]JOE_DATA!$C$2:$C$19999=$DZ37)*([2]JOE_DATA!$B$2:$B$19999="Does the deal involve PE clients")*([2]JOE_DATA!$A$2:$A$19999="Corporate"),1,0)))</f>
        <v>1</v>
      </c>
      <c r="HW37" s="3">
        <f t="array" ref="HW37">IF(LEN($EA37)=0,1,SUM(IF(([2]JOE_DATA!$C$2:$C$19999=$EA37)*([2]JOE_DATA!$B$2:$B$19999="Quarter deal announced/signed")*([2]JOE_DATA!$A$2:$A$19999="Corporate"),1,0)))</f>
        <v>1</v>
      </c>
      <c r="HX37" s="3">
        <f t="array" ref="HX37">IF(LEN($EB37)=0,1,SUM(IF(([2]JOE_DATA!$C$2:$C$19999=$EB37)*([2]JOE_DATA!$B$2:$B$19999="Quarter deal completed")*([2]JOE_DATA!$A$2:$A$19999="Corporate"),1,0)))</f>
        <v>1</v>
      </c>
      <c r="HY37" s="3">
        <f t="array" ref="HY37">IF(LEN($EC37)=0,1,SUM(IF(([2]JOE_DATA!$C$2:$C$19999=$EC37)*([2]JOE_DATA!$B$2:$B$19999="Year deal announced/signed")*([2]JOE_DATA!$A$2:$A$19999="Corporate"),1,0)))</f>
        <v>1</v>
      </c>
      <c r="HZ37" s="3">
        <f t="array" ref="HZ37">IF(LEN($ED37)=0,1,SUM(IF(([2]JOE_DATA!$C$2:$C$19999=$ED37)*([2]JOE_DATA!$B$2:$B$19999="Year deal completed")*([2]JOE_DATA!$A$2:$A$19999="Corporate"),1,0)))</f>
        <v>1</v>
      </c>
      <c r="IA37" s="3">
        <v>1</v>
      </c>
      <c r="IB37" s="3">
        <f t="array" ref="IB37">IF(LEN($EF37)=0,1,SUM(IF(([2]JOE_DATA!$C$2:$C$19999=$EF37)*([2]JOE_DATA!$B$2:$B$19999="Work type")*([2]JOE_DATA!$A$2:$A$19999="Corporate Tax"),1,0)))</f>
        <v>1</v>
      </c>
      <c r="IC37" s="3">
        <f t="array" ref="IC37">IF(LEN($EG37)=0,0.4,SUM(IF(([2]JOE_DATA!$C$2:$C$19999=$EG37)*([2]JOE_DATA!$B$2:$B$19999="Work type")*([2]JOE_DATA!$A$2:$A$19999="EPC Construction"),0.4,0)))
+
IF(LEN($EH37)=0,0.3,SUM(IF(([2]JOE_DATA!$C$2:$C$19999=$EH37)*([2]JOE_DATA!$B$2:$B$19999="Work type")*([2]JOE_DATA!$A$2:$A$19999="EPC Construction"),0.3,0)))
+
IF(LEN($EI37)=0,0.3,SUM(IF(([2]JOE_DATA!$C$2:$C$19999=$EI37)*([2]JOE_DATA!$B$2:$B$19999="Work type")*([2]JOE_DATA!$A$2:$A$19999="EPC Construction"),0.3,0)))</f>
        <v>1</v>
      </c>
      <c r="ID37" s="3">
        <f t="array" ref="ID37">IF(LEN($EJ37)=0,0.4,SUM(IF(([2]JOE_DATA!$C$2:$C$19999=$EJ37)*([2]JOE_DATA!$B$2:$B$19999="Contract type")*([2]JOE_DATA!$A$2:$A$19999="EPC Construction"),0.4,0)))
+
IF(LEN($EK37)=0,0.3,SUM(IF(([2]JOE_DATA!$C$2:$C$19999=$EK37)*([2]JOE_DATA!$B$2:$B$19999="Contract type")*([2]JOE_DATA!$A$2:$A$19999="EPC Construction"),0.3,0)))
+
IF(LEN($EL37)=0,0.3,SUM(IF(([2]JOE_DATA!$C$2:$C$19999=$EL37)*([2]JOE_DATA!$B$2:$B$19999="Contract type")*([2]JOE_DATA!$A$2:$A$19999="EPC Construction"),0.3,0)))</f>
        <v>1</v>
      </c>
      <c r="IE37" s="3">
        <f t="array" ref="IE37">IF(LEN($EP37)=0,1,SUM(IF(([2]JOE_DATA!$C$2:$C$19999=$EP37)*([2]JOE_DATA!$B$2:$B$19999="Client type")*([2]JOE_DATA!$A$2:$A$19999="EPC Construction"),1,0)))</f>
        <v>1</v>
      </c>
      <c r="IF37" s="3">
        <f t="array" ref="IF37">IF(LEN($EN37)=0,1,SUM(IF(([2]JOE_DATA!$C$2:$C$19999=$EN37)*([2]JOE_DATA!$B$2:$B$19999="Subject matter")*([2]JOE_DATA!$A$2:$A$19999="EPC Construction"),1,0)))</f>
        <v>1</v>
      </c>
      <c r="IG37" s="3">
        <f t="array" ref="IG37">IF(LEN($ER37)=0,1,SUM(IF(([2]JOE_DATA!$C$2:$C$19999=$ER37)*([2]JOE_DATA!$B$2:$B$19999="Client scope")*([2]JOE_DATA!$A$2:$A$19999="EPC Construction"),1,0)))</f>
        <v>1</v>
      </c>
      <c r="IH37" s="3">
        <f t="array" ref="IH37">IF(LEN($ES37)=0,0.4,SUM(IF(([2]JOE_DATA!$C$2:$C$19999=$ES37)*([2]JOE_DATA!$B$2:$B$19999="Work type")*([2]JOE_DATA!$A$2:$A$19999="EPC Energy"),0.4,0)))
+
IF(LEN($ET37)=0,0.3,SUM(IF(([2]JOE_DATA!$C$2:$C$19999=$ET37)*([2]JOE_DATA!$B$2:$B$19999="Work type")*([2]JOE_DATA!$A$2:$A$19999="EPC Energy"),0.3,0)))
+
IF(LEN($EU37)=0,0.3,SUM(IF(([2]JOE_DATA!$C$2:$C$19999=$EU37)*([2]JOE_DATA!$B$2:$B$19999="Work type")*([2]JOE_DATA!$A$2:$A$19999="EPC Energy"),0.3,0)))</f>
        <v>1</v>
      </c>
      <c r="II37" s="3">
        <f t="array" ref="II37">IF(LEN($EV37)=0,1,SUM(IF(([2]JOE_DATA!$C$2:$C$19999=$EV37)*([2]JOE_DATA!$B$2:$B$19999="Work type")*([2]JOE_DATA!$A$2:$A$19999="EPC Energy"),1,0)))</f>
        <v>1</v>
      </c>
      <c r="IJ37" s="3">
        <f t="array" ref="IJ37">IF(LEN($EW37)=0,1,SUM(IF(([2]JOE_DATA!$C$2:$C$19999=$EW37)*([2]JOE_DATA!$B$2:$B$19999="Client type")*([2]JOE_DATA!$A$2:$A$19999="EPC Projects"),1,0)))</f>
        <v>1</v>
      </c>
      <c r="IK37" s="3">
        <f t="array" ref="IK37">IF(LEN($FE37)=0,0.4,SUM(IF(([2]JOE_DATA!$C$2:$C$19999=$FE37)*([2]JOE_DATA!$B$2:$B$19999="Client type")*([2]JOE_DATA!$A$2:$A$19999="Real Estate"),0.4,0)))
+
IF(LEN($FF37)=0,0.3,SUM(IF(([2]JOE_DATA!$C$2:$C$19999=$FF37)*([2]JOE_DATA!$B$2:$B$19999="Client type")*([2]JOE_DATA!$A$2:$A$19999="Real Estate"),0.3,0)))
+
IF(LEN($FG37)=0,0.3,SUM(IF(([2]JOE_DATA!$C$2:$C$19999=$FG37)*([2]JOE_DATA!$B$2:$B$19999="Client type")*([2]JOE_DATA!$A$2:$A$19999="Real Estate"),0.3,0)))</f>
        <v>1</v>
      </c>
      <c r="IL37" s="3">
        <f t="array" ref="IL37">IF(LEN($FH37)=0,0.4,SUM(IF(([2]JOE_DATA!$C$2:$C$19999=$FH37)*([2]JOE_DATA!$B$2:$B$19999="Work type")*([2]JOE_DATA!$A$2:$A$19999="Real Estate"),0.4,0)))
+
IF(LEN($FI37)=0,0.3,SUM(IF(([2]JOE_DATA!$C$2:$C$19999=$FI37)*([2]JOE_DATA!$B$2:$B$19999="Work type")*([2]JOE_DATA!$A$2:$A$19999="Real Estate"),0.3,0)))
+
IF(LEN($FJ37)=0,0.3,SUM(IF(([2]JOE_DATA!$C$2:$C$19999=$FJ37)*([2]JOE_DATA!$B$2:$B$19999="Work type")*([2]JOE_DATA!$A$2:$A$19999="Real Estate"),0.3,0)))</f>
        <v>1</v>
      </c>
      <c r="IM37" s="3">
        <f t="array" ref="IM37">IF(LEN($EX37)=0,0.4,SUM(IF(([2]JOE_DATA!$C$2:$C$19999=$EX37)*([2]JOE_DATA!$B$2:$B$19999="Work type")*([2]JOE_DATA!$A$2:$A$19999="Human Capital"),0.4,0)))
+
IF(LEN($EY37)=0,0.3,SUM(IF(([2]JOE_DATA!$C$2:$C$19999=$EY37)*([2]JOE_DATA!$B$2:$B$19999="Work type")*([2]JOE_DATA!$A$2:$A$19999="Human Capital"),0.3,0)))
+
IF(LEN($EZ37)=0,0.3,SUM(IF(([2]JOE_DATA!$C$2:$C$19999=$EZ37)*([2]JOE_DATA!$B$2:$B$19999="Work type")*([2]JOE_DATA!$A$2:$A$19999="Human Capital"),0.3,0)))</f>
        <v>1</v>
      </c>
      <c r="IN37" s="3">
        <f t="array" ref="IN37">IF(LEN($FA37)=0,0.4,SUM(IF(([2]JOE_DATA!$C$2:$C$19999=$FA37)*([2]JOE_DATA!$B$2:$B$19999="Sub-work types")*([2]JOE_DATA!$A$2:$A$19999="Human Capital"),0.4,0)))
+
IF(LEN($FB37)=0,0.3,SUM(IF(([2]JOE_DATA!$C$2:$C$19999=$FB37)*([2]JOE_DATA!$B$2:$B$19999="Sub-work types")*([2]JOE_DATA!$A$2:$A$19999="Human Capital"),0.3,0)))
+
IF(LEN($FC37)=0,0.3,SUM(IF(([2]JOE_DATA!$C$2:$C$19999=$FC37)*([2]JOE_DATA!$B$2:$B$19999="Sub-work types")*([2]JOE_DATA!$A$2:$A$19999="Human Capital"),0.3,0)))</f>
        <v>1</v>
      </c>
      <c r="IO37" s="16">
        <f t="array" ref="IO37">IF(LEN($FD37)=0,1,SUM(IF(([2]JOE_DATA!$C$2:$C$19999=$FD37)*([2]JOE_DATA!$B$2:$B$19999="Pension scheme")*([2]JOE_DATA!$A$2:$A$19999="Human Capital"),1,0)))</f>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27.75">
      <c r="A38" s="37" t="s">
        <v>246</v>
      </c>
      <c r="B38" s="38" t="s">
        <v>395</v>
      </c>
      <c r="C38" s="37" t="s">
        <v>254</v>
      </c>
      <c r="D38" s="37"/>
      <c r="E38" s="3"/>
      <c r="F38" s="40" t="s">
        <v>300</v>
      </c>
      <c r="G38" s="3"/>
      <c r="H38" s="3"/>
      <c r="I38" s="40" t="s">
        <v>384</v>
      </c>
      <c r="J38" s="3"/>
      <c r="K38" s="3"/>
      <c r="L38" s="37"/>
      <c r="M38" s="3"/>
      <c r="N38" s="3"/>
      <c r="O38" s="47" t="s">
        <v>98</v>
      </c>
      <c r="P38" s="37"/>
      <c r="Q38" s="37"/>
      <c r="R38" s="3"/>
      <c r="S38" s="42"/>
      <c r="T38" s="42">
        <v>40309</v>
      </c>
      <c r="U38" s="40" t="s">
        <v>300</v>
      </c>
      <c r="V38" s="3"/>
      <c r="W38" s="3"/>
      <c r="X38" s="40" t="s">
        <v>384</v>
      </c>
      <c r="Y38" s="3"/>
      <c r="Z38" s="3"/>
      <c r="AA38" s="37" t="s">
        <v>396</v>
      </c>
      <c r="AB38" s="37" t="s">
        <v>397</v>
      </c>
      <c r="AC38" s="3"/>
      <c r="AD38" s="37" t="s">
        <v>254</v>
      </c>
      <c r="AE38" s="3"/>
      <c r="AF38" s="3"/>
      <c r="AG38" s="43"/>
      <c r="AH38" s="3"/>
      <c r="AI38" s="37" t="s">
        <v>255</v>
      </c>
      <c r="AJ38" s="3"/>
      <c r="AK38" s="3"/>
      <c r="AL38" s="37"/>
      <c r="AM38" s="3"/>
      <c r="AN38" s="3"/>
      <c r="AO38" s="37" t="s">
        <v>256</v>
      </c>
      <c r="AP38" s="3"/>
      <c r="AQ38" s="3"/>
      <c r="AR38" s="3"/>
      <c r="AS38" s="3"/>
      <c r="AT38" s="3"/>
      <c r="AU38" s="3"/>
      <c r="AV38" s="3"/>
      <c r="AW38" s="3"/>
      <c r="AX38" s="3"/>
      <c r="AY38" s="3"/>
      <c r="AZ38" s="3"/>
      <c r="BA38" s="3"/>
      <c r="BB38" s="3"/>
      <c r="BC38" s="3"/>
      <c r="BD38" s="3"/>
      <c r="BE38" s="44"/>
      <c r="BF38" s="37"/>
      <c r="BG38" s="37" t="s">
        <v>254</v>
      </c>
      <c r="BH38" s="3"/>
      <c r="BI38" s="40" t="s">
        <v>303</v>
      </c>
      <c r="BJ38" s="45"/>
      <c r="BK38" s="45"/>
      <c r="BL38" s="46" t="s">
        <v>291</v>
      </c>
      <c r="BM38" s="46" t="s">
        <v>364</v>
      </c>
      <c r="BN38" s="37"/>
      <c r="BO38" s="3"/>
      <c r="BP38" s="3"/>
      <c r="BQ38" s="3"/>
      <c r="BR38" s="3"/>
      <c r="BS38" s="3"/>
      <c r="BT38" s="37"/>
      <c r="BU38" s="37"/>
      <c r="BV38" s="37"/>
      <c r="BW38" s="3"/>
      <c r="BX38" s="3"/>
      <c r="BY38" s="3"/>
      <c r="BZ38" s="3"/>
      <c r="CA38" s="3"/>
      <c r="CB38" s="3"/>
      <c r="CC38" s="3"/>
      <c r="CD38" s="41" t="s">
        <v>259</v>
      </c>
      <c r="CE38" s="40" t="s">
        <v>260</v>
      </c>
      <c r="CF38" s="3"/>
      <c r="CG38" s="41" t="s">
        <v>261</v>
      </c>
      <c r="CH38" s="40"/>
      <c r="CI38" s="3"/>
      <c r="CJ38" s="3"/>
      <c r="CK38" s="41" t="s">
        <v>262</v>
      </c>
      <c r="CL38" s="3"/>
      <c r="CM38" s="3"/>
      <c r="CN38" s="3"/>
      <c r="CO38" s="3"/>
      <c r="CP38" s="3"/>
      <c r="CQ38" s="37"/>
      <c r="CR38" s="37"/>
      <c r="CS38" s="41"/>
      <c r="CT38" s="37"/>
      <c r="CU38" s="37"/>
      <c r="CV38" s="3"/>
      <c r="CW38" s="3"/>
      <c r="CX38" s="3"/>
      <c r="CY38" s="3"/>
      <c r="CZ38" s="3"/>
      <c r="DA38" s="3"/>
      <c r="DB38" s="3"/>
      <c r="DC38" s="41" t="s">
        <v>394</v>
      </c>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7"/>
      <c r="FF38" s="37"/>
      <c r="FG38" s="37"/>
      <c r="FH38" s="37"/>
      <c r="FI38" s="37"/>
      <c r="FJ38" s="3"/>
      <c r="FK38" s="3"/>
      <c r="FL38" s="3"/>
      <c r="FM38" s="3"/>
      <c r="FO38" s="3"/>
      <c r="FP38" s="3"/>
      <c r="FQ38" s="3" t="str">
        <f t="array" ref="FQ38">IF(SUM($FU38:$IP38)=74,"PASS","FAIL")</f>
        <v>FAIL</v>
      </c>
      <c r="FR38" s="3">
        <f t="shared" si="5"/>
        <v>1</v>
      </c>
      <c r="FS38" s="3">
        <f t="shared" si="6"/>
        <v>0</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f t="array" ref="HF38">IF(LEN($CS38)=0,0.4,SUM(IF(([2]JOE_DATA!$C$2:$C$19999=$CS38)*([2]JOE_DATA!$B$2:$B$19999="Work type")*([2]JOE_DATA!$A$2:$A$19999="BAIF"),0.4,0)))
+
IF(LEN($CT38)=0,0.3,SUM(IF(([2]JOE_DATA!$C$2:$C$19999=$CT38)*([2]JOE_DATA!$B$2:$B$19999="Work type")*([2]JOE_DATA!$A$2:$A$19999="BAIF"),0.3,0)))
+
IF(LEN($CU38)=0,0.3,SUM(IF(([2]JOE_DATA!$C$2:$C$19999=$CU38)*([2]JOE_DATA!$B$2:$B$19999="Work type")*([2]JOE_DATA!$A$2:$A$19999="BAIF"),0.3,0)))</f>
        <v>1</v>
      </c>
      <c r="HG38" s="3">
        <f t="array" ref="HG38">IF(LEN($CQ38)=0,1,SUM(IF(([2]JOE_DATA!$C$2:$C$19999=$CQ38)*([2]JOE_DATA!$B$2:$B$19999="Client type")*([2]JOE_DATA!$A$2:$A$19999="BAIF"),1,0)))</f>
        <v>1</v>
      </c>
      <c r="HH38" s="3">
        <f t="array" ref="HH38">IF(LEN($CW38)=0,0.4,SUM(IF(([2]JOE_DATA!$C$2:$C$19999=$CW38)*([2]JOE_DATA!$B$2:$B$19999="Work type")*([2]JOE_DATA!$A$2:$A$19999="CRD"),0.4,0)))
+
IF(LEN($CX38)=0,0.3,SUM(IF(([2]JOE_DATA!$C$2:$C$19999=$CX38)*([2]JOE_DATA!$B$2:$B$19999="Work type")*([2]JOE_DATA!$A$2:$A$19999="CRD"),0.3,0)))
+
IF(LEN($CY38)=0,0.3,SUM(IF(([2]JOE_DATA!$C$2:$C$19999=$CY38)*([2]JOE_DATA!$B$2:$B$19999="Work type")*([2]JOE_DATA!$A$2:$A$19999="CRD"),0.3,0)))</f>
        <v>1</v>
      </c>
      <c r="HI38" s="3">
        <f t="array" ref="HI38">IF(LEN($CZ38)=0,0.4,SUM(IF(([2]JOE_DATA!$C$2:$C$19999=$CZ38)*([2]JOE_DATA!$B$2:$B$19999="Sub-work type")*([2]JOE_DATA!$A$2:$A$19999="CRD"),0.4,0)))
+
IF(LEN($DA38)=0,0.3,SUM(IF(([2]JOE_DATA!$C$2:$C$19999=$DA38)*([2]JOE_DATA!$B$2:$B$19999="Sub-work type")*([2]JOE_DATA!$A$2:$A$19999="CRD"),0.3,0)))
+
IF(LEN($DB38)=0,0.3,SUM(IF(([2]JOE_DATA!$C$2:$C$19999=$DB38)*([2]JOE_DATA!$B$2:$B$19999="Sub-work type")*([2]JOE_DATA!$A$2:$A$19999="CRD"),0.3,0)))</f>
        <v>1</v>
      </c>
      <c r="HJ38" s="3">
        <f t="array" ref="HJ38">IF(LEN($CV38)=0,1,SUM(IF(([2]JOE_DATA!$C$2:$C$19999=$CV38)*([2]JOE_DATA!$B$2:$B$19999="Client type")*([2]JOE_DATA!$A$2:$A$19999="CRD"),1,0)))</f>
        <v>1</v>
      </c>
      <c r="HK38" s="3">
        <f t="array" ref="HK38">IF(LEN($DC38)=0,0.4,SUM(IF(([2]JOE_DATA!$C$2:$C$19999=$DC38)*([2]JOE_DATA!$B$2:$B$19999="Work type")*([2]JOE_DATA!$A$2:$A$19999="Corporate"),0.4,0)))
+
IF(LEN($DD38)=0,0.3,SUM(IF(([2]JOE_DATA!$C$2:$C$19999=$DD38)*([2]JOE_DATA!$B$2:$B$19999="Work type")*([2]JOE_DATA!$A$2:$A$19999="Corporate"),0.3,0)))
+
IF(LEN($DE38)=0,0.3,SUM(IF(([2]JOE_DATA!$C$2:$C$19999=$DE38)*([2]JOE_DATA!$B$2:$B$19999="Work type")*([2]JOE_DATA!$A$2:$A$19999="Corporate"),0.3,0)))</f>
        <v>0.6</v>
      </c>
      <c r="HL38" s="3">
        <f t="array" ref="HL38">IF(LEN($DF38)=0,0.4,SUM(IF(([2]JOE_DATA!$C$2:$C$19999=$DF38)*([2]JOE_DATA!$B$2:$B$19999="Sub-work type")*([2]JOE_DATA!$A$2:$A$19999="Corporate"),0.4,0)))
+
IF(LEN($DG38)=0,0.3,SUM(IF(([2]JOE_DATA!$C$2:$C$19999=$DG38)*([2]JOE_DATA!$B$2:$B$19999="Sub-work type")*([2]JOE_DATA!$A$2:$A$19999="Corporate"),0.3,0)))
+
IF(LEN($DH38)=0,0.3,SUM(IF(([2]JOE_DATA!$C$2:$C$19999=$DH38)*([2]JOE_DATA!$B$2:$B$19999="Sub-work type")*([2]JOE_DATA!$A$2:$A$19999="Corporate"),0.3,0)))</f>
        <v>1</v>
      </c>
      <c r="HM38" s="3">
        <f t="array" ref="HM38">IF(LEN($DI38)=0,0.4,SUM(IF(([2]JOE_DATA!$C$2:$C$19999=$DI38)*([2]JOE_DATA!$B$2:$B$19999="Acting for")*([2]JOE_DATA!$A$2:$A$19999="Corporate"),0.4,0)))
+
IF(LEN($DJ38)=0,0.3,SUM(IF(([2]JOE_DATA!$C$2:$C$19999=$DJ38)*([2]JOE_DATA!$B$2:$B$19999="Acting for")*([2]JOE_DATA!$A$2:$A$19999="Corporate"),0.3,0)))
+
IF(LEN($DK38)=0,0.3,SUM(IF(([2]JOE_DATA!$C$2:$C$19999=$DK38)*([2]JOE_DATA!$B$2:$B$19999="Acting for")*([2]JOE_DATA!$A$2:$A$19999="Corporate"),0.3,0)))</f>
        <v>1</v>
      </c>
      <c r="HN38" s="3">
        <f t="array" ref="HN38">IF(LEN($DM38)=0,0.4,SUM(IF(([2]JOE_DATA!$C$2:$C$19999=$DM38)*([2]JOE_DATA!$B$2:$B$19999="Country of buyer")*([2]JOE_DATA!$A$2:$A$19999="Corporate"),0.4,0)))
+
IF(LEN($DN38)=0,0.3,SUM(IF(([2]JOE_DATA!$C$2:$C$19999=$DN38)*([2]JOE_DATA!$B$2:$B$19999="Country of buyer")*([2]JOE_DATA!$A$2:$A$19999="Corporate"),0.3,0)))
+
IF(LEN($DL38)=0,0.3,SUM(IF(([2]JOE_DATA!$C$2:$C$19999=$DL38)*([2]JOE_DATA!$B$2:$B$19999="Country of buyer")*([2]JOE_DATA!$A$2:$A$19999="Corporate"),0.3,0)))</f>
        <v>1</v>
      </c>
      <c r="HO38" s="3">
        <f t="array" ref="HO38">IF(LEN($DO38)=0,0.4,SUM(IF(([2]JOE_DATA!$C$2:$C$19999=$DO38)*([2]JOE_DATA!$B$2:$B$19999="Country of seller")*([2]JOE_DATA!$A$2:$A$19999="Corporate"),0.4,0)))
+
IF(LEN($DP38)=0,0.3,SUM(IF(([2]JOE_DATA!$C$2:$C$19999=$DP38)*([2]JOE_DATA!$B$2:$B$19999="Country of seller")*([2]JOE_DATA!$A$2:$A$19999="Corporate"),0.3,0)))
+
IF(LEN($DQ38)=0,0.3,SUM(IF(([2]JOE_DATA!$C$2:$C$19999=$DQ38)*([2]JOE_DATA!$B$2:$B$19999="Country of seller")*([2]JOE_DATA!$A$2:$A$19999="Corporate"),0.3,0)))</f>
        <v>1</v>
      </c>
      <c r="HP38" s="3">
        <f t="array" ref="HP38">IF(LEN($DR38)=0,0.4,SUM(IF(([2]JOE_DATA!$C$2:$C$19999=$DR38)*([2]JOE_DATA!$B$2:$B$19999="Country of target")*([2]JOE_DATA!$A$2:$A$19999="Corporate"),0.4,0)))
+
IF(LEN($DS38)=0,0.3,SUM(IF(([2]JOE_DATA!$C$2:$C$19999=$DS38)*([2]JOE_DATA!$B$2:$B$19999="Country of target")*([2]JOE_DATA!$A$2:$A$19999="Corporate"),0.3,0)))
+
IF(LEN($DT38)=0,0.3,SUM(IF(([2]JOE_DATA!$C$2:$C$19999=$DT38)*([2]JOE_DATA!$B$2:$B$19999="Country of target")*([2]JOE_DATA!$A$2:$A$19999="Corporate"),0.3,0)))</f>
        <v>1</v>
      </c>
      <c r="HQ38" s="3">
        <f t="array" ref="HQ38">IF(LEN($DU38)=0,1,SUM(IF(([2]JOE_DATA!$C$2:$C$19999=$DU38)*([2]JOE_DATA!$B$2:$B$19999="Value over US $5m")*([2]JOE_DATA!$A$2:$A$19999="Corporate"),1,0)))</f>
        <v>1</v>
      </c>
      <c r="HR38" s="3">
        <f t="array" ref="HR38">IF(LEN($DV38)=0,1,SUM(IF(([2]JOE_DATA!$C$2:$C$19999=$DV38)*([2]JOE_DATA!$B$2:$B$19999="Value over £500,000")*([2]JOE_DATA!$A$2:$A$19999="Corporate"),1,0)))</f>
        <v>1</v>
      </c>
      <c r="HS38" s="3">
        <f t="array" ref="HS38">IF(LEN($DW38)=0,1,SUM(IF(([2]JOE_DATA!$C$2:$C$19999=$DW38)*([2]JOE_DATA!$B$2:$B$19999="Value over Euro 5m")*([2]JOE_DATA!$A$2:$A$19999="Corporate"),1,0)))</f>
        <v>1</v>
      </c>
      <c r="HT38" s="3">
        <f t="array" ref="HT38">IF(LEN($DX38)=0,1,SUM(IF(([2]JOE_DATA!$C$2:$C$19999=$DX38)*([2]JOE_DATA!$B$2:$B$19999="Value range in euros")*([2]JOE_DATA!$A$2:$A$19999="Corporate"),1,0)))</f>
        <v>1</v>
      </c>
      <c r="HU38" s="3">
        <f t="array" ref="HU38">IF(LEN($DY38)=0,1,SUM(IF(([2]JOE_DATA!$C$2:$C$19999=$DY38)*([2]JOE_DATA!$B$2:$B$19999="Is the deal relevant for M&amp;A study")*([2]JOE_DATA!$A$2:$A$19999="Corporate"),1,0)))</f>
        <v>1</v>
      </c>
      <c r="HV38" s="3">
        <f t="array" ref="HV38">IF(LEN($DZ38)=0,1,SUM(IF(([2]JOE_DATA!$C$2:$C$19999=$DZ38)*([2]JOE_DATA!$B$2:$B$19999="Does the deal involve PE clients")*([2]JOE_DATA!$A$2:$A$19999="Corporate"),1,0)))</f>
        <v>1</v>
      </c>
      <c r="HW38" s="3">
        <f t="array" ref="HW38">IF(LEN($EA38)=0,1,SUM(IF(([2]JOE_DATA!$C$2:$C$19999=$EA38)*([2]JOE_DATA!$B$2:$B$19999="Quarter deal announced/signed")*([2]JOE_DATA!$A$2:$A$19999="Corporate"),1,0)))</f>
        <v>1</v>
      </c>
      <c r="HX38" s="3">
        <f t="array" ref="HX38">IF(LEN($EB38)=0,1,SUM(IF(([2]JOE_DATA!$C$2:$C$19999=$EB38)*([2]JOE_DATA!$B$2:$B$19999="Quarter deal completed")*([2]JOE_DATA!$A$2:$A$19999="Corporate"),1,0)))</f>
        <v>1</v>
      </c>
      <c r="HY38" s="3">
        <f t="array" ref="HY38">IF(LEN($EC38)=0,1,SUM(IF(([2]JOE_DATA!$C$2:$C$19999=$EC38)*([2]JOE_DATA!$B$2:$B$19999="Year deal announced/signed")*([2]JOE_DATA!$A$2:$A$19999="Corporate"),1,0)))</f>
        <v>1</v>
      </c>
      <c r="HZ38" s="3">
        <f t="array" ref="HZ38">IF(LEN($ED38)=0,1,SUM(IF(([2]JOE_DATA!$C$2:$C$19999=$ED38)*([2]JOE_DATA!$B$2:$B$19999="Year deal completed")*([2]JOE_DATA!$A$2:$A$19999="Corporate"),1,0)))</f>
        <v>1</v>
      </c>
      <c r="IA38" s="3">
        <v>1</v>
      </c>
      <c r="IB38" s="3">
        <f t="array" ref="IB38">IF(LEN($EF38)=0,1,SUM(IF(([2]JOE_DATA!$C$2:$C$19999=$EF38)*([2]JOE_DATA!$B$2:$B$19999="Work type")*([2]JOE_DATA!$A$2:$A$19999="Corporate Tax"),1,0)))</f>
        <v>1</v>
      </c>
      <c r="IC38" s="3">
        <f t="array" ref="IC38">IF(LEN($EG38)=0,0.4,SUM(IF(([2]JOE_DATA!$C$2:$C$19999=$EG38)*([2]JOE_DATA!$B$2:$B$19999="Work type")*([2]JOE_DATA!$A$2:$A$19999="EPC Construction"),0.4,0)))
+
IF(LEN($EH38)=0,0.3,SUM(IF(([2]JOE_DATA!$C$2:$C$19999=$EH38)*([2]JOE_DATA!$B$2:$B$19999="Work type")*([2]JOE_DATA!$A$2:$A$19999="EPC Construction"),0.3,0)))
+
IF(LEN($EI38)=0,0.3,SUM(IF(([2]JOE_DATA!$C$2:$C$19999=$EI38)*([2]JOE_DATA!$B$2:$B$19999="Work type")*([2]JOE_DATA!$A$2:$A$19999="EPC Construction"),0.3,0)))</f>
        <v>1</v>
      </c>
      <c r="ID38" s="3">
        <f t="array" ref="ID38">IF(LEN($EJ38)=0,0.4,SUM(IF(([2]JOE_DATA!$C$2:$C$19999=$EJ38)*([2]JOE_DATA!$B$2:$B$19999="Contract type")*([2]JOE_DATA!$A$2:$A$19999="EPC Construction"),0.4,0)))
+
IF(LEN($EK38)=0,0.3,SUM(IF(([2]JOE_DATA!$C$2:$C$19999=$EK38)*([2]JOE_DATA!$B$2:$B$19999="Contract type")*([2]JOE_DATA!$A$2:$A$19999="EPC Construction"),0.3,0)))
+
IF(LEN($EL38)=0,0.3,SUM(IF(([2]JOE_DATA!$C$2:$C$19999=$EL38)*([2]JOE_DATA!$B$2:$B$19999="Contract type")*([2]JOE_DATA!$A$2:$A$19999="EPC Construction"),0.3,0)))</f>
        <v>1</v>
      </c>
      <c r="IE38" s="3">
        <f t="array" ref="IE38">IF(LEN($EP38)=0,1,SUM(IF(([2]JOE_DATA!$C$2:$C$19999=$EP38)*([2]JOE_DATA!$B$2:$B$19999="Client type")*([2]JOE_DATA!$A$2:$A$19999="EPC Construction"),1,0)))</f>
        <v>1</v>
      </c>
      <c r="IF38" s="3">
        <f t="array" ref="IF38">IF(LEN($EN38)=0,1,SUM(IF(([2]JOE_DATA!$C$2:$C$19999=$EN38)*([2]JOE_DATA!$B$2:$B$19999="Subject matter")*([2]JOE_DATA!$A$2:$A$19999="EPC Construction"),1,0)))</f>
        <v>1</v>
      </c>
      <c r="IG38" s="3">
        <f t="array" ref="IG38">IF(LEN($ER38)=0,1,SUM(IF(([2]JOE_DATA!$C$2:$C$19999=$ER38)*([2]JOE_DATA!$B$2:$B$19999="Client scope")*([2]JOE_DATA!$A$2:$A$19999="EPC Construction"),1,0)))</f>
        <v>1</v>
      </c>
      <c r="IH38" s="3">
        <f t="array" ref="IH38">IF(LEN($ES38)=0,0.4,SUM(IF(([2]JOE_DATA!$C$2:$C$19999=$ES38)*([2]JOE_DATA!$B$2:$B$19999="Work type")*([2]JOE_DATA!$A$2:$A$19999="EPC Energy"),0.4,0)))
+
IF(LEN($ET38)=0,0.3,SUM(IF(([2]JOE_DATA!$C$2:$C$19999=$ET38)*([2]JOE_DATA!$B$2:$B$19999="Work type")*([2]JOE_DATA!$A$2:$A$19999="EPC Energy"),0.3,0)))
+
IF(LEN($EU38)=0,0.3,SUM(IF(([2]JOE_DATA!$C$2:$C$19999=$EU38)*([2]JOE_DATA!$B$2:$B$19999="Work type")*([2]JOE_DATA!$A$2:$A$19999="EPC Energy"),0.3,0)))</f>
        <v>1</v>
      </c>
      <c r="II38" s="3">
        <f t="array" ref="II38">IF(LEN($EV38)=0,1,SUM(IF(([2]JOE_DATA!$C$2:$C$19999=$EV38)*([2]JOE_DATA!$B$2:$B$19999="Work type")*([2]JOE_DATA!$A$2:$A$19999="EPC Energy"),1,0)))</f>
        <v>1</v>
      </c>
      <c r="IJ38" s="3">
        <f t="array" ref="IJ38">IF(LEN($EW38)=0,1,SUM(IF(([2]JOE_DATA!$C$2:$C$19999=$EW38)*([2]JOE_DATA!$B$2:$B$19999="Client type")*([2]JOE_DATA!$A$2:$A$19999="EPC Projects"),1,0)))</f>
        <v>1</v>
      </c>
      <c r="IK38" s="3">
        <f t="array" ref="IK38">IF(LEN($FE38)=0,0.4,SUM(IF(([2]JOE_DATA!$C$2:$C$19999=$FE38)*([2]JOE_DATA!$B$2:$B$19999="Client type")*([2]JOE_DATA!$A$2:$A$19999="Real Estate"),0.4,0)))
+
IF(LEN($FF38)=0,0.3,SUM(IF(([2]JOE_DATA!$C$2:$C$19999=$FF38)*([2]JOE_DATA!$B$2:$B$19999="Client type")*([2]JOE_DATA!$A$2:$A$19999="Real Estate"),0.3,0)))
+
IF(LEN($FG38)=0,0.3,SUM(IF(([2]JOE_DATA!$C$2:$C$19999=$FG38)*([2]JOE_DATA!$B$2:$B$19999="Client type")*([2]JOE_DATA!$A$2:$A$19999="Real Estate"),0.3,0)))</f>
        <v>1</v>
      </c>
      <c r="IL38" s="3">
        <f t="array" ref="IL38">IF(LEN($FH38)=0,0.4,SUM(IF(([2]JOE_DATA!$C$2:$C$19999=$FH38)*([2]JOE_DATA!$B$2:$B$19999="Work type")*([2]JOE_DATA!$A$2:$A$19999="Real Estate"),0.4,0)))
+
IF(LEN($FI38)=0,0.3,SUM(IF(([2]JOE_DATA!$C$2:$C$19999=$FI38)*([2]JOE_DATA!$B$2:$B$19999="Work type")*([2]JOE_DATA!$A$2:$A$19999="Real Estate"),0.3,0)))
+
IF(LEN($FJ38)=0,0.3,SUM(IF(([2]JOE_DATA!$C$2:$C$19999=$FJ38)*([2]JOE_DATA!$B$2:$B$19999="Work type")*([2]JOE_DATA!$A$2:$A$19999="Real Estate"),0.3,0)))</f>
        <v>1</v>
      </c>
      <c r="IM38" s="3">
        <f t="array" ref="IM38">IF(LEN($EX38)=0,0.4,SUM(IF(([2]JOE_DATA!$C$2:$C$19999=$EX38)*([2]JOE_DATA!$B$2:$B$19999="Work type")*([2]JOE_DATA!$A$2:$A$19999="Human Capital"),0.4,0)))
+
IF(LEN($EY38)=0,0.3,SUM(IF(([2]JOE_DATA!$C$2:$C$19999=$EY38)*([2]JOE_DATA!$B$2:$B$19999="Work type")*([2]JOE_DATA!$A$2:$A$19999="Human Capital"),0.3,0)))
+
IF(LEN($EZ38)=0,0.3,SUM(IF(([2]JOE_DATA!$C$2:$C$19999=$EZ38)*([2]JOE_DATA!$B$2:$B$19999="Work type")*([2]JOE_DATA!$A$2:$A$19999="Human Capital"),0.3,0)))</f>
        <v>1</v>
      </c>
      <c r="IN38" s="3">
        <f t="array" ref="IN38">IF(LEN($FA38)=0,0.4,SUM(IF(([2]JOE_DATA!$C$2:$C$19999=$FA38)*([2]JOE_DATA!$B$2:$B$19999="Sub-work types")*([2]JOE_DATA!$A$2:$A$19999="Human Capital"),0.4,0)))
+
IF(LEN($FB38)=0,0.3,SUM(IF(([2]JOE_DATA!$C$2:$C$19999=$FB38)*([2]JOE_DATA!$B$2:$B$19999="Sub-work types")*([2]JOE_DATA!$A$2:$A$19999="Human Capital"),0.3,0)))
+
IF(LEN($FC38)=0,0.3,SUM(IF(([2]JOE_DATA!$C$2:$C$19999=$FC38)*([2]JOE_DATA!$B$2:$B$19999="Sub-work types")*([2]JOE_DATA!$A$2:$A$19999="Human Capital"),0.3,0)))</f>
        <v>1</v>
      </c>
      <c r="IO38" s="16">
        <f t="array" ref="IO38">IF(LEN($FD38)=0,1,SUM(IF(([2]JOE_DATA!$C$2:$C$19999=$FD38)*([2]JOE_DATA!$B$2:$B$19999="Pension scheme")*([2]JOE_DATA!$A$2:$A$19999="Human Capital"),1,0)))</f>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36.75">
      <c r="A39" s="37" t="s">
        <v>246</v>
      </c>
      <c r="B39" s="38" t="s">
        <v>398</v>
      </c>
      <c r="C39" s="37" t="s">
        <v>254</v>
      </c>
      <c r="D39" s="37"/>
      <c r="E39" s="3"/>
      <c r="F39" s="40" t="s">
        <v>300</v>
      </c>
      <c r="G39" s="3"/>
      <c r="H39" s="3"/>
      <c r="I39" s="40" t="s">
        <v>301</v>
      </c>
      <c r="J39" s="3"/>
      <c r="K39" s="3"/>
      <c r="L39" s="37"/>
      <c r="M39" s="3"/>
      <c r="N39" s="3"/>
      <c r="O39" s="47" t="s">
        <v>98</v>
      </c>
      <c r="P39" s="37"/>
      <c r="Q39" s="37"/>
      <c r="R39" s="3"/>
      <c r="S39" s="42"/>
      <c r="T39" s="42">
        <v>38687</v>
      </c>
      <c r="U39" s="40" t="s">
        <v>300</v>
      </c>
      <c r="V39" s="3"/>
      <c r="W39" s="3"/>
      <c r="X39" s="40" t="s">
        <v>301</v>
      </c>
      <c r="Y39" s="3"/>
      <c r="Z39" s="3"/>
      <c r="AA39" s="37" t="s">
        <v>399</v>
      </c>
      <c r="AB39" s="37"/>
      <c r="AC39" s="3"/>
      <c r="AD39" s="37" t="s">
        <v>254</v>
      </c>
      <c r="AE39" s="3"/>
      <c r="AF39" s="3"/>
      <c r="AG39" s="43" t="s">
        <v>130</v>
      </c>
      <c r="AH39" s="3"/>
      <c r="AI39" s="37" t="s">
        <v>255</v>
      </c>
      <c r="AJ39" s="3"/>
      <c r="AK39" s="3"/>
      <c r="AL39" s="37"/>
      <c r="AM39" s="3"/>
      <c r="AN39" s="3"/>
      <c r="AO39" s="37" t="s">
        <v>256</v>
      </c>
      <c r="AP39" s="3"/>
      <c r="AQ39" s="3"/>
      <c r="AR39" s="3"/>
      <c r="AS39" s="3"/>
      <c r="AT39" s="3"/>
      <c r="AU39" s="3"/>
      <c r="AV39" s="3"/>
      <c r="AW39" s="3"/>
      <c r="AX39" s="3"/>
      <c r="AY39" s="3"/>
      <c r="AZ39" s="3"/>
      <c r="BA39" s="3"/>
      <c r="BB39" s="3"/>
      <c r="BC39" s="3"/>
      <c r="BD39" s="3"/>
      <c r="BE39" s="44"/>
      <c r="BF39" s="37"/>
      <c r="BG39" s="37" t="s">
        <v>254</v>
      </c>
      <c r="BH39" s="3"/>
      <c r="BI39" s="40" t="s">
        <v>303</v>
      </c>
      <c r="BJ39" s="45"/>
      <c r="BK39" s="45"/>
      <c r="BL39" s="46" t="s">
        <v>291</v>
      </c>
      <c r="BM39" s="46"/>
      <c r="BN39" s="37"/>
      <c r="BO39" s="3"/>
      <c r="BP39" s="3"/>
      <c r="BQ39" s="3"/>
      <c r="BR39" s="3"/>
      <c r="BS39" s="3"/>
      <c r="BT39" s="37"/>
      <c r="BU39" s="37"/>
      <c r="BV39" s="37"/>
      <c r="BW39" s="3"/>
      <c r="BX39" s="3"/>
      <c r="BY39" s="3"/>
      <c r="BZ39" s="3"/>
      <c r="CA39" s="3"/>
      <c r="CB39" s="3"/>
      <c r="CC39" s="3"/>
      <c r="CD39" s="41" t="s">
        <v>259</v>
      </c>
      <c r="CE39" s="40" t="s">
        <v>260</v>
      </c>
      <c r="CF39" s="3"/>
      <c r="CG39" s="41" t="s">
        <v>261</v>
      </c>
      <c r="CH39" s="40"/>
      <c r="CI39" s="3"/>
      <c r="CJ39" s="3"/>
      <c r="CK39" s="41" t="s">
        <v>262</v>
      </c>
      <c r="CL39" s="3"/>
      <c r="CM39" s="3"/>
      <c r="CN39" s="3"/>
      <c r="CO39" s="3"/>
      <c r="CP39" s="3"/>
      <c r="CQ39" s="37"/>
      <c r="CR39" s="37"/>
      <c r="CS39" s="37"/>
      <c r="CT39" s="37"/>
      <c r="CU39" s="37"/>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7"/>
      <c r="FF39" s="37"/>
      <c r="FG39" s="37"/>
      <c r="FH39" s="37"/>
      <c r="FI39" s="37"/>
      <c r="FJ39" s="3"/>
      <c r="FK39" s="3"/>
      <c r="FL39" s="3"/>
      <c r="FM39" s="3"/>
      <c r="FO39" s="3"/>
      <c r="FP39" s="3"/>
      <c r="FQ39" s="3" t="str">
        <f t="array" ref="FQ39">IF(SUM($FU39:$IP39)=74,"PASS","FAIL")</f>
        <v>PASS</v>
      </c>
      <c r="FR39" s="3">
        <f t="shared" si="5"/>
        <v>0</v>
      </c>
      <c r="FS39" s="3">
        <f t="shared" si="6"/>
        <v>0</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f t="array" ref="HF39">IF(LEN($CS39)=0,0.4,SUM(IF(([2]JOE_DATA!$C$2:$C$19999=$CS39)*([2]JOE_DATA!$B$2:$B$19999="Work type")*([2]JOE_DATA!$A$2:$A$19999="BAIF"),0.4,0)))
+
IF(LEN($CT39)=0,0.3,SUM(IF(([2]JOE_DATA!$C$2:$C$19999=$CT39)*([2]JOE_DATA!$B$2:$B$19999="Work type")*([2]JOE_DATA!$A$2:$A$19999="BAIF"),0.3,0)))
+
IF(LEN($CU39)=0,0.3,SUM(IF(([2]JOE_DATA!$C$2:$C$19999=$CU39)*([2]JOE_DATA!$B$2:$B$19999="Work type")*([2]JOE_DATA!$A$2:$A$19999="BAIF"),0.3,0)))</f>
        <v>1</v>
      </c>
      <c r="HG39" s="3">
        <f t="array" ref="HG39">IF(LEN($CQ39)=0,1,SUM(IF(([2]JOE_DATA!$C$2:$C$19999=$CQ39)*([2]JOE_DATA!$B$2:$B$19999="Client type")*([2]JOE_DATA!$A$2:$A$19999="BAIF"),1,0)))</f>
        <v>1</v>
      </c>
      <c r="HH39" s="3">
        <f t="array" ref="HH39">IF(LEN($CW39)=0,0.4,SUM(IF(([2]JOE_DATA!$C$2:$C$19999=$CW39)*([2]JOE_DATA!$B$2:$B$19999="Work type")*([2]JOE_DATA!$A$2:$A$19999="CRD"),0.4,0)))
+
IF(LEN($CX39)=0,0.3,SUM(IF(([2]JOE_DATA!$C$2:$C$19999=$CX39)*([2]JOE_DATA!$B$2:$B$19999="Work type")*([2]JOE_DATA!$A$2:$A$19999="CRD"),0.3,0)))
+
IF(LEN($CY39)=0,0.3,SUM(IF(([2]JOE_DATA!$C$2:$C$19999=$CY39)*([2]JOE_DATA!$B$2:$B$19999="Work type")*([2]JOE_DATA!$A$2:$A$19999="CRD"),0.3,0)))</f>
        <v>1</v>
      </c>
      <c r="HI39" s="3">
        <f t="array" ref="HI39">IF(LEN($CZ39)=0,0.4,SUM(IF(([2]JOE_DATA!$C$2:$C$19999=$CZ39)*([2]JOE_DATA!$B$2:$B$19999="Sub-work type")*([2]JOE_DATA!$A$2:$A$19999="CRD"),0.4,0)))
+
IF(LEN($DA39)=0,0.3,SUM(IF(([2]JOE_DATA!$C$2:$C$19999=$DA39)*([2]JOE_DATA!$B$2:$B$19999="Sub-work type")*([2]JOE_DATA!$A$2:$A$19999="CRD"),0.3,0)))
+
IF(LEN($DB39)=0,0.3,SUM(IF(([2]JOE_DATA!$C$2:$C$19999=$DB39)*([2]JOE_DATA!$B$2:$B$19999="Sub-work type")*([2]JOE_DATA!$A$2:$A$19999="CRD"),0.3,0)))</f>
        <v>1</v>
      </c>
      <c r="HJ39" s="3">
        <f t="array" ref="HJ39">IF(LEN($CV39)=0,1,SUM(IF(([2]JOE_DATA!$C$2:$C$19999=$CV39)*([2]JOE_DATA!$B$2:$B$19999="Client type")*([2]JOE_DATA!$A$2:$A$19999="CRD"),1,0)))</f>
        <v>1</v>
      </c>
      <c r="HK39" s="3">
        <f t="array" ref="HK39">IF(LEN($DC39)=0,0.4,SUM(IF(([2]JOE_DATA!$C$2:$C$19999=$DC39)*([2]JOE_DATA!$B$2:$B$19999="Work type")*([2]JOE_DATA!$A$2:$A$19999="Corporate"),0.4,0)))
+
IF(LEN($DD39)=0,0.3,SUM(IF(([2]JOE_DATA!$C$2:$C$19999=$DD39)*([2]JOE_DATA!$B$2:$B$19999="Work type")*([2]JOE_DATA!$A$2:$A$19999="Corporate"),0.3,0)))
+
IF(LEN($DE39)=0,0.3,SUM(IF(([2]JOE_DATA!$C$2:$C$19999=$DE39)*([2]JOE_DATA!$B$2:$B$19999="Work type")*([2]JOE_DATA!$A$2:$A$19999="Corporate"),0.3,0)))</f>
        <v>1</v>
      </c>
      <c r="HL39" s="3">
        <f t="array" ref="HL39">IF(LEN($DF39)=0,0.4,SUM(IF(([2]JOE_DATA!$C$2:$C$19999=$DF39)*([2]JOE_DATA!$B$2:$B$19999="Sub-work type")*([2]JOE_DATA!$A$2:$A$19999="Corporate"),0.4,0)))
+
IF(LEN($DG39)=0,0.3,SUM(IF(([2]JOE_DATA!$C$2:$C$19999=$DG39)*([2]JOE_DATA!$B$2:$B$19999="Sub-work type")*([2]JOE_DATA!$A$2:$A$19999="Corporate"),0.3,0)))
+
IF(LEN($DH39)=0,0.3,SUM(IF(([2]JOE_DATA!$C$2:$C$19999=$DH39)*([2]JOE_DATA!$B$2:$B$19999="Sub-work type")*([2]JOE_DATA!$A$2:$A$19999="Corporate"),0.3,0)))</f>
        <v>1</v>
      </c>
      <c r="HM39" s="3">
        <f t="array" ref="HM39">IF(LEN($DI39)=0,0.4,SUM(IF(([2]JOE_DATA!$C$2:$C$19999=$DI39)*([2]JOE_DATA!$B$2:$B$19999="Acting for")*([2]JOE_DATA!$A$2:$A$19999="Corporate"),0.4,0)))
+
IF(LEN($DJ39)=0,0.3,SUM(IF(([2]JOE_DATA!$C$2:$C$19999=$DJ39)*([2]JOE_DATA!$B$2:$B$19999="Acting for")*([2]JOE_DATA!$A$2:$A$19999="Corporate"),0.3,0)))
+
IF(LEN($DK39)=0,0.3,SUM(IF(([2]JOE_DATA!$C$2:$C$19999=$DK39)*([2]JOE_DATA!$B$2:$B$19999="Acting for")*([2]JOE_DATA!$A$2:$A$19999="Corporate"),0.3,0)))</f>
        <v>1</v>
      </c>
      <c r="HN39" s="3">
        <f t="array" ref="HN39">IF(LEN($DM39)=0,0.4,SUM(IF(([2]JOE_DATA!$C$2:$C$19999=$DM39)*([2]JOE_DATA!$B$2:$B$19999="Country of buyer")*([2]JOE_DATA!$A$2:$A$19999="Corporate"),0.4,0)))
+
IF(LEN($DN39)=0,0.3,SUM(IF(([2]JOE_DATA!$C$2:$C$19999=$DN39)*([2]JOE_DATA!$B$2:$B$19999="Country of buyer")*([2]JOE_DATA!$A$2:$A$19999="Corporate"),0.3,0)))
+
IF(LEN($DL39)=0,0.3,SUM(IF(([2]JOE_DATA!$C$2:$C$19999=$DL39)*([2]JOE_DATA!$B$2:$B$19999="Country of buyer")*([2]JOE_DATA!$A$2:$A$19999="Corporate"),0.3,0)))</f>
        <v>1</v>
      </c>
      <c r="HO39" s="3">
        <f t="array" ref="HO39">IF(LEN($DO39)=0,0.4,SUM(IF(([2]JOE_DATA!$C$2:$C$19999=$DO39)*([2]JOE_DATA!$B$2:$B$19999="Country of seller")*([2]JOE_DATA!$A$2:$A$19999="Corporate"),0.4,0)))
+
IF(LEN($DP39)=0,0.3,SUM(IF(([2]JOE_DATA!$C$2:$C$19999=$DP39)*([2]JOE_DATA!$B$2:$B$19999="Country of seller")*([2]JOE_DATA!$A$2:$A$19999="Corporate"),0.3,0)))
+
IF(LEN($DQ39)=0,0.3,SUM(IF(([2]JOE_DATA!$C$2:$C$19999=$DQ39)*([2]JOE_DATA!$B$2:$B$19999="Country of seller")*([2]JOE_DATA!$A$2:$A$19999="Corporate"),0.3,0)))</f>
        <v>1</v>
      </c>
      <c r="HP39" s="3">
        <f t="array" ref="HP39">IF(LEN($DR39)=0,0.4,SUM(IF(([2]JOE_DATA!$C$2:$C$19999=$DR39)*([2]JOE_DATA!$B$2:$B$19999="Country of target")*([2]JOE_DATA!$A$2:$A$19999="Corporate"),0.4,0)))
+
IF(LEN($DS39)=0,0.3,SUM(IF(([2]JOE_DATA!$C$2:$C$19999=$DS39)*([2]JOE_DATA!$B$2:$B$19999="Country of target")*([2]JOE_DATA!$A$2:$A$19999="Corporate"),0.3,0)))
+
IF(LEN($DT39)=0,0.3,SUM(IF(([2]JOE_DATA!$C$2:$C$19999=$DT39)*([2]JOE_DATA!$B$2:$B$19999="Country of target")*([2]JOE_DATA!$A$2:$A$19999="Corporate"),0.3,0)))</f>
        <v>1</v>
      </c>
      <c r="HQ39" s="3">
        <f t="array" ref="HQ39">IF(LEN($DU39)=0,1,SUM(IF(([2]JOE_DATA!$C$2:$C$19999=$DU39)*([2]JOE_DATA!$B$2:$B$19999="Value over US $5m")*([2]JOE_DATA!$A$2:$A$19999="Corporate"),1,0)))</f>
        <v>1</v>
      </c>
      <c r="HR39" s="3">
        <f t="array" ref="HR39">IF(LEN($DV39)=0,1,SUM(IF(([2]JOE_DATA!$C$2:$C$19999=$DV39)*([2]JOE_DATA!$B$2:$B$19999="Value over £500,000")*([2]JOE_DATA!$A$2:$A$19999="Corporate"),1,0)))</f>
        <v>1</v>
      </c>
      <c r="HS39" s="3">
        <f t="array" ref="HS39">IF(LEN($DW39)=0,1,SUM(IF(([2]JOE_DATA!$C$2:$C$19999=$DW39)*([2]JOE_DATA!$B$2:$B$19999="Value over Euro 5m")*([2]JOE_DATA!$A$2:$A$19999="Corporate"),1,0)))</f>
        <v>1</v>
      </c>
      <c r="HT39" s="3">
        <f t="array" ref="HT39">IF(LEN($DX39)=0,1,SUM(IF(([2]JOE_DATA!$C$2:$C$19999=$DX39)*([2]JOE_DATA!$B$2:$B$19999="Value range in euros")*([2]JOE_DATA!$A$2:$A$19999="Corporate"),1,0)))</f>
        <v>1</v>
      </c>
      <c r="HU39" s="3">
        <f t="array" ref="HU39">IF(LEN($DY39)=0,1,SUM(IF(([2]JOE_DATA!$C$2:$C$19999=$DY39)*([2]JOE_DATA!$B$2:$B$19999="Is the deal relevant for M&amp;A study")*([2]JOE_DATA!$A$2:$A$19999="Corporate"),1,0)))</f>
        <v>1</v>
      </c>
      <c r="HV39" s="3">
        <f t="array" ref="HV39">IF(LEN($DZ39)=0,1,SUM(IF(([2]JOE_DATA!$C$2:$C$19999=$DZ39)*([2]JOE_DATA!$B$2:$B$19999="Does the deal involve PE clients")*([2]JOE_DATA!$A$2:$A$19999="Corporate"),1,0)))</f>
        <v>1</v>
      </c>
      <c r="HW39" s="3">
        <f t="array" ref="HW39">IF(LEN($EA39)=0,1,SUM(IF(([2]JOE_DATA!$C$2:$C$19999=$EA39)*([2]JOE_DATA!$B$2:$B$19999="Quarter deal announced/signed")*([2]JOE_DATA!$A$2:$A$19999="Corporate"),1,0)))</f>
        <v>1</v>
      </c>
      <c r="HX39" s="3">
        <f t="array" ref="HX39">IF(LEN($EB39)=0,1,SUM(IF(([2]JOE_DATA!$C$2:$C$19999=$EB39)*([2]JOE_DATA!$B$2:$B$19999="Quarter deal completed")*([2]JOE_DATA!$A$2:$A$19999="Corporate"),1,0)))</f>
        <v>1</v>
      </c>
      <c r="HY39" s="3">
        <f t="array" ref="HY39">IF(LEN($EC39)=0,1,SUM(IF(([2]JOE_DATA!$C$2:$C$19999=$EC39)*([2]JOE_DATA!$B$2:$B$19999="Year deal announced/signed")*([2]JOE_DATA!$A$2:$A$19999="Corporate"),1,0)))</f>
        <v>1</v>
      </c>
      <c r="HZ39" s="3">
        <f t="array" ref="HZ39">IF(LEN($ED39)=0,1,SUM(IF(([2]JOE_DATA!$C$2:$C$19999=$ED39)*([2]JOE_DATA!$B$2:$B$19999="Year deal completed")*([2]JOE_DATA!$A$2:$A$19999="Corporate"),1,0)))</f>
        <v>1</v>
      </c>
      <c r="IA39" s="3">
        <v>1</v>
      </c>
      <c r="IB39" s="3">
        <f t="array" ref="IB39">IF(LEN($EF39)=0,1,SUM(IF(([2]JOE_DATA!$C$2:$C$19999=$EF39)*([2]JOE_DATA!$B$2:$B$19999="Work type")*([2]JOE_DATA!$A$2:$A$19999="Corporate Tax"),1,0)))</f>
        <v>1</v>
      </c>
      <c r="IC39" s="3">
        <f t="array" ref="IC39">IF(LEN($EG39)=0,0.4,SUM(IF(([2]JOE_DATA!$C$2:$C$19999=$EG39)*([2]JOE_DATA!$B$2:$B$19999="Work type")*([2]JOE_DATA!$A$2:$A$19999="EPC Construction"),0.4,0)))
+
IF(LEN($EH39)=0,0.3,SUM(IF(([2]JOE_DATA!$C$2:$C$19999=$EH39)*([2]JOE_DATA!$B$2:$B$19999="Work type")*([2]JOE_DATA!$A$2:$A$19999="EPC Construction"),0.3,0)))
+
IF(LEN($EI39)=0,0.3,SUM(IF(([2]JOE_DATA!$C$2:$C$19999=$EI39)*([2]JOE_DATA!$B$2:$B$19999="Work type")*([2]JOE_DATA!$A$2:$A$19999="EPC Construction"),0.3,0)))</f>
        <v>1</v>
      </c>
      <c r="ID39" s="3">
        <f t="array" ref="ID39">IF(LEN($EJ39)=0,0.4,SUM(IF(([2]JOE_DATA!$C$2:$C$19999=$EJ39)*([2]JOE_DATA!$B$2:$B$19999="Contract type")*([2]JOE_DATA!$A$2:$A$19999="EPC Construction"),0.4,0)))
+
IF(LEN($EK39)=0,0.3,SUM(IF(([2]JOE_DATA!$C$2:$C$19999=$EK39)*([2]JOE_DATA!$B$2:$B$19999="Contract type")*([2]JOE_DATA!$A$2:$A$19999="EPC Construction"),0.3,0)))
+
IF(LEN($EL39)=0,0.3,SUM(IF(([2]JOE_DATA!$C$2:$C$19999=$EL39)*([2]JOE_DATA!$B$2:$B$19999="Contract type")*([2]JOE_DATA!$A$2:$A$19999="EPC Construction"),0.3,0)))</f>
        <v>1</v>
      </c>
      <c r="IE39" s="3">
        <f t="array" ref="IE39">IF(LEN($EP39)=0,1,SUM(IF(([2]JOE_DATA!$C$2:$C$19999=$EP39)*([2]JOE_DATA!$B$2:$B$19999="Client type")*([2]JOE_DATA!$A$2:$A$19999="EPC Construction"),1,0)))</f>
        <v>1</v>
      </c>
      <c r="IF39" s="3">
        <f t="array" ref="IF39">IF(LEN($EN39)=0,1,SUM(IF(([2]JOE_DATA!$C$2:$C$19999=$EN39)*([2]JOE_DATA!$B$2:$B$19999="Subject matter")*([2]JOE_DATA!$A$2:$A$19999="EPC Construction"),1,0)))</f>
        <v>1</v>
      </c>
      <c r="IG39" s="3">
        <f t="array" ref="IG39">IF(LEN($ER39)=0,1,SUM(IF(([2]JOE_DATA!$C$2:$C$19999=$ER39)*([2]JOE_DATA!$B$2:$B$19999="Client scope")*([2]JOE_DATA!$A$2:$A$19999="EPC Construction"),1,0)))</f>
        <v>1</v>
      </c>
      <c r="IH39" s="3">
        <f t="array" ref="IH39">IF(LEN($ES39)=0,0.4,SUM(IF(([2]JOE_DATA!$C$2:$C$19999=$ES39)*([2]JOE_DATA!$B$2:$B$19999="Work type")*([2]JOE_DATA!$A$2:$A$19999="EPC Energy"),0.4,0)))
+
IF(LEN($ET39)=0,0.3,SUM(IF(([2]JOE_DATA!$C$2:$C$19999=$ET39)*([2]JOE_DATA!$B$2:$B$19999="Work type")*([2]JOE_DATA!$A$2:$A$19999="EPC Energy"),0.3,0)))
+
IF(LEN($EU39)=0,0.3,SUM(IF(([2]JOE_DATA!$C$2:$C$19999=$EU39)*([2]JOE_DATA!$B$2:$B$19999="Work type")*([2]JOE_DATA!$A$2:$A$19999="EPC Energy"),0.3,0)))</f>
        <v>1</v>
      </c>
      <c r="II39" s="3">
        <f t="array" ref="II39">IF(LEN($EV39)=0,1,SUM(IF(([2]JOE_DATA!$C$2:$C$19999=$EV39)*([2]JOE_DATA!$B$2:$B$19999="Work type")*([2]JOE_DATA!$A$2:$A$19999="EPC Energy"),1,0)))</f>
        <v>1</v>
      </c>
      <c r="IJ39" s="3">
        <f t="array" ref="IJ39">IF(LEN($EW39)=0,1,SUM(IF(([2]JOE_DATA!$C$2:$C$19999=$EW39)*([2]JOE_DATA!$B$2:$B$19999="Client type")*([2]JOE_DATA!$A$2:$A$19999="EPC Projects"),1,0)))</f>
        <v>1</v>
      </c>
      <c r="IK39" s="3">
        <f t="array" ref="IK39">IF(LEN($FE39)=0,0.4,SUM(IF(([2]JOE_DATA!$C$2:$C$19999=$FE39)*([2]JOE_DATA!$B$2:$B$19999="Client type")*([2]JOE_DATA!$A$2:$A$19999="Real Estate"),0.4,0)))
+
IF(LEN($FF39)=0,0.3,SUM(IF(([2]JOE_DATA!$C$2:$C$19999=$FF39)*([2]JOE_DATA!$B$2:$B$19999="Client type")*([2]JOE_DATA!$A$2:$A$19999="Real Estate"),0.3,0)))
+
IF(LEN($FG39)=0,0.3,SUM(IF(([2]JOE_DATA!$C$2:$C$19999=$FG39)*([2]JOE_DATA!$B$2:$B$19999="Client type")*([2]JOE_DATA!$A$2:$A$19999="Real Estate"),0.3,0)))</f>
        <v>1</v>
      </c>
      <c r="IL39" s="3">
        <f t="array" ref="IL39">IF(LEN($FH39)=0,0.4,SUM(IF(([2]JOE_DATA!$C$2:$C$19999=$FH39)*([2]JOE_DATA!$B$2:$B$19999="Work type")*([2]JOE_DATA!$A$2:$A$19999="Real Estate"),0.4,0)))
+
IF(LEN($FI39)=0,0.3,SUM(IF(([2]JOE_DATA!$C$2:$C$19999=$FI39)*([2]JOE_DATA!$B$2:$B$19999="Work type")*([2]JOE_DATA!$A$2:$A$19999="Real Estate"),0.3,0)))
+
IF(LEN($FJ39)=0,0.3,SUM(IF(([2]JOE_DATA!$C$2:$C$19999=$FJ39)*([2]JOE_DATA!$B$2:$B$19999="Work type")*([2]JOE_DATA!$A$2:$A$19999="Real Estate"),0.3,0)))</f>
        <v>1</v>
      </c>
      <c r="IM39" s="3">
        <f t="array" ref="IM39">IF(LEN($EX39)=0,0.4,SUM(IF(([2]JOE_DATA!$C$2:$C$19999=$EX39)*([2]JOE_DATA!$B$2:$B$19999="Work type")*([2]JOE_DATA!$A$2:$A$19999="Human Capital"),0.4,0)))
+
IF(LEN($EY39)=0,0.3,SUM(IF(([2]JOE_DATA!$C$2:$C$19999=$EY39)*([2]JOE_DATA!$B$2:$B$19999="Work type")*([2]JOE_DATA!$A$2:$A$19999="Human Capital"),0.3,0)))
+
IF(LEN($EZ39)=0,0.3,SUM(IF(([2]JOE_DATA!$C$2:$C$19999=$EZ39)*([2]JOE_DATA!$B$2:$B$19999="Work type")*([2]JOE_DATA!$A$2:$A$19999="Human Capital"),0.3,0)))</f>
        <v>1</v>
      </c>
      <c r="IN39" s="3">
        <f t="array" ref="IN39">IF(LEN($FA39)=0,0.4,SUM(IF(([2]JOE_DATA!$C$2:$C$19999=$FA39)*([2]JOE_DATA!$B$2:$B$19999="Sub-work types")*([2]JOE_DATA!$A$2:$A$19999="Human Capital"),0.4,0)))
+
IF(LEN($FB39)=0,0.3,SUM(IF(([2]JOE_DATA!$C$2:$C$19999=$FB39)*([2]JOE_DATA!$B$2:$B$19999="Sub-work types")*([2]JOE_DATA!$A$2:$A$19999="Human Capital"),0.3,0)))
+
IF(LEN($FC39)=0,0.3,SUM(IF(([2]JOE_DATA!$C$2:$C$19999=$FC39)*([2]JOE_DATA!$B$2:$B$19999="Sub-work types")*([2]JOE_DATA!$A$2:$A$19999="Human Capital"),0.3,0)))</f>
        <v>1</v>
      </c>
      <c r="IO39" s="16">
        <f t="array" ref="IO39">IF(LEN($FD39)=0,1,SUM(IF(([2]JOE_DATA!$C$2:$C$19999=$FD39)*([2]JOE_DATA!$B$2:$B$19999="Pension scheme")*([2]JOE_DATA!$A$2:$A$19999="Human Capital"),1,0)))</f>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27.75">
      <c r="A40" s="37" t="s">
        <v>246</v>
      </c>
      <c r="B40" s="38" t="s">
        <v>398</v>
      </c>
      <c r="C40" s="37" t="s">
        <v>254</v>
      </c>
      <c r="D40" s="37"/>
      <c r="E40" s="3"/>
      <c r="F40" s="40" t="s">
        <v>300</v>
      </c>
      <c r="G40" s="3"/>
      <c r="H40" s="3"/>
      <c r="I40" s="40" t="s">
        <v>301</v>
      </c>
      <c r="J40" s="3"/>
      <c r="K40" s="3"/>
      <c r="L40" s="37"/>
      <c r="M40" s="3"/>
      <c r="N40" s="3"/>
      <c r="O40" s="47" t="s">
        <v>98</v>
      </c>
      <c r="P40" s="37"/>
      <c r="Q40" s="37"/>
      <c r="R40" s="3"/>
      <c r="S40" s="42"/>
      <c r="T40" s="42">
        <v>36731</v>
      </c>
      <c r="U40" s="40" t="s">
        <v>300</v>
      </c>
      <c r="V40" s="3"/>
      <c r="W40" s="3"/>
      <c r="X40" s="40" t="s">
        <v>301</v>
      </c>
      <c r="Y40" s="3"/>
      <c r="Z40" s="3"/>
      <c r="AA40" s="37" t="s">
        <v>400</v>
      </c>
      <c r="AB40" s="37"/>
      <c r="AC40" s="3"/>
      <c r="AD40" s="37" t="s">
        <v>254</v>
      </c>
      <c r="AE40" s="3"/>
      <c r="AF40" s="3"/>
      <c r="AG40" s="43" t="s">
        <v>130</v>
      </c>
      <c r="AH40" s="3"/>
      <c r="AI40" s="37" t="s">
        <v>255</v>
      </c>
      <c r="AJ40" s="3"/>
      <c r="AK40" s="3"/>
      <c r="AL40" s="37"/>
      <c r="AM40" s="3"/>
      <c r="AN40" s="3"/>
      <c r="AO40" s="37" t="s">
        <v>256</v>
      </c>
      <c r="AP40" s="3"/>
      <c r="AQ40" s="3"/>
      <c r="AR40" s="3"/>
      <c r="AS40" s="3"/>
      <c r="AT40" s="3"/>
      <c r="AU40" s="3"/>
      <c r="AV40" s="3"/>
      <c r="AW40" s="3"/>
      <c r="AX40" s="3"/>
      <c r="AY40" s="3"/>
      <c r="AZ40" s="3"/>
      <c r="BA40" s="3"/>
      <c r="BB40" s="3"/>
      <c r="BC40" s="3"/>
      <c r="BD40" s="3"/>
      <c r="BE40" s="44"/>
      <c r="BF40" s="37"/>
      <c r="BG40" s="37" t="s">
        <v>254</v>
      </c>
      <c r="BH40" s="3"/>
      <c r="BI40" s="40" t="s">
        <v>303</v>
      </c>
      <c r="BJ40" s="45"/>
      <c r="BK40" s="45"/>
      <c r="BL40" s="46" t="s">
        <v>291</v>
      </c>
      <c r="BM40" s="46"/>
      <c r="BN40" s="37"/>
      <c r="BO40" s="3"/>
      <c r="BP40" s="3"/>
      <c r="BQ40" s="3"/>
      <c r="BR40" s="3"/>
      <c r="BS40" s="3"/>
      <c r="BT40" s="37"/>
      <c r="BU40" s="37"/>
      <c r="BV40" s="37"/>
      <c r="BW40" s="3"/>
      <c r="BX40" s="3"/>
      <c r="BY40" s="3"/>
      <c r="BZ40" s="3"/>
      <c r="CA40" s="3"/>
      <c r="CB40" s="3"/>
      <c r="CC40" s="3"/>
      <c r="CD40" s="41" t="s">
        <v>259</v>
      </c>
      <c r="CE40" s="40" t="s">
        <v>260</v>
      </c>
      <c r="CF40" s="3"/>
      <c r="CG40" s="41" t="s">
        <v>261</v>
      </c>
      <c r="CH40" s="40"/>
      <c r="CI40" s="3"/>
      <c r="CJ40" s="3"/>
      <c r="CK40" s="41" t="s">
        <v>262</v>
      </c>
      <c r="CL40" s="3"/>
      <c r="CM40" s="3"/>
      <c r="CN40" s="3"/>
      <c r="CO40" s="3"/>
      <c r="CP40" s="3"/>
      <c r="CQ40" s="37"/>
      <c r="CR40" s="37"/>
      <c r="CS40" s="37"/>
      <c r="CT40" s="37"/>
      <c r="CU40" s="37"/>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7"/>
      <c r="FF40" s="37"/>
      <c r="FG40" s="37"/>
      <c r="FH40" s="37"/>
      <c r="FI40" s="37"/>
      <c r="FJ40" s="3"/>
      <c r="FK40" s="3"/>
      <c r="FL40" s="3"/>
      <c r="FM40" s="3"/>
      <c r="FO40" s="3"/>
      <c r="FP40" s="3"/>
      <c r="FQ40" s="3" t="str">
        <f t="array" ref="FQ40">IF(SUM($FU40:$IP40)=74,"PASS","FAIL")</f>
        <v>PASS</v>
      </c>
      <c r="FR40" s="3">
        <f t="shared" si="5"/>
        <v>0</v>
      </c>
      <c r="FS40" s="3">
        <f t="shared" si="6"/>
        <v>0</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f t="array" ref="HF40">IF(LEN($CS40)=0,0.4,SUM(IF(([2]JOE_DATA!$C$2:$C$19999=$CS40)*([2]JOE_DATA!$B$2:$B$19999="Work type")*([2]JOE_DATA!$A$2:$A$19999="BAIF"),0.4,0)))
+
IF(LEN($CT40)=0,0.3,SUM(IF(([2]JOE_DATA!$C$2:$C$19999=$CT40)*([2]JOE_DATA!$B$2:$B$19999="Work type")*([2]JOE_DATA!$A$2:$A$19999="BAIF"),0.3,0)))
+
IF(LEN($CU40)=0,0.3,SUM(IF(([2]JOE_DATA!$C$2:$C$19999=$CU40)*([2]JOE_DATA!$B$2:$B$19999="Work type")*([2]JOE_DATA!$A$2:$A$19999="BAIF"),0.3,0)))</f>
        <v>1</v>
      </c>
      <c r="HG40" s="3">
        <f t="array" ref="HG40">IF(LEN($CQ40)=0,1,SUM(IF(([2]JOE_DATA!$C$2:$C$19999=$CQ40)*([2]JOE_DATA!$B$2:$B$19999="Client type")*([2]JOE_DATA!$A$2:$A$19999="BAIF"),1,0)))</f>
        <v>1</v>
      </c>
      <c r="HH40" s="3">
        <f t="array" ref="HH40">IF(LEN($CW40)=0,0.4,SUM(IF(([2]JOE_DATA!$C$2:$C$19999=$CW40)*([2]JOE_DATA!$B$2:$B$19999="Work type")*([2]JOE_DATA!$A$2:$A$19999="CRD"),0.4,0)))
+
IF(LEN($CX40)=0,0.3,SUM(IF(([2]JOE_DATA!$C$2:$C$19999=$CX40)*([2]JOE_DATA!$B$2:$B$19999="Work type")*([2]JOE_DATA!$A$2:$A$19999="CRD"),0.3,0)))
+
IF(LEN($CY40)=0,0.3,SUM(IF(([2]JOE_DATA!$C$2:$C$19999=$CY40)*([2]JOE_DATA!$B$2:$B$19999="Work type")*([2]JOE_DATA!$A$2:$A$19999="CRD"),0.3,0)))</f>
        <v>1</v>
      </c>
      <c r="HI40" s="3">
        <f t="array" ref="HI40">IF(LEN($CZ40)=0,0.4,SUM(IF(([2]JOE_DATA!$C$2:$C$19999=$CZ40)*([2]JOE_DATA!$B$2:$B$19999="Sub-work type")*([2]JOE_DATA!$A$2:$A$19999="CRD"),0.4,0)))
+
IF(LEN($DA40)=0,0.3,SUM(IF(([2]JOE_DATA!$C$2:$C$19999=$DA40)*([2]JOE_DATA!$B$2:$B$19999="Sub-work type")*([2]JOE_DATA!$A$2:$A$19999="CRD"),0.3,0)))
+
IF(LEN($DB40)=0,0.3,SUM(IF(([2]JOE_DATA!$C$2:$C$19999=$DB40)*([2]JOE_DATA!$B$2:$B$19999="Sub-work type")*([2]JOE_DATA!$A$2:$A$19999="CRD"),0.3,0)))</f>
        <v>1</v>
      </c>
      <c r="HJ40" s="3">
        <f t="array" ref="HJ40">IF(LEN($CV40)=0,1,SUM(IF(([2]JOE_DATA!$C$2:$C$19999=$CV40)*([2]JOE_DATA!$B$2:$B$19999="Client type")*([2]JOE_DATA!$A$2:$A$19999="CRD"),1,0)))</f>
        <v>1</v>
      </c>
      <c r="HK40" s="3">
        <f t="array" ref="HK40">IF(LEN($DC40)=0,0.4,SUM(IF(([2]JOE_DATA!$C$2:$C$19999=$DC40)*([2]JOE_DATA!$B$2:$B$19999="Work type")*([2]JOE_DATA!$A$2:$A$19999="Corporate"),0.4,0)))
+
IF(LEN($DD40)=0,0.3,SUM(IF(([2]JOE_DATA!$C$2:$C$19999=$DD40)*([2]JOE_DATA!$B$2:$B$19999="Work type")*([2]JOE_DATA!$A$2:$A$19999="Corporate"),0.3,0)))
+
IF(LEN($DE40)=0,0.3,SUM(IF(([2]JOE_DATA!$C$2:$C$19999=$DE40)*([2]JOE_DATA!$B$2:$B$19999="Work type")*([2]JOE_DATA!$A$2:$A$19999="Corporate"),0.3,0)))</f>
        <v>1</v>
      </c>
      <c r="HL40" s="3">
        <f t="array" ref="HL40">IF(LEN($DF40)=0,0.4,SUM(IF(([2]JOE_DATA!$C$2:$C$19999=$DF40)*([2]JOE_DATA!$B$2:$B$19999="Sub-work type")*([2]JOE_DATA!$A$2:$A$19999="Corporate"),0.4,0)))
+
IF(LEN($DG40)=0,0.3,SUM(IF(([2]JOE_DATA!$C$2:$C$19999=$DG40)*([2]JOE_DATA!$B$2:$B$19999="Sub-work type")*([2]JOE_DATA!$A$2:$A$19999="Corporate"),0.3,0)))
+
IF(LEN($DH40)=0,0.3,SUM(IF(([2]JOE_DATA!$C$2:$C$19999=$DH40)*([2]JOE_DATA!$B$2:$B$19999="Sub-work type")*([2]JOE_DATA!$A$2:$A$19999="Corporate"),0.3,0)))</f>
        <v>1</v>
      </c>
      <c r="HM40" s="3">
        <f t="array" ref="HM40">IF(LEN($DI40)=0,0.4,SUM(IF(([2]JOE_DATA!$C$2:$C$19999=$DI40)*([2]JOE_DATA!$B$2:$B$19999="Acting for")*([2]JOE_DATA!$A$2:$A$19999="Corporate"),0.4,0)))
+
IF(LEN($DJ40)=0,0.3,SUM(IF(([2]JOE_DATA!$C$2:$C$19999=$DJ40)*([2]JOE_DATA!$B$2:$B$19999="Acting for")*([2]JOE_DATA!$A$2:$A$19999="Corporate"),0.3,0)))
+
IF(LEN($DK40)=0,0.3,SUM(IF(([2]JOE_DATA!$C$2:$C$19999=$DK40)*([2]JOE_DATA!$B$2:$B$19999="Acting for")*([2]JOE_DATA!$A$2:$A$19999="Corporate"),0.3,0)))</f>
        <v>1</v>
      </c>
      <c r="HN40" s="3">
        <f t="array" ref="HN40">IF(LEN($DM40)=0,0.4,SUM(IF(([2]JOE_DATA!$C$2:$C$19999=$DM40)*([2]JOE_DATA!$B$2:$B$19999="Country of buyer")*([2]JOE_DATA!$A$2:$A$19999="Corporate"),0.4,0)))
+
IF(LEN($DN40)=0,0.3,SUM(IF(([2]JOE_DATA!$C$2:$C$19999=$DN40)*([2]JOE_DATA!$B$2:$B$19999="Country of buyer")*([2]JOE_DATA!$A$2:$A$19999="Corporate"),0.3,0)))
+
IF(LEN($DL40)=0,0.3,SUM(IF(([2]JOE_DATA!$C$2:$C$19999=$DL40)*([2]JOE_DATA!$B$2:$B$19999="Country of buyer")*([2]JOE_DATA!$A$2:$A$19999="Corporate"),0.3,0)))</f>
        <v>1</v>
      </c>
      <c r="HO40" s="3">
        <f t="array" ref="HO40">IF(LEN($DO40)=0,0.4,SUM(IF(([2]JOE_DATA!$C$2:$C$19999=$DO40)*([2]JOE_DATA!$B$2:$B$19999="Country of seller")*([2]JOE_DATA!$A$2:$A$19999="Corporate"),0.4,0)))
+
IF(LEN($DP40)=0,0.3,SUM(IF(([2]JOE_DATA!$C$2:$C$19999=$DP40)*([2]JOE_DATA!$B$2:$B$19999="Country of seller")*([2]JOE_DATA!$A$2:$A$19999="Corporate"),0.3,0)))
+
IF(LEN($DQ40)=0,0.3,SUM(IF(([2]JOE_DATA!$C$2:$C$19999=$DQ40)*([2]JOE_DATA!$B$2:$B$19999="Country of seller")*([2]JOE_DATA!$A$2:$A$19999="Corporate"),0.3,0)))</f>
        <v>1</v>
      </c>
      <c r="HP40" s="3">
        <f t="array" ref="HP40">IF(LEN($DR40)=0,0.4,SUM(IF(([2]JOE_DATA!$C$2:$C$19999=$DR40)*([2]JOE_DATA!$B$2:$B$19999="Country of target")*([2]JOE_DATA!$A$2:$A$19999="Corporate"),0.4,0)))
+
IF(LEN($DS40)=0,0.3,SUM(IF(([2]JOE_DATA!$C$2:$C$19999=$DS40)*([2]JOE_DATA!$B$2:$B$19999="Country of target")*([2]JOE_DATA!$A$2:$A$19999="Corporate"),0.3,0)))
+
IF(LEN($DT40)=0,0.3,SUM(IF(([2]JOE_DATA!$C$2:$C$19999=$DT40)*([2]JOE_DATA!$B$2:$B$19999="Country of target")*([2]JOE_DATA!$A$2:$A$19999="Corporate"),0.3,0)))</f>
        <v>1</v>
      </c>
      <c r="HQ40" s="3">
        <f t="array" ref="HQ40">IF(LEN($DU40)=0,1,SUM(IF(([2]JOE_DATA!$C$2:$C$19999=$DU40)*([2]JOE_DATA!$B$2:$B$19999="Value over US $5m")*([2]JOE_DATA!$A$2:$A$19999="Corporate"),1,0)))</f>
        <v>1</v>
      </c>
      <c r="HR40" s="3">
        <f t="array" ref="HR40">IF(LEN($DV40)=0,1,SUM(IF(([2]JOE_DATA!$C$2:$C$19999=$DV40)*([2]JOE_DATA!$B$2:$B$19999="Value over £500,000")*([2]JOE_DATA!$A$2:$A$19999="Corporate"),1,0)))</f>
        <v>1</v>
      </c>
      <c r="HS40" s="3">
        <f t="array" ref="HS40">IF(LEN($DW40)=0,1,SUM(IF(([2]JOE_DATA!$C$2:$C$19999=$DW40)*([2]JOE_DATA!$B$2:$B$19999="Value over Euro 5m")*([2]JOE_DATA!$A$2:$A$19999="Corporate"),1,0)))</f>
        <v>1</v>
      </c>
      <c r="HT40" s="3">
        <f t="array" ref="HT40">IF(LEN($DX40)=0,1,SUM(IF(([2]JOE_DATA!$C$2:$C$19999=$DX40)*([2]JOE_DATA!$B$2:$B$19999="Value range in euros")*([2]JOE_DATA!$A$2:$A$19999="Corporate"),1,0)))</f>
        <v>1</v>
      </c>
      <c r="HU40" s="3">
        <f t="array" ref="HU40">IF(LEN($DY40)=0,1,SUM(IF(([2]JOE_DATA!$C$2:$C$19999=$DY40)*([2]JOE_DATA!$B$2:$B$19999="Is the deal relevant for M&amp;A study")*([2]JOE_DATA!$A$2:$A$19999="Corporate"),1,0)))</f>
        <v>1</v>
      </c>
      <c r="HV40" s="3">
        <f t="array" ref="HV40">IF(LEN($DZ40)=0,1,SUM(IF(([2]JOE_DATA!$C$2:$C$19999=$DZ40)*([2]JOE_DATA!$B$2:$B$19999="Does the deal involve PE clients")*([2]JOE_DATA!$A$2:$A$19999="Corporate"),1,0)))</f>
        <v>1</v>
      </c>
      <c r="HW40" s="3">
        <f t="array" ref="HW40">IF(LEN($EA40)=0,1,SUM(IF(([2]JOE_DATA!$C$2:$C$19999=$EA40)*([2]JOE_DATA!$B$2:$B$19999="Quarter deal announced/signed")*([2]JOE_DATA!$A$2:$A$19999="Corporate"),1,0)))</f>
        <v>1</v>
      </c>
      <c r="HX40" s="3">
        <f t="array" ref="HX40">IF(LEN($EB40)=0,1,SUM(IF(([2]JOE_DATA!$C$2:$C$19999=$EB40)*([2]JOE_DATA!$B$2:$B$19999="Quarter deal completed")*([2]JOE_DATA!$A$2:$A$19999="Corporate"),1,0)))</f>
        <v>1</v>
      </c>
      <c r="HY40" s="3">
        <f t="array" ref="HY40">IF(LEN($EC40)=0,1,SUM(IF(([2]JOE_DATA!$C$2:$C$19999=$EC40)*([2]JOE_DATA!$B$2:$B$19999="Year deal announced/signed")*([2]JOE_DATA!$A$2:$A$19999="Corporate"),1,0)))</f>
        <v>1</v>
      </c>
      <c r="HZ40" s="3">
        <f t="array" ref="HZ40">IF(LEN($ED40)=0,1,SUM(IF(([2]JOE_DATA!$C$2:$C$19999=$ED40)*([2]JOE_DATA!$B$2:$B$19999="Year deal completed")*([2]JOE_DATA!$A$2:$A$19999="Corporate"),1,0)))</f>
        <v>1</v>
      </c>
      <c r="IA40" s="3">
        <v>1</v>
      </c>
      <c r="IB40" s="3">
        <f t="array" ref="IB40">IF(LEN($EF40)=0,1,SUM(IF(([2]JOE_DATA!$C$2:$C$19999=$EF40)*([2]JOE_DATA!$B$2:$B$19999="Work type")*([2]JOE_DATA!$A$2:$A$19999="Corporate Tax"),1,0)))</f>
        <v>1</v>
      </c>
      <c r="IC40" s="3">
        <f t="array" ref="IC40">IF(LEN($EG40)=0,0.4,SUM(IF(([2]JOE_DATA!$C$2:$C$19999=$EG40)*([2]JOE_DATA!$B$2:$B$19999="Work type")*([2]JOE_DATA!$A$2:$A$19999="EPC Construction"),0.4,0)))
+
IF(LEN($EH40)=0,0.3,SUM(IF(([2]JOE_DATA!$C$2:$C$19999=$EH40)*([2]JOE_DATA!$B$2:$B$19999="Work type")*([2]JOE_DATA!$A$2:$A$19999="EPC Construction"),0.3,0)))
+
IF(LEN($EI40)=0,0.3,SUM(IF(([2]JOE_DATA!$C$2:$C$19999=$EI40)*([2]JOE_DATA!$B$2:$B$19999="Work type")*([2]JOE_DATA!$A$2:$A$19999="EPC Construction"),0.3,0)))</f>
        <v>1</v>
      </c>
      <c r="ID40" s="3">
        <f t="array" ref="ID40">IF(LEN($EJ40)=0,0.4,SUM(IF(([2]JOE_DATA!$C$2:$C$19999=$EJ40)*([2]JOE_DATA!$B$2:$B$19999="Contract type")*([2]JOE_DATA!$A$2:$A$19999="EPC Construction"),0.4,0)))
+
IF(LEN($EK40)=0,0.3,SUM(IF(([2]JOE_DATA!$C$2:$C$19999=$EK40)*([2]JOE_DATA!$B$2:$B$19999="Contract type")*([2]JOE_DATA!$A$2:$A$19999="EPC Construction"),0.3,0)))
+
IF(LEN($EL40)=0,0.3,SUM(IF(([2]JOE_DATA!$C$2:$C$19999=$EL40)*([2]JOE_DATA!$B$2:$B$19999="Contract type")*([2]JOE_DATA!$A$2:$A$19999="EPC Construction"),0.3,0)))</f>
        <v>1</v>
      </c>
      <c r="IE40" s="3">
        <f t="array" ref="IE40">IF(LEN($EP40)=0,1,SUM(IF(([2]JOE_DATA!$C$2:$C$19999=$EP40)*([2]JOE_DATA!$B$2:$B$19999="Client type")*([2]JOE_DATA!$A$2:$A$19999="EPC Construction"),1,0)))</f>
        <v>1</v>
      </c>
      <c r="IF40" s="3">
        <f t="array" ref="IF40">IF(LEN($EN40)=0,1,SUM(IF(([2]JOE_DATA!$C$2:$C$19999=$EN40)*([2]JOE_DATA!$B$2:$B$19999="Subject matter")*([2]JOE_DATA!$A$2:$A$19999="EPC Construction"),1,0)))</f>
        <v>1</v>
      </c>
      <c r="IG40" s="3">
        <f t="array" ref="IG40">IF(LEN($ER40)=0,1,SUM(IF(([2]JOE_DATA!$C$2:$C$19999=$ER40)*([2]JOE_DATA!$B$2:$B$19999="Client scope")*([2]JOE_DATA!$A$2:$A$19999="EPC Construction"),1,0)))</f>
        <v>1</v>
      </c>
      <c r="IH40" s="3">
        <f t="array" ref="IH40">IF(LEN($ES40)=0,0.4,SUM(IF(([2]JOE_DATA!$C$2:$C$19999=$ES40)*([2]JOE_DATA!$B$2:$B$19999="Work type")*([2]JOE_DATA!$A$2:$A$19999="EPC Energy"),0.4,0)))
+
IF(LEN($ET40)=0,0.3,SUM(IF(([2]JOE_DATA!$C$2:$C$19999=$ET40)*([2]JOE_DATA!$B$2:$B$19999="Work type")*([2]JOE_DATA!$A$2:$A$19999="EPC Energy"),0.3,0)))
+
IF(LEN($EU40)=0,0.3,SUM(IF(([2]JOE_DATA!$C$2:$C$19999=$EU40)*([2]JOE_DATA!$B$2:$B$19999="Work type")*([2]JOE_DATA!$A$2:$A$19999="EPC Energy"),0.3,0)))</f>
        <v>1</v>
      </c>
      <c r="II40" s="3">
        <f t="array" ref="II40">IF(LEN($EV40)=0,1,SUM(IF(([2]JOE_DATA!$C$2:$C$19999=$EV40)*([2]JOE_DATA!$B$2:$B$19999="Work type")*([2]JOE_DATA!$A$2:$A$19999="EPC Energy"),1,0)))</f>
        <v>1</v>
      </c>
      <c r="IJ40" s="3">
        <f t="array" ref="IJ40">IF(LEN($EW40)=0,1,SUM(IF(([2]JOE_DATA!$C$2:$C$19999=$EW40)*([2]JOE_DATA!$B$2:$B$19999="Client type")*([2]JOE_DATA!$A$2:$A$19999="EPC Projects"),1,0)))</f>
        <v>1</v>
      </c>
      <c r="IK40" s="3">
        <f t="array" ref="IK40">IF(LEN($FE40)=0,0.4,SUM(IF(([2]JOE_DATA!$C$2:$C$19999=$FE40)*([2]JOE_DATA!$B$2:$B$19999="Client type")*([2]JOE_DATA!$A$2:$A$19999="Real Estate"),0.4,0)))
+
IF(LEN($FF40)=0,0.3,SUM(IF(([2]JOE_DATA!$C$2:$C$19999=$FF40)*([2]JOE_DATA!$B$2:$B$19999="Client type")*([2]JOE_DATA!$A$2:$A$19999="Real Estate"),0.3,0)))
+
IF(LEN($FG40)=0,0.3,SUM(IF(([2]JOE_DATA!$C$2:$C$19999=$FG40)*([2]JOE_DATA!$B$2:$B$19999="Client type")*([2]JOE_DATA!$A$2:$A$19999="Real Estate"),0.3,0)))</f>
        <v>1</v>
      </c>
      <c r="IL40" s="3">
        <f t="array" ref="IL40">IF(LEN($FH40)=0,0.4,SUM(IF(([2]JOE_DATA!$C$2:$C$19999=$FH40)*([2]JOE_DATA!$B$2:$B$19999="Work type")*([2]JOE_DATA!$A$2:$A$19999="Real Estate"),0.4,0)))
+
IF(LEN($FI40)=0,0.3,SUM(IF(([2]JOE_DATA!$C$2:$C$19999=$FI40)*([2]JOE_DATA!$B$2:$B$19999="Work type")*([2]JOE_DATA!$A$2:$A$19999="Real Estate"),0.3,0)))
+
IF(LEN($FJ40)=0,0.3,SUM(IF(([2]JOE_DATA!$C$2:$C$19999=$FJ40)*([2]JOE_DATA!$B$2:$B$19999="Work type")*([2]JOE_DATA!$A$2:$A$19999="Real Estate"),0.3,0)))</f>
        <v>1</v>
      </c>
      <c r="IM40" s="3">
        <f t="array" ref="IM40">IF(LEN($EX40)=0,0.4,SUM(IF(([2]JOE_DATA!$C$2:$C$19999=$EX40)*([2]JOE_DATA!$B$2:$B$19999="Work type")*([2]JOE_DATA!$A$2:$A$19999="Human Capital"),0.4,0)))
+
IF(LEN($EY40)=0,0.3,SUM(IF(([2]JOE_DATA!$C$2:$C$19999=$EY40)*([2]JOE_DATA!$B$2:$B$19999="Work type")*([2]JOE_DATA!$A$2:$A$19999="Human Capital"),0.3,0)))
+
IF(LEN($EZ40)=0,0.3,SUM(IF(([2]JOE_DATA!$C$2:$C$19999=$EZ40)*([2]JOE_DATA!$B$2:$B$19999="Work type")*([2]JOE_DATA!$A$2:$A$19999="Human Capital"),0.3,0)))</f>
        <v>1</v>
      </c>
      <c r="IN40" s="3">
        <f t="array" ref="IN40">IF(LEN($FA40)=0,0.4,SUM(IF(([2]JOE_DATA!$C$2:$C$19999=$FA40)*([2]JOE_DATA!$B$2:$B$19999="Sub-work types")*([2]JOE_DATA!$A$2:$A$19999="Human Capital"),0.4,0)))
+
IF(LEN($FB40)=0,0.3,SUM(IF(([2]JOE_DATA!$C$2:$C$19999=$FB40)*([2]JOE_DATA!$B$2:$B$19999="Sub-work types")*([2]JOE_DATA!$A$2:$A$19999="Human Capital"),0.3,0)))
+
IF(LEN($FC40)=0,0.3,SUM(IF(([2]JOE_DATA!$C$2:$C$19999=$FC40)*([2]JOE_DATA!$B$2:$B$19999="Sub-work types")*([2]JOE_DATA!$A$2:$A$19999="Human Capital"),0.3,0)))</f>
        <v>1</v>
      </c>
      <c r="IO40" s="16">
        <f t="array" ref="IO40">IF(LEN($FD40)=0,1,SUM(IF(([2]JOE_DATA!$C$2:$C$19999=$FD40)*([2]JOE_DATA!$B$2:$B$19999="Pension scheme")*([2]JOE_DATA!$A$2:$A$19999="Human Capital"),1,0)))</f>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27.75">
      <c r="A41" s="37" t="s">
        <v>246</v>
      </c>
      <c r="B41" s="38" t="s">
        <v>401</v>
      </c>
      <c r="C41" s="37" t="s">
        <v>248</v>
      </c>
      <c r="D41" s="37" t="s">
        <v>402</v>
      </c>
      <c r="E41" s="3"/>
      <c r="F41" s="40" t="s">
        <v>403</v>
      </c>
      <c r="G41" s="3"/>
      <c r="H41" s="3"/>
      <c r="I41" s="40" t="s">
        <v>301</v>
      </c>
      <c r="J41" s="3"/>
      <c r="K41" s="3"/>
      <c r="L41" s="37"/>
      <c r="M41" s="3"/>
      <c r="N41" s="3"/>
      <c r="O41" s="41" t="s">
        <v>99</v>
      </c>
      <c r="P41" s="37"/>
      <c r="Q41" s="37"/>
      <c r="R41" s="3"/>
      <c r="S41" s="42"/>
      <c r="T41" s="42">
        <v>39807</v>
      </c>
      <c r="U41" s="40" t="s">
        <v>403</v>
      </c>
      <c r="V41" s="3"/>
      <c r="W41" s="3"/>
      <c r="X41" s="40" t="s">
        <v>301</v>
      </c>
      <c r="Y41" s="3"/>
      <c r="Z41" s="3"/>
      <c r="AA41" s="37" t="s">
        <v>404</v>
      </c>
      <c r="AB41" s="37"/>
      <c r="AC41" s="3"/>
      <c r="AD41" s="37" t="s">
        <v>254</v>
      </c>
      <c r="AE41" s="3"/>
      <c r="AF41" s="3"/>
      <c r="AG41" s="43" t="s">
        <v>130</v>
      </c>
      <c r="AH41" s="3"/>
      <c r="AI41" s="37" t="s">
        <v>255</v>
      </c>
      <c r="AJ41" s="3"/>
      <c r="AK41" s="3"/>
      <c r="AL41" s="37"/>
      <c r="AM41" s="3"/>
      <c r="AN41" s="3"/>
      <c r="AO41" s="37" t="s">
        <v>256</v>
      </c>
      <c r="AP41" s="3"/>
      <c r="AQ41" s="3"/>
      <c r="AR41" s="3"/>
      <c r="AS41" s="3"/>
      <c r="AT41" s="3"/>
      <c r="AU41" s="3"/>
      <c r="AV41" s="3"/>
      <c r="AW41" s="3"/>
      <c r="AX41" s="3"/>
      <c r="AY41" s="3"/>
      <c r="AZ41" s="3"/>
      <c r="BA41" s="3"/>
      <c r="BB41" s="3"/>
      <c r="BC41" s="3"/>
      <c r="BD41" s="3"/>
      <c r="BE41" s="44"/>
      <c r="BF41" s="37"/>
      <c r="BG41" s="37" t="s">
        <v>254</v>
      </c>
      <c r="BH41" s="3"/>
      <c r="BI41" s="40" t="s">
        <v>257</v>
      </c>
      <c r="BJ41" s="45"/>
      <c r="BK41" s="45"/>
      <c r="BL41" s="46" t="s">
        <v>258</v>
      </c>
      <c r="BM41" s="46"/>
      <c r="BN41" s="37"/>
      <c r="BO41" s="3"/>
      <c r="BP41" s="3"/>
      <c r="BQ41" s="3"/>
      <c r="BR41" s="3"/>
      <c r="BS41" s="3"/>
      <c r="BT41" s="37"/>
      <c r="BU41" s="37"/>
      <c r="BV41" s="37"/>
      <c r="BW41" s="3"/>
      <c r="BX41" s="3"/>
      <c r="BY41" s="3"/>
      <c r="BZ41" s="3"/>
      <c r="CA41" s="3"/>
      <c r="CB41" s="3"/>
      <c r="CC41" s="3"/>
      <c r="CD41" s="41" t="s">
        <v>259</v>
      </c>
      <c r="CE41" s="40" t="s">
        <v>260</v>
      </c>
      <c r="CF41" s="3"/>
      <c r="CG41" s="41" t="s">
        <v>261</v>
      </c>
      <c r="CH41" s="40"/>
      <c r="CI41" s="3"/>
      <c r="CJ41" s="3"/>
      <c r="CK41" s="41" t="s">
        <v>262</v>
      </c>
      <c r="CL41" s="3"/>
      <c r="CM41" s="3"/>
      <c r="CN41" s="3"/>
      <c r="CO41" s="3"/>
      <c r="CP41" s="3"/>
      <c r="CQ41" s="37"/>
      <c r="CR41" s="37"/>
      <c r="CS41" s="37"/>
      <c r="CT41" s="37"/>
      <c r="CU41" s="37"/>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7"/>
      <c r="FF41" s="37"/>
      <c r="FG41" s="37"/>
      <c r="FH41" s="37"/>
      <c r="FI41" s="37"/>
      <c r="FJ41" s="3"/>
      <c r="FK41" s="3"/>
      <c r="FL41" s="3"/>
      <c r="FM41" s="3"/>
      <c r="FO41" s="3"/>
      <c r="FP41" s="3"/>
      <c r="FQ41" s="3" t="str">
        <f t="array" ref="FQ41">IF(SUM($FU41:$IP41)=74,"PASS","FAIL")</f>
        <v>PASS</v>
      </c>
      <c r="FR41" s="3">
        <f t="shared" si="5"/>
        <v>0</v>
      </c>
      <c r="FS41" s="3">
        <f t="shared" si="6"/>
        <v>0</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1</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f t="array" ref="HF41">IF(LEN($CS41)=0,0.4,SUM(IF(([2]JOE_DATA!$C$2:$C$19999=$CS41)*([2]JOE_DATA!$B$2:$B$19999="Work type")*([2]JOE_DATA!$A$2:$A$19999="BAIF"),0.4,0)))
+
IF(LEN($CT41)=0,0.3,SUM(IF(([2]JOE_DATA!$C$2:$C$19999=$CT41)*([2]JOE_DATA!$B$2:$B$19999="Work type")*([2]JOE_DATA!$A$2:$A$19999="BAIF"),0.3,0)))
+
IF(LEN($CU41)=0,0.3,SUM(IF(([2]JOE_DATA!$C$2:$C$19999=$CU41)*([2]JOE_DATA!$B$2:$B$19999="Work type")*([2]JOE_DATA!$A$2:$A$19999="BAIF"),0.3,0)))</f>
        <v>1</v>
      </c>
      <c r="HG41" s="3">
        <f t="array" ref="HG41">IF(LEN($CQ41)=0,1,SUM(IF(([2]JOE_DATA!$C$2:$C$19999=$CQ41)*([2]JOE_DATA!$B$2:$B$19999="Client type")*([2]JOE_DATA!$A$2:$A$19999="BAIF"),1,0)))</f>
        <v>1</v>
      </c>
      <c r="HH41" s="3">
        <f t="array" ref="HH41">IF(LEN($CW41)=0,0.4,SUM(IF(([2]JOE_DATA!$C$2:$C$19999=$CW41)*([2]JOE_DATA!$B$2:$B$19999="Work type")*([2]JOE_DATA!$A$2:$A$19999="CRD"),0.4,0)))
+
IF(LEN($CX41)=0,0.3,SUM(IF(([2]JOE_DATA!$C$2:$C$19999=$CX41)*([2]JOE_DATA!$B$2:$B$19999="Work type")*([2]JOE_DATA!$A$2:$A$19999="CRD"),0.3,0)))
+
IF(LEN($CY41)=0,0.3,SUM(IF(([2]JOE_DATA!$C$2:$C$19999=$CY41)*([2]JOE_DATA!$B$2:$B$19999="Work type")*([2]JOE_DATA!$A$2:$A$19999="CRD"),0.3,0)))</f>
        <v>1</v>
      </c>
      <c r="HI41" s="3">
        <f t="array" ref="HI41">IF(LEN($CZ41)=0,0.4,SUM(IF(([2]JOE_DATA!$C$2:$C$19999=$CZ41)*([2]JOE_DATA!$B$2:$B$19999="Sub-work type")*([2]JOE_DATA!$A$2:$A$19999="CRD"),0.4,0)))
+
IF(LEN($DA41)=0,0.3,SUM(IF(([2]JOE_DATA!$C$2:$C$19999=$DA41)*([2]JOE_DATA!$B$2:$B$19999="Sub-work type")*([2]JOE_DATA!$A$2:$A$19999="CRD"),0.3,0)))
+
IF(LEN($DB41)=0,0.3,SUM(IF(([2]JOE_DATA!$C$2:$C$19999=$DB41)*([2]JOE_DATA!$B$2:$B$19999="Sub-work type")*([2]JOE_DATA!$A$2:$A$19999="CRD"),0.3,0)))</f>
        <v>1</v>
      </c>
      <c r="HJ41" s="3">
        <f t="array" ref="HJ41">IF(LEN($CV41)=0,1,SUM(IF(([2]JOE_DATA!$C$2:$C$19999=$CV41)*([2]JOE_DATA!$B$2:$B$19999="Client type")*([2]JOE_DATA!$A$2:$A$19999="CRD"),1,0)))</f>
        <v>1</v>
      </c>
      <c r="HK41" s="3">
        <f t="array" ref="HK41">IF(LEN($DC41)=0,0.4,SUM(IF(([2]JOE_DATA!$C$2:$C$19999=$DC41)*([2]JOE_DATA!$B$2:$B$19999="Work type")*([2]JOE_DATA!$A$2:$A$19999="Corporate"),0.4,0)))
+
IF(LEN($DD41)=0,0.3,SUM(IF(([2]JOE_DATA!$C$2:$C$19999=$DD41)*([2]JOE_DATA!$B$2:$B$19999="Work type")*([2]JOE_DATA!$A$2:$A$19999="Corporate"),0.3,0)))
+
IF(LEN($DE41)=0,0.3,SUM(IF(([2]JOE_DATA!$C$2:$C$19999=$DE41)*([2]JOE_DATA!$B$2:$B$19999="Work type")*([2]JOE_DATA!$A$2:$A$19999="Corporate"),0.3,0)))</f>
        <v>1</v>
      </c>
      <c r="HL41" s="3">
        <f t="array" ref="HL41">IF(LEN($DF41)=0,0.4,SUM(IF(([2]JOE_DATA!$C$2:$C$19999=$DF41)*([2]JOE_DATA!$B$2:$B$19999="Sub-work type")*([2]JOE_DATA!$A$2:$A$19999="Corporate"),0.4,0)))
+
IF(LEN($DG41)=0,0.3,SUM(IF(([2]JOE_DATA!$C$2:$C$19999=$DG41)*([2]JOE_DATA!$B$2:$B$19999="Sub-work type")*([2]JOE_DATA!$A$2:$A$19999="Corporate"),0.3,0)))
+
IF(LEN($DH41)=0,0.3,SUM(IF(([2]JOE_DATA!$C$2:$C$19999=$DH41)*([2]JOE_DATA!$B$2:$B$19999="Sub-work type")*([2]JOE_DATA!$A$2:$A$19999="Corporate"),0.3,0)))</f>
        <v>1</v>
      </c>
      <c r="HM41" s="3">
        <f t="array" ref="HM41">IF(LEN($DI41)=0,0.4,SUM(IF(([2]JOE_DATA!$C$2:$C$19999=$DI41)*([2]JOE_DATA!$B$2:$B$19999="Acting for")*([2]JOE_DATA!$A$2:$A$19999="Corporate"),0.4,0)))
+
IF(LEN($DJ41)=0,0.3,SUM(IF(([2]JOE_DATA!$C$2:$C$19999=$DJ41)*([2]JOE_DATA!$B$2:$B$19999="Acting for")*([2]JOE_DATA!$A$2:$A$19999="Corporate"),0.3,0)))
+
IF(LEN($DK41)=0,0.3,SUM(IF(([2]JOE_DATA!$C$2:$C$19999=$DK41)*([2]JOE_DATA!$B$2:$B$19999="Acting for")*([2]JOE_DATA!$A$2:$A$19999="Corporate"),0.3,0)))</f>
        <v>1</v>
      </c>
      <c r="HN41" s="3">
        <f t="array" ref="HN41">IF(LEN($DM41)=0,0.4,SUM(IF(([2]JOE_DATA!$C$2:$C$19999=$DM41)*([2]JOE_DATA!$B$2:$B$19999="Country of buyer")*([2]JOE_DATA!$A$2:$A$19999="Corporate"),0.4,0)))
+
IF(LEN($DN41)=0,0.3,SUM(IF(([2]JOE_DATA!$C$2:$C$19999=$DN41)*([2]JOE_DATA!$B$2:$B$19999="Country of buyer")*([2]JOE_DATA!$A$2:$A$19999="Corporate"),0.3,0)))
+
IF(LEN($DL41)=0,0.3,SUM(IF(([2]JOE_DATA!$C$2:$C$19999=$DL41)*([2]JOE_DATA!$B$2:$B$19999="Country of buyer")*([2]JOE_DATA!$A$2:$A$19999="Corporate"),0.3,0)))</f>
        <v>1</v>
      </c>
      <c r="HO41" s="3">
        <f t="array" ref="HO41">IF(LEN($DO41)=0,0.4,SUM(IF(([2]JOE_DATA!$C$2:$C$19999=$DO41)*([2]JOE_DATA!$B$2:$B$19999="Country of seller")*([2]JOE_DATA!$A$2:$A$19999="Corporate"),0.4,0)))
+
IF(LEN($DP41)=0,0.3,SUM(IF(([2]JOE_DATA!$C$2:$C$19999=$DP41)*([2]JOE_DATA!$B$2:$B$19999="Country of seller")*([2]JOE_DATA!$A$2:$A$19999="Corporate"),0.3,0)))
+
IF(LEN($DQ41)=0,0.3,SUM(IF(([2]JOE_DATA!$C$2:$C$19999=$DQ41)*([2]JOE_DATA!$B$2:$B$19999="Country of seller")*([2]JOE_DATA!$A$2:$A$19999="Corporate"),0.3,0)))</f>
        <v>1</v>
      </c>
      <c r="HP41" s="3">
        <f t="array" ref="HP41">IF(LEN($DR41)=0,0.4,SUM(IF(([2]JOE_DATA!$C$2:$C$19999=$DR41)*([2]JOE_DATA!$B$2:$B$19999="Country of target")*([2]JOE_DATA!$A$2:$A$19999="Corporate"),0.4,0)))
+
IF(LEN($DS41)=0,0.3,SUM(IF(([2]JOE_DATA!$C$2:$C$19999=$DS41)*([2]JOE_DATA!$B$2:$B$19999="Country of target")*([2]JOE_DATA!$A$2:$A$19999="Corporate"),0.3,0)))
+
IF(LEN($DT41)=0,0.3,SUM(IF(([2]JOE_DATA!$C$2:$C$19999=$DT41)*([2]JOE_DATA!$B$2:$B$19999="Country of target")*([2]JOE_DATA!$A$2:$A$19999="Corporate"),0.3,0)))</f>
        <v>1</v>
      </c>
      <c r="HQ41" s="3">
        <f t="array" ref="HQ41">IF(LEN($DU41)=0,1,SUM(IF(([2]JOE_DATA!$C$2:$C$19999=$DU41)*([2]JOE_DATA!$B$2:$B$19999="Value over US $5m")*([2]JOE_DATA!$A$2:$A$19999="Corporate"),1,0)))</f>
        <v>1</v>
      </c>
      <c r="HR41" s="3">
        <f t="array" ref="HR41">IF(LEN($DV41)=0,1,SUM(IF(([2]JOE_DATA!$C$2:$C$19999=$DV41)*([2]JOE_DATA!$B$2:$B$19999="Value over £500,000")*([2]JOE_DATA!$A$2:$A$19999="Corporate"),1,0)))</f>
        <v>1</v>
      </c>
      <c r="HS41" s="3">
        <f t="array" ref="HS41">IF(LEN($DW41)=0,1,SUM(IF(([2]JOE_DATA!$C$2:$C$19999=$DW41)*([2]JOE_DATA!$B$2:$B$19999="Value over Euro 5m")*([2]JOE_DATA!$A$2:$A$19999="Corporate"),1,0)))</f>
        <v>1</v>
      </c>
      <c r="HT41" s="3">
        <f t="array" ref="HT41">IF(LEN($DX41)=0,1,SUM(IF(([2]JOE_DATA!$C$2:$C$19999=$DX41)*([2]JOE_DATA!$B$2:$B$19999="Value range in euros")*([2]JOE_DATA!$A$2:$A$19999="Corporate"),1,0)))</f>
        <v>1</v>
      </c>
      <c r="HU41" s="3">
        <f t="array" ref="HU41">IF(LEN($DY41)=0,1,SUM(IF(([2]JOE_DATA!$C$2:$C$19999=$DY41)*([2]JOE_DATA!$B$2:$B$19999="Is the deal relevant for M&amp;A study")*([2]JOE_DATA!$A$2:$A$19999="Corporate"),1,0)))</f>
        <v>1</v>
      </c>
      <c r="HV41" s="3">
        <f t="array" ref="HV41">IF(LEN($DZ41)=0,1,SUM(IF(([2]JOE_DATA!$C$2:$C$19999=$DZ41)*([2]JOE_DATA!$B$2:$B$19999="Does the deal involve PE clients")*([2]JOE_DATA!$A$2:$A$19999="Corporate"),1,0)))</f>
        <v>1</v>
      </c>
      <c r="HW41" s="3">
        <f t="array" ref="HW41">IF(LEN($EA41)=0,1,SUM(IF(([2]JOE_DATA!$C$2:$C$19999=$EA41)*([2]JOE_DATA!$B$2:$B$19999="Quarter deal announced/signed")*([2]JOE_DATA!$A$2:$A$19999="Corporate"),1,0)))</f>
        <v>1</v>
      </c>
      <c r="HX41" s="3">
        <f t="array" ref="HX41">IF(LEN($EB41)=0,1,SUM(IF(([2]JOE_DATA!$C$2:$C$19999=$EB41)*([2]JOE_DATA!$B$2:$B$19999="Quarter deal completed")*([2]JOE_DATA!$A$2:$A$19999="Corporate"),1,0)))</f>
        <v>1</v>
      </c>
      <c r="HY41" s="3">
        <f t="array" ref="HY41">IF(LEN($EC41)=0,1,SUM(IF(([2]JOE_DATA!$C$2:$C$19999=$EC41)*([2]JOE_DATA!$B$2:$B$19999="Year deal announced/signed")*([2]JOE_DATA!$A$2:$A$19999="Corporate"),1,0)))</f>
        <v>1</v>
      </c>
      <c r="HZ41" s="3">
        <f t="array" ref="HZ41">IF(LEN($ED41)=0,1,SUM(IF(([2]JOE_DATA!$C$2:$C$19999=$ED41)*([2]JOE_DATA!$B$2:$B$19999="Year deal completed")*([2]JOE_DATA!$A$2:$A$19999="Corporate"),1,0)))</f>
        <v>1</v>
      </c>
      <c r="IA41" s="3">
        <v>1</v>
      </c>
      <c r="IB41" s="3">
        <f t="array" ref="IB41">IF(LEN($EF41)=0,1,SUM(IF(([2]JOE_DATA!$C$2:$C$19999=$EF41)*([2]JOE_DATA!$B$2:$B$19999="Work type")*([2]JOE_DATA!$A$2:$A$19999="Corporate Tax"),1,0)))</f>
        <v>1</v>
      </c>
      <c r="IC41" s="3">
        <f t="array" ref="IC41">IF(LEN($EG41)=0,0.4,SUM(IF(([2]JOE_DATA!$C$2:$C$19999=$EG41)*([2]JOE_DATA!$B$2:$B$19999="Work type")*([2]JOE_DATA!$A$2:$A$19999="EPC Construction"),0.4,0)))
+
IF(LEN($EH41)=0,0.3,SUM(IF(([2]JOE_DATA!$C$2:$C$19999=$EH41)*([2]JOE_DATA!$B$2:$B$19999="Work type")*([2]JOE_DATA!$A$2:$A$19999="EPC Construction"),0.3,0)))
+
IF(LEN($EI41)=0,0.3,SUM(IF(([2]JOE_DATA!$C$2:$C$19999=$EI41)*([2]JOE_DATA!$B$2:$B$19999="Work type")*([2]JOE_DATA!$A$2:$A$19999="EPC Construction"),0.3,0)))</f>
        <v>1</v>
      </c>
      <c r="ID41" s="3">
        <f t="array" ref="ID41">IF(LEN($EJ41)=0,0.4,SUM(IF(([2]JOE_DATA!$C$2:$C$19999=$EJ41)*([2]JOE_DATA!$B$2:$B$19999="Contract type")*([2]JOE_DATA!$A$2:$A$19999="EPC Construction"),0.4,0)))
+
IF(LEN($EK41)=0,0.3,SUM(IF(([2]JOE_DATA!$C$2:$C$19999=$EK41)*([2]JOE_DATA!$B$2:$B$19999="Contract type")*([2]JOE_DATA!$A$2:$A$19999="EPC Construction"),0.3,0)))
+
IF(LEN($EL41)=0,0.3,SUM(IF(([2]JOE_DATA!$C$2:$C$19999=$EL41)*([2]JOE_DATA!$B$2:$B$19999="Contract type")*([2]JOE_DATA!$A$2:$A$19999="EPC Construction"),0.3,0)))</f>
        <v>1</v>
      </c>
      <c r="IE41" s="3">
        <f t="array" ref="IE41">IF(LEN($EP41)=0,1,SUM(IF(([2]JOE_DATA!$C$2:$C$19999=$EP41)*([2]JOE_DATA!$B$2:$B$19999="Client type")*([2]JOE_DATA!$A$2:$A$19999="EPC Construction"),1,0)))</f>
        <v>1</v>
      </c>
      <c r="IF41" s="3">
        <f t="array" ref="IF41">IF(LEN($EN41)=0,1,SUM(IF(([2]JOE_DATA!$C$2:$C$19999=$EN41)*([2]JOE_DATA!$B$2:$B$19999="Subject matter")*([2]JOE_DATA!$A$2:$A$19999="EPC Construction"),1,0)))</f>
        <v>1</v>
      </c>
      <c r="IG41" s="3">
        <f t="array" ref="IG41">IF(LEN($ER41)=0,1,SUM(IF(([2]JOE_DATA!$C$2:$C$19999=$ER41)*([2]JOE_DATA!$B$2:$B$19999="Client scope")*([2]JOE_DATA!$A$2:$A$19999="EPC Construction"),1,0)))</f>
        <v>1</v>
      </c>
      <c r="IH41" s="3">
        <f t="array" ref="IH41">IF(LEN($ES41)=0,0.4,SUM(IF(([2]JOE_DATA!$C$2:$C$19999=$ES41)*([2]JOE_DATA!$B$2:$B$19999="Work type")*([2]JOE_DATA!$A$2:$A$19999="EPC Energy"),0.4,0)))
+
IF(LEN($ET41)=0,0.3,SUM(IF(([2]JOE_DATA!$C$2:$C$19999=$ET41)*([2]JOE_DATA!$B$2:$B$19999="Work type")*([2]JOE_DATA!$A$2:$A$19999="EPC Energy"),0.3,0)))
+
IF(LEN($EU41)=0,0.3,SUM(IF(([2]JOE_DATA!$C$2:$C$19999=$EU41)*([2]JOE_DATA!$B$2:$B$19999="Work type")*([2]JOE_DATA!$A$2:$A$19999="EPC Energy"),0.3,0)))</f>
        <v>1</v>
      </c>
      <c r="II41" s="3">
        <f t="array" ref="II41">IF(LEN($EV41)=0,1,SUM(IF(([2]JOE_DATA!$C$2:$C$19999=$EV41)*([2]JOE_DATA!$B$2:$B$19999="Work type")*([2]JOE_DATA!$A$2:$A$19999="EPC Energy"),1,0)))</f>
        <v>1</v>
      </c>
      <c r="IJ41" s="3">
        <f t="array" ref="IJ41">IF(LEN($EW41)=0,1,SUM(IF(([2]JOE_DATA!$C$2:$C$19999=$EW41)*([2]JOE_DATA!$B$2:$B$19999="Client type")*([2]JOE_DATA!$A$2:$A$19999="EPC Projects"),1,0)))</f>
        <v>1</v>
      </c>
      <c r="IK41" s="3">
        <f t="array" ref="IK41">IF(LEN($FE41)=0,0.4,SUM(IF(([2]JOE_DATA!$C$2:$C$19999=$FE41)*([2]JOE_DATA!$B$2:$B$19999="Client type")*([2]JOE_DATA!$A$2:$A$19999="Real Estate"),0.4,0)))
+
IF(LEN($FF41)=0,0.3,SUM(IF(([2]JOE_DATA!$C$2:$C$19999=$FF41)*([2]JOE_DATA!$B$2:$B$19999="Client type")*([2]JOE_DATA!$A$2:$A$19999="Real Estate"),0.3,0)))
+
IF(LEN($FG41)=0,0.3,SUM(IF(([2]JOE_DATA!$C$2:$C$19999=$FG41)*([2]JOE_DATA!$B$2:$B$19999="Client type")*([2]JOE_DATA!$A$2:$A$19999="Real Estate"),0.3,0)))</f>
        <v>1</v>
      </c>
      <c r="IL41" s="3">
        <f t="array" ref="IL41">IF(LEN($FH41)=0,0.4,SUM(IF(([2]JOE_DATA!$C$2:$C$19999=$FH41)*([2]JOE_DATA!$B$2:$B$19999="Work type")*([2]JOE_DATA!$A$2:$A$19999="Real Estate"),0.4,0)))
+
IF(LEN($FI41)=0,0.3,SUM(IF(([2]JOE_DATA!$C$2:$C$19999=$FI41)*([2]JOE_DATA!$B$2:$B$19999="Work type")*([2]JOE_DATA!$A$2:$A$19999="Real Estate"),0.3,0)))
+
IF(LEN($FJ41)=0,0.3,SUM(IF(([2]JOE_DATA!$C$2:$C$19999=$FJ41)*([2]JOE_DATA!$B$2:$B$19999="Work type")*([2]JOE_DATA!$A$2:$A$19999="Real Estate"),0.3,0)))</f>
        <v>1</v>
      </c>
      <c r="IM41" s="3">
        <f t="array" ref="IM41">IF(LEN($EX41)=0,0.4,SUM(IF(([2]JOE_DATA!$C$2:$C$19999=$EX41)*([2]JOE_DATA!$B$2:$B$19999="Work type")*([2]JOE_DATA!$A$2:$A$19999="Human Capital"),0.4,0)))
+
IF(LEN($EY41)=0,0.3,SUM(IF(([2]JOE_DATA!$C$2:$C$19999=$EY41)*([2]JOE_DATA!$B$2:$B$19999="Work type")*([2]JOE_DATA!$A$2:$A$19999="Human Capital"),0.3,0)))
+
IF(LEN($EZ41)=0,0.3,SUM(IF(([2]JOE_DATA!$C$2:$C$19999=$EZ41)*([2]JOE_DATA!$B$2:$B$19999="Work type")*([2]JOE_DATA!$A$2:$A$19999="Human Capital"),0.3,0)))</f>
        <v>1</v>
      </c>
      <c r="IN41" s="3">
        <f t="array" ref="IN41">IF(LEN($FA41)=0,0.4,SUM(IF(([2]JOE_DATA!$C$2:$C$19999=$FA41)*([2]JOE_DATA!$B$2:$B$19999="Sub-work types")*([2]JOE_DATA!$A$2:$A$19999="Human Capital"),0.4,0)))
+
IF(LEN($FB41)=0,0.3,SUM(IF(([2]JOE_DATA!$C$2:$C$19999=$FB41)*([2]JOE_DATA!$B$2:$B$19999="Sub-work types")*([2]JOE_DATA!$A$2:$A$19999="Human Capital"),0.3,0)))
+
IF(LEN($FC41)=0,0.3,SUM(IF(([2]JOE_DATA!$C$2:$C$19999=$FC41)*([2]JOE_DATA!$B$2:$B$19999="Sub-work types")*([2]JOE_DATA!$A$2:$A$19999="Human Capital"),0.3,0)))</f>
        <v>1</v>
      </c>
      <c r="IO41" s="16">
        <f t="array" ref="IO41">IF(LEN($FD41)=0,1,SUM(IF(([2]JOE_DATA!$C$2:$C$19999=$FD41)*([2]JOE_DATA!$B$2:$B$19999="Pension scheme")*([2]JOE_DATA!$A$2:$A$19999="Human Capital"),1,0)))</f>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18.75">
      <c r="A42" s="37" t="s">
        <v>246</v>
      </c>
      <c r="B42" s="38" t="s">
        <v>405</v>
      </c>
      <c r="C42" s="37" t="s">
        <v>248</v>
      </c>
      <c r="D42" s="37" t="s">
        <v>406</v>
      </c>
      <c r="E42" s="3"/>
      <c r="F42" s="40" t="s">
        <v>300</v>
      </c>
      <c r="G42" s="3"/>
      <c r="H42" s="3"/>
      <c r="I42" s="40" t="s">
        <v>301</v>
      </c>
      <c r="J42" s="3"/>
      <c r="K42" s="3"/>
      <c r="L42" s="37"/>
      <c r="M42" s="3"/>
      <c r="N42" s="3"/>
      <c r="O42" s="41" t="s">
        <v>99</v>
      </c>
      <c r="P42" s="37"/>
      <c r="Q42" s="37"/>
      <c r="R42" s="3"/>
      <c r="S42" s="42"/>
      <c r="T42" s="42">
        <v>40211</v>
      </c>
      <c r="U42" s="40" t="s">
        <v>300</v>
      </c>
      <c r="V42" s="3"/>
      <c r="W42" s="3"/>
      <c r="X42" s="40" t="s">
        <v>301</v>
      </c>
      <c r="Y42" s="3"/>
      <c r="Z42" s="3"/>
      <c r="AA42" s="37" t="s">
        <v>407</v>
      </c>
      <c r="AB42" s="37"/>
      <c r="AC42" s="3"/>
      <c r="AD42" s="37" t="s">
        <v>248</v>
      </c>
      <c r="AE42" s="3"/>
      <c r="AF42" s="3"/>
      <c r="AG42" s="43" t="s">
        <v>130</v>
      </c>
      <c r="AH42" s="3"/>
      <c r="AI42" s="37" t="s">
        <v>255</v>
      </c>
      <c r="AJ42" s="3"/>
      <c r="AK42" s="3"/>
      <c r="AL42" s="37"/>
      <c r="AM42" s="3"/>
      <c r="AN42" s="3"/>
      <c r="AO42" s="37" t="s">
        <v>256</v>
      </c>
      <c r="AP42" s="3"/>
      <c r="AQ42" s="3"/>
      <c r="AR42" s="3"/>
      <c r="AS42" s="3"/>
      <c r="AT42" s="3"/>
      <c r="AU42" s="3"/>
      <c r="AV42" s="3"/>
      <c r="AW42" s="3"/>
      <c r="AX42" s="3"/>
      <c r="AY42" s="3"/>
      <c r="AZ42" s="3"/>
      <c r="BA42" s="3"/>
      <c r="BB42" s="3"/>
      <c r="BC42" s="3"/>
      <c r="BD42" s="3"/>
      <c r="BE42" s="44"/>
      <c r="BF42" s="37"/>
      <c r="BG42" s="37" t="s">
        <v>254</v>
      </c>
      <c r="BH42" s="3"/>
      <c r="BI42" s="40" t="s">
        <v>257</v>
      </c>
      <c r="BJ42" s="45"/>
      <c r="BK42" s="45"/>
      <c r="BL42" s="46" t="s">
        <v>258</v>
      </c>
      <c r="BM42" s="46"/>
      <c r="BN42" s="37"/>
      <c r="BO42" s="3"/>
      <c r="BP42" s="3"/>
      <c r="BQ42" s="3"/>
      <c r="BR42" s="3"/>
      <c r="BS42" s="3"/>
      <c r="BT42" s="46" t="s">
        <v>408</v>
      </c>
      <c r="BU42" s="37"/>
      <c r="BV42" s="37"/>
      <c r="BW42" s="3"/>
      <c r="BX42" s="3"/>
      <c r="BY42" s="3"/>
      <c r="BZ42" s="3"/>
      <c r="CA42" s="3"/>
      <c r="CB42" s="3"/>
      <c r="CC42" s="3"/>
      <c r="CD42" s="41" t="s">
        <v>259</v>
      </c>
      <c r="CE42" s="40" t="s">
        <v>260</v>
      </c>
      <c r="CF42" s="3"/>
      <c r="CG42" s="41" t="s">
        <v>261</v>
      </c>
      <c r="CH42" s="40"/>
      <c r="CI42" s="3"/>
      <c r="CJ42" s="3"/>
      <c r="CK42" s="41" t="s">
        <v>262</v>
      </c>
      <c r="CL42" s="3"/>
      <c r="CM42" s="3"/>
      <c r="CN42" s="3"/>
      <c r="CO42" s="3"/>
      <c r="CP42" s="3"/>
      <c r="CQ42" s="37"/>
      <c r="CR42" s="37"/>
      <c r="CS42" s="37"/>
      <c r="CT42" s="37"/>
      <c r="CU42" s="37"/>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7"/>
      <c r="FF42" s="37"/>
      <c r="FG42" s="37"/>
      <c r="FH42" s="37"/>
      <c r="FI42" s="37"/>
      <c r="FJ42" s="3"/>
      <c r="FK42" s="3"/>
      <c r="FL42" s="3"/>
      <c r="FM42" s="3"/>
      <c r="FO42" s="3"/>
      <c r="FP42" s="3"/>
      <c r="FQ42" s="3" t="str">
        <f t="array" ref="FQ42">IF(SUM($FU42:$IP42)=74,"PASS","FAIL")</f>
        <v>PASS</v>
      </c>
      <c r="FR42" s="3">
        <f t="shared" si="5"/>
        <v>0</v>
      </c>
      <c r="FS42" s="3">
        <f t="shared" si="6"/>
        <v>0</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f t="array" ref="HF42">IF(LEN($CS42)=0,0.4,SUM(IF(([2]JOE_DATA!$C$2:$C$19999=$CS42)*([2]JOE_DATA!$B$2:$B$19999="Work type")*([2]JOE_DATA!$A$2:$A$19999="BAIF"),0.4,0)))
+
IF(LEN($CT42)=0,0.3,SUM(IF(([2]JOE_DATA!$C$2:$C$19999=$CT42)*([2]JOE_DATA!$B$2:$B$19999="Work type")*([2]JOE_DATA!$A$2:$A$19999="BAIF"),0.3,0)))
+
IF(LEN($CU42)=0,0.3,SUM(IF(([2]JOE_DATA!$C$2:$C$19999=$CU42)*([2]JOE_DATA!$B$2:$B$19999="Work type")*([2]JOE_DATA!$A$2:$A$19999="BAIF"),0.3,0)))</f>
        <v>1</v>
      </c>
      <c r="HG42" s="3">
        <f t="array" ref="HG42">IF(LEN($CQ42)=0,1,SUM(IF(([2]JOE_DATA!$C$2:$C$19999=$CQ42)*([2]JOE_DATA!$B$2:$B$19999="Client type")*([2]JOE_DATA!$A$2:$A$19999="BAIF"),1,0)))</f>
        <v>1</v>
      </c>
      <c r="HH42" s="3">
        <f t="array" ref="HH42">IF(LEN($CW42)=0,0.4,SUM(IF(([2]JOE_DATA!$C$2:$C$19999=$CW42)*([2]JOE_DATA!$B$2:$B$19999="Work type")*([2]JOE_DATA!$A$2:$A$19999="CRD"),0.4,0)))
+
IF(LEN($CX42)=0,0.3,SUM(IF(([2]JOE_DATA!$C$2:$C$19999=$CX42)*([2]JOE_DATA!$B$2:$B$19999="Work type")*([2]JOE_DATA!$A$2:$A$19999="CRD"),0.3,0)))
+
IF(LEN($CY42)=0,0.3,SUM(IF(([2]JOE_DATA!$C$2:$C$19999=$CY42)*([2]JOE_DATA!$B$2:$B$19999="Work type")*([2]JOE_DATA!$A$2:$A$19999="CRD"),0.3,0)))</f>
        <v>1</v>
      </c>
      <c r="HI42" s="3">
        <f t="array" ref="HI42">IF(LEN($CZ42)=0,0.4,SUM(IF(([2]JOE_DATA!$C$2:$C$19999=$CZ42)*([2]JOE_DATA!$B$2:$B$19999="Sub-work type")*([2]JOE_DATA!$A$2:$A$19999="CRD"),0.4,0)))
+
IF(LEN($DA42)=0,0.3,SUM(IF(([2]JOE_DATA!$C$2:$C$19999=$DA42)*([2]JOE_DATA!$B$2:$B$19999="Sub-work type")*([2]JOE_DATA!$A$2:$A$19999="CRD"),0.3,0)))
+
IF(LEN($DB42)=0,0.3,SUM(IF(([2]JOE_DATA!$C$2:$C$19999=$DB42)*([2]JOE_DATA!$B$2:$B$19999="Sub-work type")*([2]JOE_DATA!$A$2:$A$19999="CRD"),0.3,0)))</f>
        <v>1</v>
      </c>
      <c r="HJ42" s="3">
        <f t="array" ref="HJ42">IF(LEN($CV42)=0,1,SUM(IF(([2]JOE_DATA!$C$2:$C$19999=$CV42)*([2]JOE_DATA!$B$2:$B$19999="Client type")*([2]JOE_DATA!$A$2:$A$19999="CRD"),1,0)))</f>
        <v>1</v>
      </c>
      <c r="HK42" s="3">
        <f t="array" ref="HK42">IF(LEN($DC42)=0,0.4,SUM(IF(([2]JOE_DATA!$C$2:$C$19999=$DC42)*([2]JOE_DATA!$B$2:$B$19999="Work type")*([2]JOE_DATA!$A$2:$A$19999="Corporate"),0.4,0)))
+
IF(LEN($DD42)=0,0.3,SUM(IF(([2]JOE_DATA!$C$2:$C$19999=$DD42)*([2]JOE_DATA!$B$2:$B$19999="Work type")*([2]JOE_DATA!$A$2:$A$19999="Corporate"),0.3,0)))
+
IF(LEN($DE42)=0,0.3,SUM(IF(([2]JOE_DATA!$C$2:$C$19999=$DE42)*([2]JOE_DATA!$B$2:$B$19999="Work type")*([2]JOE_DATA!$A$2:$A$19999="Corporate"),0.3,0)))</f>
        <v>1</v>
      </c>
      <c r="HL42" s="3">
        <f t="array" ref="HL42">IF(LEN($DF42)=0,0.4,SUM(IF(([2]JOE_DATA!$C$2:$C$19999=$DF42)*([2]JOE_DATA!$B$2:$B$19999="Sub-work type")*([2]JOE_DATA!$A$2:$A$19999="Corporate"),0.4,0)))
+
IF(LEN($DG42)=0,0.3,SUM(IF(([2]JOE_DATA!$C$2:$C$19999=$DG42)*([2]JOE_DATA!$B$2:$B$19999="Sub-work type")*([2]JOE_DATA!$A$2:$A$19999="Corporate"),0.3,0)))
+
IF(LEN($DH42)=0,0.3,SUM(IF(([2]JOE_DATA!$C$2:$C$19999=$DH42)*([2]JOE_DATA!$B$2:$B$19999="Sub-work type")*([2]JOE_DATA!$A$2:$A$19999="Corporate"),0.3,0)))</f>
        <v>1</v>
      </c>
      <c r="HM42" s="3">
        <f t="array" ref="HM42">IF(LEN($DI42)=0,0.4,SUM(IF(([2]JOE_DATA!$C$2:$C$19999=$DI42)*([2]JOE_DATA!$B$2:$B$19999="Acting for")*([2]JOE_DATA!$A$2:$A$19999="Corporate"),0.4,0)))
+
IF(LEN($DJ42)=0,0.3,SUM(IF(([2]JOE_DATA!$C$2:$C$19999=$DJ42)*([2]JOE_DATA!$B$2:$B$19999="Acting for")*([2]JOE_DATA!$A$2:$A$19999="Corporate"),0.3,0)))
+
IF(LEN($DK42)=0,0.3,SUM(IF(([2]JOE_DATA!$C$2:$C$19999=$DK42)*([2]JOE_DATA!$B$2:$B$19999="Acting for")*([2]JOE_DATA!$A$2:$A$19999="Corporate"),0.3,0)))</f>
        <v>1</v>
      </c>
      <c r="HN42" s="3">
        <f t="array" ref="HN42">IF(LEN($DM42)=0,0.4,SUM(IF(([2]JOE_DATA!$C$2:$C$19999=$DM42)*([2]JOE_DATA!$B$2:$B$19999="Country of buyer")*([2]JOE_DATA!$A$2:$A$19999="Corporate"),0.4,0)))
+
IF(LEN($DN42)=0,0.3,SUM(IF(([2]JOE_DATA!$C$2:$C$19999=$DN42)*([2]JOE_DATA!$B$2:$B$19999="Country of buyer")*([2]JOE_DATA!$A$2:$A$19999="Corporate"),0.3,0)))
+
IF(LEN($DL42)=0,0.3,SUM(IF(([2]JOE_DATA!$C$2:$C$19999=$DL42)*([2]JOE_DATA!$B$2:$B$19999="Country of buyer")*([2]JOE_DATA!$A$2:$A$19999="Corporate"),0.3,0)))</f>
        <v>1</v>
      </c>
      <c r="HO42" s="3">
        <f t="array" ref="HO42">IF(LEN($DO42)=0,0.4,SUM(IF(([2]JOE_DATA!$C$2:$C$19999=$DO42)*([2]JOE_DATA!$B$2:$B$19999="Country of seller")*([2]JOE_DATA!$A$2:$A$19999="Corporate"),0.4,0)))
+
IF(LEN($DP42)=0,0.3,SUM(IF(([2]JOE_DATA!$C$2:$C$19999=$DP42)*([2]JOE_DATA!$B$2:$B$19999="Country of seller")*([2]JOE_DATA!$A$2:$A$19999="Corporate"),0.3,0)))
+
IF(LEN($DQ42)=0,0.3,SUM(IF(([2]JOE_DATA!$C$2:$C$19999=$DQ42)*([2]JOE_DATA!$B$2:$B$19999="Country of seller")*([2]JOE_DATA!$A$2:$A$19999="Corporate"),0.3,0)))</f>
        <v>1</v>
      </c>
      <c r="HP42" s="3">
        <f t="array" ref="HP42">IF(LEN($DR42)=0,0.4,SUM(IF(([2]JOE_DATA!$C$2:$C$19999=$DR42)*([2]JOE_DATA!$B$2:$B$19999="Country of target")*([2]JOE_DATA!$A$2:$A$19999="Corporate"),0.4,0)))
+
IF(LEN($DS42)=0,0.3,SUM(IF(([2]JOE_DATA!$C$2:$C$19999=$DS42)*([2]JOE_DATA!$B$2:$B$19999="Country of target")*([2]JOE_DATA!$A$2:$A$19999="Corporate"),0.3,0)))
+
IF(LEN($DT42)=0,0.3,SUM(IF(([2]JOE_DATA!$C$2:$C$19999=$DT42)*([2]JOE_DATA!$B$2:$B$19999="Country of target")*([2]JOE_DATA!$A$2:$A$19999="Corporate"),0.3,0)))</f>
        <v>1</v>
      </c>
      <c r="HQ42" s="3">
        <f t="array" ref="HQ42">IF(LEN($DU42)=0,1,SUM(IF(([2]JOE_DATA!$C$2:$C$19999=$DU42)*([2]JOE_DATA!$B$2:$B$19999="Value over US $5m")*([2]JOE_DATA!$A$2:$A$19999="Corporate"),1,0)))</f>
        <v>1</v>
      </c>
      <c r="HR42" s="3">
        <f t="array" ref="HR42">IF(LEN($DV42)=0,1,SUM(IF(([2]JOE_DATA!$C$2:$C$19999=$DV42)*([2]JOE_DATA!$B$2:$B$19999="Value over £500,000")*([2]JOE_DATA!$A$2:$A$19999="Corporate"),1,0)))</f>
        <v>1</v>
      </c>
      <c r="HS42" s="3">
        <f t="array" ref="HS42">IF(LEN($DW42)=0,1,SUM(IF(([2]JOE_DATA!$C$2:$C$19999=$DW42)*([2]JOE_DATA!$B$2:$B$19999="Value over Euro 5m")*([2]JOE_DATA!$A$2:$A$19999="Corporate"),1,0)))</f>
        <v>1</v>
      </c>
      <c r="HT42" s="3">
        <f t="array" ref="HT42">IF(LEN($DX42)=0,1,SUM(IF(([2]JOE_DATA!$C$2:$C$19999=$DX42)*([2]JOE_DATA!$B$2:$B$19999="Value range in euros")*([2]JOE_DATA!$A$2:$A$19999="Corporate"),1,0)))</f>
        <v>1</v>
      </c>
      <c r="HU42" s="3">
        <f t="array" ref="HU42">IF(LEN($DY42)=0,1,SUM(IF(([2]JOE_DATA!$C$2:$C$19999=$DY42)*([2]JOE_DATA!$B$2:$B$19999="Is the deal relevant for M&amp;A study")*([2]JOE_DATA!$A$2:$A$19999="Corporate"),1,0)))</f>
        <v>1</v>
      </c>
      <c r="HV42" s="3">
        <f t="array" ref="HV42">IF(LEN($DZ42)=0,1,SUM(IF(([2]JOE_DATA!$C$2:$C$19999=$DZ42)*([2]JOE_DATA!$B$2:$B$19999="Does the deal involve PE clients")*([2]JOE_DATA!$A$2:$A$19999="Corporate"),1,0)))</f>
        <v>1</v>
      </c>
      <c r="HW42" s="3">
        <f t="array" ref="HW42">IF(LEN($EA42)=0,1,SUM(IF(([2]JOE_DATA!$C$2:$C$19999=$EA42)*([2]JOE_DATA!$B$2:$B$19999="Quarter deal announced/signed")*([2]JOE_DATA!$A$2:$A$19999="Corporate"),1,0)))</f>
        <v>1</v>
      </c>
      <c r="HX42" s="3">
        <f t="array" ref="HX42">IF(LEN($EB42)=0,1,SUM(IF(([2]JOE_DATA!$C$2:$C$19999=$EB42)*([2]JOE_DATA!$B$2:$B$19999="Quarter deal completed")*([2]JOE_DATA!$A$2:$A$19999="Corporate"),1,0)))</f>
        <v>1</v>
      </c>
      <c r="HY42" s="3">
        <f t="array" ref="HY42">IF(LEN($EC42)=0,1,SUM(IF(([2]JOE_DATA!$C$2:$C$19999=$EC42)*([2]JOE_DATA!$B$2:$B$19999="Year deal announced/signed")*([2]JOE_DATA!$A$2:$A$19999="Corporate"),1,0)))</f>
        <v>1</v>
      </c>
      <c r="HZ42" s="3">
        <f t="array" ref="HZ42">IF(LEN($ED42)=0,1,SUM(IF(([2]JOE_DATA!$C$2:$C$19999=$ED42)*([2]JOE_DATA!$B$2:$B$19999="Year deal completed")*([2]JOE_DATA!$A$2:$A$19999="Corporate"),1,0)))</f>
        <v>1</v>
      </c>
      <c r="IA42" s="3">
        <v>1</v>
      </c>
      <c r="IB42" s="3">
        <f t="array" ref="IB42">IF(LEN($EF42)=0,1,SUM(IF(([2]JOE_DATA!$C$2:$C$19999=$EF42)*([2]JOE_DATA!$B$2:$B$19999="Work type")*([2]JOE_DATA!$A$2:$A$19999="Corporate Tax"),1,0)))</f>
        <v>1</v>
      </c>
      <c r="IC42" s="3">
        <f t="array" ref="IC42">IF(LEN($EG42)=0,0.4,SUM(IF(([2]JOE_DATA!$C$2:$C$19999=$EG42)*([2]JOE_DATA!$B$2:$B$19999="Work type")*([2]JOE_DATA!$A$2:$A$19999="EPC Construction"),0.4,0)))
+
IF(LEN($EH42)=0,0.3,SUM(IF(([2]JOE_DATA!$C$2:$C$19999=$EH42)*([2]JOE_DATA!$B$2:$B$19999="Work type")*([2]JOE_DATA!$A$2:$A$19999="EPC Construction"),0.3,0)))
+
IF(LEN($EI42)=0,0.3,SUM(IF(([2]JOE_DATA!$C$2:$C$19999=$EI42)*([2]JOE_DATA!$B$2:$B$19999="Work type")*([2]JOE_DATA!$A$2:$A$19999="EPC Construction"),0.3,0)))</f>
        <v>1</v>
      </c>
      <c r="ID42" s="3">
        <f t="array" ref="ID42">IF(LEN($EJ42)=0,0.4,SUM(IF(([2]JOE_DATA!$C$2:$C$19999=$EJ42)*([2]JOE_DATA!$B$2:$B$19999="Contract type")*([2]JOE_DATA!$A$2:$A$19999="EPC Construction"),0.4,0)))
+
IF(LEN($EK42)=0,0.3,SUM(IF(([2]JOE_DATA!$C$2:$C$19999=$EK42)*([2]JOE_DATA!$B$2:$B$19999="Contract type")*([2]JOE_DATA!$A$2:$A$19999="EPC Construction"),0.3,0)))
+
IF(LEN($EL42)=0,0.3,SUM(IF(([2]JOE_DATA!$C$2:$C$19999=$EL42)*([2]JOE_DATA!$B$2:$B$19999="Contract type")*([2]JOE_DATA!$A$2:$A$19999="EPC Construction"),0.3,0)))</f>
        <v>1</v>
      </c>
      <c r="IE42" s="3">
        <f t="array" ref="IE42">IF(LEN($EP42)=0,1,SUM(IF(([2]JOE_DATA!$C$2:$C$19999=$EP42)*([2]JOE_DATA!$B$2:$B$19999="Client type")*([2]JOE_DATA!$A$2:$A$19999="EPC Construction"),1,0)))</f>
        <v>1</v>
      </c>
      <c r="IF42" s="3">
        <f t="array" ref="IF42">IF(LEN($EN42)=0,1,SUM(IF(([2]JOE_DATA!$C$2:$C$19999=$EN42)*([2]JOE_DATA!$B$2:$B$19999="Subject matter")*([2]JOE_DATA!$A$2:$A$19999="EPC Construction"),1,0)))</f>
        <v>1</v>
      </c>
      <c r="IG42" s="3">
        <f t="array" ref="IG42">IF(LEN($ER42)=0,1,SUM(IF(([2]JOE_DATA!$C$2:$C$19999=$ER42)*([2]JOE_DATA!$B$2:$B$19999="Client scope")*([2]JOE_DATA!$A$2:$A$19999="EPC Construction"),1,0)))</f>
        <v>1</v>
      </c>
      <c r="IH42" s="3">
        <f t="array" ref="IH42">IF(LEN($ES42)=0,0.4,SUM(IF(([2]JOE_DATA!$C$2:$C$19999=$ES42)*([2]JOE_DATA!$B$2:$B$19999="Work type")*([2]JOE_DATA!$A$2:$A$19999="EPC Energy"),0.4,0)))
+
IF(LEN($ET42)=0,0.3,SUM(IF(([2]JOE_DATA!$C$2:$C$19999=$ET42)*([2]JOE_DATA!$B$2:$B$19999="Work type")*([2]JOE_DATA!$A$2:$A$19999="EPC Energy"),0.3,0)))
+
IF(LEN($EU42)=0,0.3,SUM(IF(([2]JOE_DATA!$C$2:$C$19999=$EU42)*([2]JOE_DATA!$B$2:$B$19999="Work type")*([2]JOE_DATA!$A$2:$A$19999="EPC Energy"),0.3,0)))</f>
        <v>1</v>
      </c>
      <c r="II42" s="3">
        <f t="array" ref="II42">IF(LEN($EV42)=0,1,SUM(IF(([2]JOE_DATA!$C$2:$C$19999=$EV42)*([2]JOE_DATA!$B$2:$B$19999="Work type")*([2]JOE_DATA!$A$2:$A$19999="EPC Energy"),1,0)))</f>
        <v>1</v>
      </c>
      <c r="IJ42" s="3">
        <f t="array" ref="IJ42">IF(LEN($EW42)=0,1,SUM(IF(([2]JOE_DATA!$C$2:$C$19999=$EW42)*([2]JOE_DATA!$B$2:$B$19999="Client type")*([2]JOE_DATA!$A$2:$A$19999="EPC Projects"),1,0)))</f>
        <v>1</v>
      </c>
      <c r="IK42" s="3">
        <f t="array" ref="IK42">IF(LEN($FE42)=0,0.4,SUM(IF(([2]JOE_DATA!$C$2:$C$19999=$FE42)*([2]JOE_DATA!$B$2:$B$19999="Client type")*([2]JOE_DATA!$A$2:$A$19999="Real Estate"),0.4,0)))
+
IF(LEN($FF42)=0,0.3,SUM(IF(([2]JOE_DATA!$C$2:$C$19999=$FF42)*([2]JOE_DATA!$B$2:$B$19999="Client type")*([2]JOE_DATA!$A$2:$A$19999="Real Estate"),0.3,0)))
+
IF(LEN($FG42)=0,0.3,SUM(IF(([2]JOE_DATA!$C$2:$C$19999=$FG42)*([2]JOE_DATA!$B$2:$B$19999="Client type")*([2]JOE_DATA!$A$2:$A$19999="Real Estate"),0.3,0)))</f>
        <v>1</v>
      </c>
      <c r="IL42" s="3">
        <f t="array" ref="IL42">IF(LEN($FH42)=0,0.4,SUM(IF(([2]JOE_DATA!$C$2:$C$19999=$FH42)*([2]JOE_DATA!$B$2:$B$19999="Work type")*([2]JOE_DATA!$A$2:$A$19999="Real Estate"),0.4,0)))
+
IF(LEN($FI42)=0,0.3,SUM(IF(([2]JOE_DATA!$C$2:$C$19999=$FI42)*([2]JOE_DATA!$B$2:$B$19999="Work type")*([2]JOE_DATA!$A$2:$A$19999="Real Estate"),0.3,0)))
+
IF(LEN($FJ42)=0,0.3,SUM(IF(([2]JOE_DATA!$C$2:$C$19999=$FJ42)*([2]JOE_DATA!$B$2:$B$19999="Work type")*([2]JOE_DATA!$A$2:$A$19999="Real Estate"),0.3,0)))</f>
        <v>1</v>
      </c>
      <c r="IM42" s="3">
        <f t="array" ref="IM42">IF(LEN($EX42)=0,0.4,SUM(IF(([2]JOE_DATA!$C$2:$C$19999=$EX42)*([2]JOE_DATA!$B$2:$B$19999="Work type")*([2]JOE_DATA!$A$2:$A$19999="Human Capital"),0.4,0)))
+
IF(LEN($EY42)=0,0.3,SUM(IF(([2]JOE_DATA!$C$2:$C$19999=$EY42)*([2]JOE_DATA!$B$2:$B$19999="Work type")*([2]JOE_DATA!$A$2:$A$19999="Human Capital"),0.3,0)))
+
IF(LEN($EZ42)=0,0.3,SUM(IF(([2]JOE_DATA!$C$2:$C$19999=$EZ42)*([2]JOE_DATA!$B$2:$B$19999="Work type")*([2]JOE_DATA!$A$2:$A$19999="Human Capital"),0.3,0)))</f>
        <v>1</v>
      </c>
      <c r="IN42" s="3">
        <f t="array" ref="IN42">IF(LEN($FA42)=0,0.4,SUM(IF(([2]JOE_DATA!$C$2:$C$19999=$FA42)*([2]JOE_DATA!$B$2:$B$19999="Sub-work types")*([2]JOE_DATA!$A$2:$A$19999="Human Capital"),0.4,0)))
+
IF(LEN($FB42)=0,0.3,SUM(IF(([2]JOE_DATA!$C$2:$C$19999=$FB42)*([2]JOE_DATA!$B$2:$B$19999="Sub-work types")*([2]JOE_DATA!$A$2:$A$19999="Human Capital"),0.3,0)))
+
IF(LEN($FC42)=0,0.3,SUM(IF(([2]JOE_DATA!$C$2:$C$19999=$FC42)*([2]JOE_DATA!$B$2:$B$19999="Sub-work types")*([2]JOE_DATA!$A$2:$A$19999="Human Capital"),0.3,0)))</f>
        <v>1</v>
      </c>
      <c r="IO42" s="16">
        <f t="array" ref="IO42">IF(LEN($FD42)=0,1,SUM(IF(([2]JOE_DATA!$C$2:$C$19999=$FD42)*([2]JOE_DATA!$B$2:$B$19999="Pension scheme")*([2]JOE_DATA!$A$2:$A$19999="Human Capital"),1,0)))</f>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54.75">
      <c r="A43" s="37" t="s">
        <v>246</v>
      </c>
      <c r="B43" s="38" t="s">
        <v>409</v>
      </c>
      <c r="C43" s="37" t="s">
        <v>254</v>
      </c>
      <c r="D43" s="37"/>
      <c r="E43" s="3"/>
      <c r="F43" s="40" t="s">
        <v>300</v>
      </c>
      <c r="G43" s="3"/>
      <c r="H43" s="3"/>
      <c r="I43" s="40" t="s">
        <v>410</v>
      </c>
      <c r="J43" s="40" t="s">
        <v>301</v>
      </c>
      <c r="K43" s="3"/>
      <c r="L43" s="37"/>
      <c r="M43" s="3"/>
      <c r="N43" s="3"/>
      <c r="O43" s="47" t="s">
        <v>98</v>
      </c>
      <c r="P43" s="37"/>
      <c r="Q43" s="37"/>
      <c r="R43" s="3"/>
      <c r="S43" s="42"/>
      <c r="T43" s="42">
        <v>38711</v>
      </c>
      <c r="U43" s="40" t="s">
        <v>300</v>
      </c>
      <c r="V43" s="3"/>
      <c r="W43" s="3"/>
      <c r="X43" s="40" t="s">
        <v>410</v>
      </c>
      <c r="Y43" s="40" t="s">
        <v>301</v>
      </c>
      <c r="Z43" s="3"/>
      <c r="AA43" s="37" t="s">
        <v>411</v>
      </c>
      <c r="AB43" s="37"/>
      <c r="AC43" s="3"/>
      <c r="AD43" s="37" t="s">
        <v>254</v>
      </c>
      <c r="AE43" s="3"/>
      <c r="AF43" s="3"/>
      <c r="AG43" s="43" t="s">
        <v>130</v>
      </c>
      <c r="AH43" s="3"/>
      <c r="AI43" s="37" t="s">
        <v>255</v>
      </c>
      <c r="AJ43" s="3"/>
      <c r="AK43" s="3"/>
      <c r="AL43" s="37"/>
      <c r="AM43" s="3"/>
      <c r="AN43" s="3"/>
      <c r="AO43" s="37" t="s">
        <v>256</v>
      </c>
      <c r="AP43" s="3"/>
      <c r="AQ43" s="3"/>
      <c r="AR43" s="3"/>
      <c r="AS43" s="3"/>
      <c r="AT43" s="3"/>
      <c r="AU43" s="3"/>
      <c r="AV43" s="3"/>
      <c r="AW43" s="3"/>
      <c r="AX43" s="3"/>
      <c r="AY43" s="3"/>
      <c r="AZ43" s="3"/>
      <c r="BA43" s="3"/>
      <c r="BB43" s="3"/>
      <c r="BC43" s="3"/>
      <c r="BD43" s="3"/>
      <c r="BE43" s="44"/>
      <c r="BF43" s="37"/>
      <c r="BG43" s="37" t="s">
        <v>254</v>
      </c>
      <c r="BH43" s="3"/>
      <c r="BI43" s="40" t="s">
        <v>303</v>
      </c>
      <c r="BJ43" s="45"/>
      <c r="BK43" s="45"/>
      <c r="BL43" s="46" t="s">
        <v>291</v>
      </c>
      <c r="BM43" s="46"/>
      <c r="BN43" s="37"/>
      <c r="BO43" s="3"/>
      <c r="BP43" s="3"/>
      <c r="BQ43" s="3"/>
      <c r="BR43" s="3"/>
      <c r="BS43" s="3"/>
      <c r="BT43" s="37"/>
      <c r="BU43" s="37"/>
      <c r="BV43" s="37"/>
      <c r="BW43" s="3"/>
      <c r="BX43" s="3"/>
      <c r="BY43" s="3"/>
      <c r="BZ43" s="3"/>
      <c r="CA43" s="3"/>
      <c r="CB43" s="3"/>
      <c r="CC43" s="3"/>
      <c r="CD43" s="41" t="s">
        <v>259</v>
      </c>
      <c r="CE43" s="40" t="s">
        <v>260</v>
      </c>
      <c r="CF43" s="3"/>
      <c r="CG43" s="41" t="s">
        <v>261</v>
      </c>
      <c r="CH43" s="40"/>
      <c r="CI43" s="3"/>
      <c r="CJ43" s="3"/>
      <c r="CK43" s="41" t="s">
        <v>262</v>
      </c>
      <c r="CL43" s="3"/>
      <c r="CM43" s="3"/>
      <c r="CN43" s="3"/>
      <c r="CO43" s="3"/>
      <c r="CP43" s="3"/>
      <c r="CQ43" s="37"/>
      <c r="CR43" s="37"/>
      <c r="CS43" s="37"/>
      <c r="CT43" s="37"/>
      <c r="CU43" s="37"/>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7"/>
      <c r="FF43" s="37"/>
      <c r="FG43" s="37"/>
      <c r="FH43" s="37"/>
      <c r="FI43" s="37"/>
      <c r="FJ43" s="3"/>
      <c r="FK43" s="3"/>
      <c r="FL43" s="3"/>
      <c r="FM43" s="3"/>
      <c r="FO43" s="3"/>
      <c r="FP43" s="3"/>
      <c r="FQ43" s="3" t="str">
        <f t="array" ref="FQ43">IF(SUM($FU43:$IP43)=74,"PASS","FAIL")</f>
        <v>PASS</v>
      </c>
      <c r="FR43" s="3">
        <f t="shared" si="5"/>
        <v>0</v>
      </c>
      <c r="FS43" s="3">
        <f t="shared" si="6"/>
        <v>0</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1</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f t="array" ref="HF43">IF(LEN($CS43)=0,0.4,SUM(IF(([2]JOE_DATA!$C$2:$C$19999=$CS43)*([2]JOE_DATA!$B$2:$B$19999="Work type")*([2]JOE_DATA!$A$2:$A$19999="BAIF"),0.4,0)))
+
IF(LEN($CT43)=0,0.3,SUM(IF(([2]JOE_DATA!$C$2:$C$19999=$CT43)*([2]JOE_DATA!$B$2:$B$19999="Work type")*([2]JOE_DATA!$A$2:$A$19999="BAIF"),0.3,0)))
+
IF(LEN($CU43)=0,0.3,SUM(IF(([2]JOE_DATA!$C$2:$C$19999=$CU43)*([2]JOE_DATA!$B$2:$B$19999="Work type")*([2]JOE_DATA!$A$2:$A$19999="BAIF"),0.3,0)))</f>
        <v>1</v>
      </c>
      <c r="HG43" s="3">
        <f t="array" ref="HG43">IF(LEN($CQ43)=0,1,SUM(IF(([2]JOE_DATA!$C$2:$C$19999=$CQ43)*([2]JOE_DATA!$B$2:$B$19999="Client type")*([2]JOE_DATA!$A$2:$A$19999="BAIF"),1,0)))</f>
        <v>1</v>
      </c>
      <c r="HH43" s="3">
        <f t="array" ref="HH43">IF(LEN($CW43)=0,0.4,SUM(IF(([2]JOE_DATA!$C$2:$C$19999=$CW43)*([2]JOE_DATA!$B$2:$B$19999="Work type")*([2]JOE_DATA!$A$2:$A$19999="CRD"),0.4,0)))
+
IF(LEN($CX43)=0,0.3,SUM(IF(([2]JOE_DATA!$C$2:$C$19999=$CX43)*([2]JOE_DATA!$B$2:$B$19999="Work type")*([2]JOE_DATA!$A$2:$A$19999="CRD"),0.3,0)))
+
IF(LEN($CY43)=0,0.3,SUM(IF(([2]JOE_DATA!$C$2:$C$19999=$CY43)*([2]JOE_DATA!$B$2:$B$19999="Work type")*([2]JOE_DATA!$A$2:$A$19999="CRD"),0.3,0)))</f>
        <v>1</v>
      </c>
      <c r="HI43" s="3">
        <f t="array" ref="HI43">IF(LEN($CZ43)=0,0.4,SUM(IF(([2]JOE_DATA!$C$2:$C$19999=$CZ43)*([2]JOE_DATA!$B$2:$B$19999="Sub-work type")*([2]JOE_DATA!$A$2:$A$19999="CRD"),0.4,0)))
+
IF(LEN($DA43)=0,0.3,SUM(IF(([2]JOE_DATA!$C$2:$C$19999=$DA43)*([2]JOE_DATA!$B$2:$B$19999="Sub-work type")*([2]JOE_DATA!$A$2:$A$19999="CRD"),0.3,0)))
+
IF(LEN($DB43)=0,0.3,SUM(IF(([2]JOE_DATA!$C$2:$C$19999=$DB43)*([2]JOE_DATA!$B$2:$B$19999="Sub-work type")*([2]JOE_DATA!$A$2:$A$19999="CRD"),0.3,0)))</f>
        <v>1</v>
      </c>
      <c r="HJ43" s="3">
        <f t="array" ref="HJ43">IF(LEN($CV43)=0,1,SUM(IF(([2]JOE_DATA!$C$2:$C$19999=$CV43)*([2]JOE_DATA!$B$2:$B$19999="Client type")*([2]JOE_DATA!$A$2:$A$19999="CRD"),1,0)))</f>
        <v>1</v>
      </c>
      <c r="HK43" s="3">
        <f t="array" ref="HK43">IF(LEN($DC43)=0,0.4,SUM(IF(([2]JOE_DATA!$C$2:$C$19999=$DC43)*([2]JOE_DATA!$B$2:$B$19999="Work type")*([2]JOE_DATA!$A$2:$A$19999="Corporate"),0.4,0)))
+
IF(LEN($DD43)=0,0.3,SUM(IF(([2]JOE_DATA!$C$2:$C$19999=$DD43)*([2]JOE_DATA!$B$2:$B$19999="Work type")*([2]JOE_DATA!$A$2:$A$19999="Corporate"),0.3,0)))
+
IF(LEN($DE43)=0,0.3,SUM(IF(([2]JOE_DATA!$C$2:$C$19999=$DE43)*([2]JOE_DATA!$B$2:$B$19999="Work type")*([2]JOE_DATA!$A$2:$A$19999="Corporate"),0.3,0)))</f>
        <v>1</v>
      </c>
      <c r="HL43" s="3">
        <f t="array" ref="HL43">IF(LEN($DF43)=0,0.4,SUM(IF(([2]JOE_DATA!$C$2:$C$19999=$DF43)*([2]JOE_DATA!$B$2:$B$19999="Sub-work type")*([2]JOE_DATA!$A$2:$A$19999="Corporate"),0.4,0)))
+
IF(LEN($DG43)=0,0.3,SUM(IF(([2]JOE_DATA!$C$2:$C$19999=$DG43)*([2]JOE_DATA!$B$2:$B$19999="Sub-work type")*([2]JOE_DATA!$A$2:$A$19999="Corporate"),0.3,0)))
+
IF(LEN($DH43)=0,0.3,SUM(IF(([2]JOE_DATA!$C$2:$C$19999=$DH43)*([2]JOE_DATA!$B$2:$B$19999="Sub-work type")*([2]JOE_DATA!$A$2:$A$19999="Corporate"),0.3,0)))</f>
        <v>1</v>
      </c>
      <c r="HM43" s="3">
        <f t="array" ref="HM43">IF(LEN($DI43)=0,0.4,SUM(IF(([2]JOE_DATA!$C$2:$C$19999=$DI43)*([2]JOE_DATA!$B$2:$B$19999="Acting for")*([2]JOE_DATA!$A$2:$A$19999="Corporate"),0.4,0)))
+
IF(LEN($DJ43)=0,0.3,SUM(IF(([2]JOE_DATA!$C$2:$C$19999=$DJ43)*([2]JOE_DATA!$B$2:$B$19999="Acting for")*([2]JOE_DATA!$A$2:$A$19999="Corporate"),0.3,0)))
+
IF(LEN($DK43)=0,0.3,SUM(IF(([2]JOE_DATA!$C$2:$C$19999=$DK43)*([2]JOE_DATA!$B$2:$B$19999="Acting for")*([2]JOE_DATA!$A$2:$A$19999="Corporate"),0.3,0)))</f>
        <v>1</v>
      </c>
      <c r="HN43" s="3">
        <f t="array" ref="HN43">IF(LEN($DM43)=0,0.4,SUM(IF(([2]JOE_DATA!$C$2:$C$19999=$DM43)*([2]JOE_DATA!$B$2:$B$19999="Country of buyer")*([2]JOE_DATA!$A$2:$A$19999="Corporate"),0.4,0)))
+
IF(LEN($DN43)=0,0.3,SUM(IF(([2]JOE_DATA!$C$2:$C$19999=$DN43)*([2]JOE_DATA!$B$2:$B$19999="Country of buyer")*([2]JOE_DATA!$A$2:$A$19999="Corporate"),0.3,0)))
+
IF(LEN($DL43)=0,0.3,SUM(IF(([2]JOE_DATA!$C$2:$C$19999=$DL43)*([2]JOE_DATA!$B$2:$B$19999="Country of buyer")*([2]JOE_DATA!$A$2:$A$19999="Corporate"),0.3,0)))</f>
        <v>1</v>
      </c>
      <c r="HO43" s="3">
        <f t="array" ref="HO43">IF(LEN($DO43)=0,0.4,SUM(IF(([2]JOE_DATA!$C$2:$C$19999=$DO43)*([2]JOE_DATA!$B$2:$B$19999="Country of seller")*([2]JOE_DATA!$A$2:$A$19999="Corporate"),0.4,0)))
+
IF(LEN($DP43)=0,0.3,SUM(IF(([2]JOE_DATA!$C$2:$C$19999=$DP43)*([2]JOE_DATA!$B$2:$B$19999="Country of seller")*([2]JOE_DATA!$A$2:$A$19999="Corporate"),0.3,0)))
+
IF(LEN($DQ43)=0,0.3,SUM(IF(([2]JOE_DATA!$C$2:$C$19999=$DQ43)*([2]JOE_DATA!$B$2:$B$19999="Country of seller")*([2]JOE_DATA!$A$2:$A$19999="Corporate"),0.3,0)))</f>
        <v>1</v>
      </c>
      <c r="HP43" s="3">
        <f t="array" ref="HP43">IF(LEN($DR43)=0,0.4,SUM(IF(([2]JOE_DATA!$C$2:$C$19999=$DR43)*([2]JOE_DATA!$B$2:$B$19999="Country of target")*([2]JOE_DATA!$A$2:$A$19999="Corporate"),0.4,0)))
+
IF(LEN($DS43)=0,0.3,SUM(IF(([2]JOE_DATA!$C$2:$C$19999=$DS43)*([2]JOE_DATA!$B$2:$B$19999="Country of target")*([2]JOE_DATA!$A$2:$A$19999="Corporate"),0.3,0)))
+
IF(LEN($DT43)=0,0.3,SUM(IF(([2]JOE_DATA!$C$2:$C$19999=$DT43)*([2]JOE_DATA!$B$2:$B$19999="Country of target")*([2]JOE_DATA!$A$2:$A$19999="Corporate"),0.3,0)))</f>
        <v>1</v>
      </c>
      <c r="HQ43" s="3">
        <f t="array" ref="HQ43">IF(LEN($DU43)=0,1,SUM(IF(([2]JOE_DATA!$C$2:$C$19999=$DU43)*([2]JOE_DATA!$B$2:$B$19999="Value over US $5m")*([2]JOE_DATA!$A$2:$A$19999="Corporate"),1,0)))</f>
        <v>1</v>
      </c>
      <c r="HR43" s="3">
        <f t="array" ref="HR43">IF(LEN($DV43)=0,1,SUM(IF(([2]JOE_DATA!$C$2:$C$19999=$DV43)*([2]JOE_DATA!$B$2:$B$19999="Value over £500,000")*([2]JOE_DATA!$A$2:$A$19999="Corporate"),1,0)))</f>
        <v>1</v>
      </c>
      <c r="HS43" s="3">
        <f t="array" ref="HS43">IF(LEN($DW43)=0,1,SUM(IF(([2]JOE_DATA!$C$2:$C$19999=$DW43)*([2]JOE_DATA!$B$2:$B$19999="Value over Euro 5m")*([2]JOE_DATA!$A$2:$A$19999="Corporate"),1,0)))</f>
        <v>1</v>
      </c>
      <c r="HT43" s="3">
        <f t="array" ref="HT43">IF(LEN($DX43)=0,1,SUM(IF(([2]JOE_DATA!$C$2:$C$19999=$DX43)*([2]JOE_DATA!$B$2:$B$19999="Value range in euros")*([2]JOE_DATA!$A$2:$A$19999="Corporate"),1,0)))</f>
        <v>1</v>
      </c>
      <c r="HU43" s="3">
        <f t="array" ref="HU43">IF(LEN($DY43)=0,1,SUM(IF(([2]JOE_DATA!$C$2:$C$19999=$DY43)*([2]JOE_DATA!$B$2:$B$19999="Is the deal relevant for M&amp;A study")*([2]JOE_DATA!$A$2:$A$19999="Corporate"),1,0)))</f>
        <v>1</v>
      </c>
      <c r="HV43" s="3">
        <f t="array" ref="HV43">IF(LEN($DZ43)=0,1,SUM(IF(([2]JOE_DATA!$C$2:$C$19999=$DZ43)*([2]JOE_DATA!$B$2:$B$19999="Does the deal involve PE clients")*([2]JOE_DATA!$A$2:$A$19999="Corporate"),1,0)))</f>
        <v>1</v>
      </c>
      <c r="HW43" s="3">
        <f t="array" ref="HW43">IF(LEN($EA43)=0,1,SUM(IF(([2]JOE_DATA!$C$2:$C$19999=$EA43)*([2]JOE_DATA!$B$2:$B$19999="Quarter deal announced/signed")*([2]JOE_DATA!$A$2:$A$19999="Corporate"),1,0)))</f>
        <v>1</v>
      </c>
      <c r="HX43" s="3">
        <f t="array" ref="HX43">IF(LEN($EB43)=0,1,SUM(IF(([2]JOE_DATA!$C$2:$C$19999=$EB43)*([2]JOE_DATA!$B$2:$B$19999="Quarter deal completed")*([2]JOE_DATA!$A$2:$A$19999="Corporate"),1,0)))</f>
        <v>1</v>
      </c>
      <c r="HY43" s="3">
        <f t="array" ref="HY43">IF(LEN($EC43)=0,1,SUM(IF(([2]JOE_DATA!$C$2:$C$19999=$EC43)*([2]JOE_DATA!$B$2:$B$19999="Year deal announced/signed")*([2]JOE_DATA!$A$2:$A$19999="Corporate"),1,0)))</f>
        <v>1</v>
      </c>
      <c r="HZ43" s="3">
        <f t="array" ref="HZ43">IF(LEN($ED43)=0,1,SUM(IF(([2]JOE_DATA!$C$2:$C$19999=$ED43)*([2]JOE_DATA!$B$2:$B$19999="Year deal completed")*([2]JOE_DATA!$A$2:$A$19999="Corporate"),1,0)))</f>
        <v>1</v>
      </c>
      <c r="IA43" s="3">
        <v>1</v>
      </c>
      <c r="IB43" s="3">
        <f t="array" ref="IB43">IF(LEN($EF43)=0,1,SUM(IF(([2]JOE_DATA!$C$2:$C$19999=$EF43)*([2]JOE_DATA!$B$2:$B$19999="Work type")*([2]JOE_DATA!$A$2:$A$19999="Corporate Tax"),1,0)))</f>
        <v>1</v>
      </c>
      <c r="IC43" s="3">
        <f t="array" ref="IC43">IF(LEN($EG43)=0,0.4,SUM(IF(([2]JOE_DATA!$C$2:$C$19999=$EG43)*([2]JOE_DATA!$B$2:$B$19999="Work type")*([2]JOE_DATA!$A$2:$A$19999="EPC Construction"),0.4,0)))
+
IF(LEN($EH43)=0,0.3,SUM(IF(([2]JOE_DATA!$C$2:$C$19999=$EH43)*([2]JOE_DATA!$B$2:$B$19999="Work type")*([2]JOE_DATA!$A$2:$A$19999="EPC Construction"),0.3,0)))
+
IF(LEN($EI43)=0,0.3,SUM(IF(([2]JOE_DATA!$C$2:$C$19999=$EI43)*([2]JOE_DATA!$B$2:$B$19999="Work type")*([2]JOE_DATA!$A$2:$A$19999="EPC Construction"),0.3,0)))</f>
        <v>1</v>
      </c>
      <c r="ID43" s="3">
        <f t="array" ref="ID43">IF(LEN($EJ43)=0,0.4,SUM(IF(([2]JOE_DATA!$C$2:$C$19999=$EJ43)*([2]JOE_DATA!$B$2:$B$19999="Contract type")*([2]JOE_DATA!$A$2:$A$19999="EPC Construction"),0.4,0)))
+
IF(LEN($EK43)=0,0.3,SUM(IF(([2]JOE_DATA!$C$2:$C$19999=$EK43)*([2]JOE_DATA!$B$2:$B$19999="Contract type")*([2]JOE_DATA!$A$2:$A$19999="EPC Construction"),0.3,0)))
+
IF(LEN($EL43)=0,0.3,SUM(IF(([2]JOE_DATA!$C$2:$C$19999=$EL43)*([2]JOE_DATA!$B$2:$B$19999="Contract type")*([2]JOE_DATA!$A$2:$A$19999="EPC Construction"),0.3,0)))</f>
        <v>1</v>
      </c>
      <c r="IE43" s="3">
        <f t="array" ref="IE43">IF(LEN($EP43)=0,1,SUM(IF(([2]JOE_DATA!$C$2:$C$19999=$EP43)*([2]JOE_DATA!$B$2:$B$19999="Client type")*([2]JOE_DATA!$A$2:$A$19999="EPC Construction"),1,0)))</f>
        <v>1</v>
      </c>
      <c r="IF43" s="3">
        <f t="array" ref="IF43">IF(LEN($EN43)=0,1,SUM(IF(([2]JOE_DATA!$C$2:$C$19999=$EN43)*([2]JOE_DATA!$B$2:$B$19999="Subject matter")*([2]JOE_DATA!$A$2:$A$19999="EPC Construction"),1,0)))</f>
        <v>1</v>
      </c>
      <c r="IG43" s="3">
        <f t="array" ref="IG43">IF(LEN($ER43)=0,1,SUM(IF(([2]JOE_DATA!$C$2:$C$19999=$ER43)*([2]JOE_DATA!$B$2:$B$19999="Client scope")*([2]JOE_DATA!$A$2:$A$19999="EPC Construction"),1,0)))</f>
        <v>1</v>
      </c>
      <c r="IH43" s="3">
        <f t="array" ref="IH43">IF(LEN($ES43)=0,0.4,SUM(IF(([2]JOE_DATA!$C$2:$C$19999=$ES43)*([2]JOE_DATA!$B$2:$B$19999="Work type")*([2]JOE_DATA!$A$2:$A$19999="EPC Energy"),0.4,0)))
+
IF(LEN($ET43)=0,0.3,SUM(IF(([2]JOE_DATA!$C$2:$C$19999=$ET43)*([2]JOE_DATA!$B$2:$B$19999="Work type")*([2]JOE_DATA!$A$2:$A$19999="EPC Energy"),0.3,0)))
+
IF(LEN($EU43)=0,0.3,SUM(IF(([2]JOE_DATA!$C$2:$C$19999=$EU43)*([2]JOE_DATA!$B$2:$B$19999="Work type")*([2]JOE_DATA!$A$2:$A$19999="EPC Energy"),0.3,0)))</f>
        <v>1</v>
      </c>
      <c r="II43" s="3">
        <f t="array" ref="II43">IF(LEN($EV43)=0,1,SUM(IF(([2]JOE_DATA!$C$2:$C$19999=$EV43)*([2]JOE_DATA!$B$2:$B$19999="Work type")*([2]JOE_DATA!$A$2:$A$19999="EPC Energy"),1,0)))</f>
        <v>1</v>
      </c>
      <c r="IJ43" s="3">
        <f t="array" ref="IJ43">IF(LEN($EW43)=0,1,SUM(IF(([2]JOE_DATA!$C$2:$C$19999=$EW43)*([2]JOE_DATA!$B$2:$B$19999="Client type")*([2]JOE_DATA!$A$2:$A$19999="EPC Projects"),1,0)))</f>
        <v>1</v>
      </c>
      <c r="IK43" s="3">
        <f t="array" ref="IK43">IF(LEN($FE43)=0,0.4,SUM(IF(([2]JOE_DATA!$C$2:$C$19999=$FE43)*([2]JOE_DATA!$B$2:$B$19999="Client type")*([2]JOE_DATA!$A$2:$A$19999="Real Estate"),0.4,0)))
+
IF(LEN($FF43)=0,0.3,SUM(IF(([2]JOE_DATA!$C$2:$C$19999=$FF43)*([2]JOE_DATA!$B$2:$B$19999="Client type")*([2]JOE_DATA!$A$2:$A$19999="Real Estate"),0.3,0)))
+
IF(LEN($FG43)=0,0.3,SUM(IF(([2]JOE_DATA!$C$2:$C$19999=$FG43)*([2]JOE_DATA!$B$2:$B$19999="Client type")*([2]JOE_DATA!$A$2:$A$19999="Real Estate"),0.3,0)))</f>
        <v>1</v>
      </c>
      <c r="IL43" s="3">
        <f t="array" ref="IL43">IF(LEN($FH43)=0,0.4,SUM(IF(([2]JOE_DATA!$C$2:$C$19999=$FH43)*([2]JOE_DATA!$B$2:$B$19999="Work type")*([2]JOE_DATA!$A$2:$A$19999="Real Estate"),0.4,0)))
+
IF(LEN($FI43)=0,0.3,SUM(IF(([2]JOE_DATA!$C$2:$C$19999=$FI43)*([2]JOE_DATA!$B$2:$B$19999="Work type")*([2]JOE_DATA!$A$2:$A$19999="Real Estate"),0.3,0)))
+
IF(LEN($FJ43)=0,0.3,SUM(IF(([2]JOE_DATA!$C$2:$C$19999=$FJ43)*([2]JOE_DATA!$B$2:$B$19999="Work type")*([2]JOE_DATA!$A$2:$A$19999="Real Estate"),0.3,0)))</f>
        <v>1</v>
      </c>
      <c r="IM43" s="3">
        <f t="array" ref="IM43">IF(LEN($EX43)=0,0.4,SUM(IF(([2]JOE_DATA!$C$2:$C$19999=$EX43)*([2]JOE_DATA!$B$2:$B$19999="Work type")*([2]JOE_DATA!$A$2:$A$19999="Human Capital"),0.4,0)))
+
IF(LEN($EY43)=0,0.3,SUM(IF(([2]JOE_DATA!$C$2:$C$19999=$EY43)*([2]JOE_DATA!$B$2:$B$19999="Work type")*([2]JOE_DATA!$A$2:$A$19999="Human Capital"),0.3,0)))
+
IF(LEN($EZ43)=0,0.3,SUM(IF(([2]JOE_DATA!$C$2:$C$19999=$EZ43)*([2]JOE_DATA!$B$2:$B$19999="Work type")*([2]JOE_DATA!$A$2:$A$19999="Human Capital"),0.3,0)))</f>
        <v>1</v>
      </c>
      <c r="IN43" s="3">
        <f t="array" ref="IN43">IF(LEN($FA43)=0,0.4,SUM(IF(([2]JOE_DATA!$C$2:$C$19999=$FA43)*([2]JOE_DATA!$B$2:$B$19999="Sub-work types")*([2]JOE_DATA!$A$2:$A$19999="Human Capital"),0.4,0)))
+
IF(LEN($FB43)=0,0.3,SUM(IF(([2]JOE_DATA!$C$2:$C$19999=$FB43)*([2]JOE_DATA!$B$2:$B$19999="Sub-work types")*([2]JOE_DATA!$A$2:$A$19999="Human Capital"),0.3,0)))
+
IF(LEN($FC43)=0,0.3,SUM(IF(([2]JOE_DATA!$C$2:$C$19999=$FC43)*([2]JOE_DATA!$B$2:$B$19999="Sub-work types")*([2]JOE_DATA!$A$2:$A$19999="Human Capital"),0.3,0)))</f>
        <v>1</v>
      </c>
      <c r="IO43" s="16">
        <f t="array" ref="IO43">IF(LEN($FD43)=0,1,SUM(IF(([2]JOE_DATA!$C$2:$C$19999=$FD43)*([2]JOE_DATA!$B$2:$B$19999="Pension scheme")*([2]JOE_DATA!$A$2:$A$19999="Human Capital"),1,0)))</f>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54.75">
      <c r="A44" s="37" t="s">
        <v>246</v>
      </c>
      <c r="B44" s="38" t="s">
        <v>409</v>
      </c>
      <c r="C44" s="37" t="s">
        <v>254</v>
      </c>
      <c r="D44" s="37"/>
      <c r="E44" s="3"/>
      <c r="F44" s="40" t="s">
        <v>300</v>
      </c>
      <c r="G44" s="3"/>
      <c r="H44" s="3"/>
      <c r="I44" s="40" t="s">
        <v>410</v>
      </c>
      <c r="J44" s="40" t="s">
        <v>301</v>
      </c>
      <c r="K44" s="3"/>
      <c r="L44" s="37"/>
      <c r="M44" s="3"/>
      <c r="N44" s="3"/>
      <c r="O44" s="47" t="s">
        <v>98</v>
      </c>
      <c r="P44" s="37"/>
      <c r="Q44" s="37"/>
      <c r="R44" s="3"/>
      <c r="S44" s="42"/>
      <c r="T44" s="42">
        <v>38810</v>
      </c>
      <c r="U44" s="40" t="s">
        <v>300</v>
      </c>
      <c r="V44" s="3"/>
      <c r="W44" s="3"/>
      <c r="X44" s="40" t="s">
        <v>410</v>
      </c>
      <c r="Y44" s="40" t="s">
        <v>301</v>
      </c>
      <c r="Z44" s="3"/>
      <c r="AA44" s="37" t="s">
        <v>412</v>
      </c>
      <c r="AB44" s="37" t="s">
        <v>413</v>
      </c>
      <c r="AC44" s="3"/>
      <c r="AD44" s="37" t="s">
        <v>254</v>
      </c>
      <c r="AE44" s="3"/>
      <c r="AF44" s="3"/>
      <c r="AG44" s="43" t="s">
        <v>130</v>
      </c>
      <c r="AH44" s="3"/>
      <c r="AI44" s="37" t="s">
        <v>255</v>
      </c>
      <c r="AJ44" s="3"/>
      <c r="AK44" s="3"/>
      <c r="AL44" s="37"/>
      <c r="AM44" s="3"/>
      <c r="AN44" s="3"/>
      <c r="AO44" s="37" t="s">
        <v>256</v>
      </c>
      <c r="AP44" s="3"/>
      <c r="AQ44" s="3"/>
      <c r="AR44" s="3"/>
      <c r="AS44" s="3"/>
      <c r="AT44" s="3"/>
      <c r="AU44" s="3"/>
      <c r="AV44" s="3"/>
      <c r="AW44" s="3"/>
      <c r="AX44" s="3"/>
      <c r="AY44" s="3"/>
      <c r="AZ44" s="3"/>
      <c r="BA44" s="3"/>
      <c r="BB44" s="3"/>
      <c r="BC44" s="3"/>
      <c r="BD44" s="3"/>
      <c r="BE44" s="44"/>
      <c r="BF44" s="37"/>
      <c r="BG44" s="37" t="s">
        <v>254</v>
      </c>
      <c r="BH44" s="3"/>
      <c r="BI44" s="40" t="s">
        <v>303</v>
      </c>
      <c r="BJ44" s="45"/>
      <c r="BK44" s="45"/>
      <c r="BL44" s="46" t="s">
        <v>291</v>
      </c>
      <c r="BM44" s="46" t="s">
        <v>386</v>
      </c>
      <c r="BN44" s="37"/>
      <c r="BO44" s="3"/>
      <c r="BP44" s="3"/>
      <c r="BQ44" s="3"/>
      <c r="BR44" s="3"/>
      <c r="BS44" s="3"/>
      <c r="BT44" s="37"/>
      <c r="BU44" s="37"/>
      <c r="BV44" s="37"/>
      <c r="BW44" s="3"/>
      <c r="BX44" s="3"/>
      <c r="BY44" s="3"/>
      <c r="BZ44" s="3"/>
      <c r="CA44" s="3"/>
      <c r="CB44" s="3"/>
      <c r="CC44" s="3"/>
      <c r="CD44" s="41" t="s">
        <v>259</v>
      </c>
      <c r="CE44" s="40" t="s">
        <v>260</v>
      </c>
      <c r="CF44" s="3"/>
      <c r="CG44" s="41" t="s">
        <v>261</v>
      </c>
      <c r="CH44" s="40"/>
      <c r="CI44" s="3"/>
      <c r="CJ44" s="3"/>
      <c r="CK44" s="41" t="s">
        <v>262</v>
      </c>
      <c r="CL44" s="3"/>
      <c r="CM44" s="3"/>
      <c r="CN44" s="3"/>
      <c r="CO44" s="3"/>
      <c r="CP44" s="3"/>
      <c r="CQ44" s="37"/>
      <c r="CR44" s="37"/>
      <c r="CS44" s="37"/>
      <c r="CT44" s="37"/>
      <c r="CU44" s="37"/>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7"/>
      <c r="FF44" s="37"/>
      <c r="FG44" s="37"/>
      <c r="FH44" s="37"/>
      <c r="FI44" s="37"/>
      <c r="FJ44" s="3"/>
      <c r="FK44" s="3"/>
      <c r="FL44" s="3"/>
      <c r="FM44" s="3"/>
      <c r="FO44" s="3"/>
      <c r="FP44" s="3"/>
      <c r="FQ44" s="3" t="str">
        <f t="array" ref="FQ44">IF(SUM($FU44:$IP44)=74,"PASS","FAIL")</f>
        <v>PASS</v>
      </c>
      <c r="FR44" s="3">
        <f t="shared" si="5"/>
        <v>0</v>
      </c>
      <c r="FS44" s="3">
        <f t="shared" si="6"/>
        <v>0</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1</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1</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f t="array" ref="HF44">IF(LEN($CS44)=0,0.4,SUM(IF(([2]JOE_DATA!$C$2:$C$19999=$CS44)*([2]JOE_DATA!$B$2:$B$19999="Work type")*([2]JOE_DATA!$A$2:$A$19999="BAIF"),0.4,0)))
+
IF(LEN($CT44)=0,0.3,SUM(IF(([2]JOE_DATA!$C$2:$C$19999=$CT44)*([2]JOE_DATA!$B$2:$B$19999="Work type")*([2]JOE_DATA!$A$2:$A$19999="BAIF"),0.3,0)))
+
IF(LEN($CU44)=0,0.3,SUM(IF(([2]JOE_DATA!$C$2:$C$19999=$CU44)*([2]JOE_DATA!$B$2:$B$19999="Work type")*([2]JOE_DATA!$A$2:$A$19999="BAIF"),0.3,0)))</f>
        <v>1</v>
      </c>
      <c r="HG44" s="3">
        <f t="array" ref="HG44">IF(LEN($CQ44)=0,1,SUM(IF(([2]JOE_DATA!$C$2:$C$19999=$CQ44)*([2]JOE_DATA!$B$2:$B$19999="Client type")*([2]JOE_DATA!$A$2:$A$19999="BAIF"),1,0)))</f>
        <v>1</v>
      </c>
      <c r="HH44" s="3">
        <f t="array" ref="HH44">IF(LEN($CW44)=0,0.4,SUM(IF(([2]JOE_DATA!$C$2:$C$19999=$CW44)*([2]JOE_DATA!$B$2:$B$19999="Work type")*([2]JOE_DATA!$A$2:$A$19999="CRD"),0.4,0)))
+
IF(LEN($CX44)=0,0.3,SUM(IF(([2]JOE_DATA!$C$2:$C$19999=$CX44)*([2]JOE_DATA!$B$2:$B$19999="Work type")*([2]JOE_DATA!$A$2:$A$19999="CRD"),0.3,0)))
+
IF(LEN($CY44)=0,0.3,SUM(IF(([2]JOE_DATA!$C$2:$C$19999=$CY44)*([2]JOE_DATA!$B$2:$B$19999="Work type")*([2]JOE_DATA!$A$2:$A$19999="CRD"),0.3,0)))</f>
        <v>1</v>
      </c>
      <c r="HI44" s="3">
        <f t="array" ref="HI44">IF(LEN($CZ44)=0,0.4,SUM(IF(([2]JOE_DATA!$C$2:$C$19999=$CZ44)*([2]JOE_DATA!$B$2:$B$19999="Sub-work type")*([2]JOE_DATA!$A$2:$A$19999="CRD"),0.4,0)))
+
IF(LEN($DA44)=0,0.3,SUM(IF(([2]JOE_DATA!$C$2:$C$19999=$DA44)*([2]JOE_DATA!$B$2:$B$19999="Sub-work type")*([2]JOE_DATA!$A$2:$A$19999="CRD"),0.3,0)))
+
IF(LEN($DB44)=0,0.3,SUM(IF(([2]JOE_DATA!$C$2:$C$19999=$DB44)*([2]JOE_DATA!$B$2:$B$19999="Sub-work type")*([2]JOE_DATA!$A$2:$A$19999="CRD"),0.3,0)))</f>
        <v>1</v>
      </c>
      <c r="HJ44" s="3">
        <f t="array" ref="HJ44">IF(LEN($CV44)=0,1,SUM(IF(([2]JOE_DATA!$C$2:$C$19999=$CV44)*([2]JOE_DATA!$B$2:$B$19999="Client type")*([2]JOE_DATA!$A$2:$A$19999="CRD"),1,0)))</f>
        <v>1</v>
      </c>
      <c r="HK44" s="3">
        <f t="array" ref="HK44">IF(LEN($DC44)=0,0.4,SUM(IF(([2]JOE_DATA!$C$2:$C$19999=$DC44)*([2]JOE_DATA!$B$2:$B$19999="Work type")*([2]JOE_DATA!$A$2:$A$19999="Corporate"),0.4,0)))
+
IF(LEN($DD44)=0,0.3,SUM(IF(([2]JOE_DATA!$C$2:$C$19999=$DD44)*([2]JOE_DATA!$B$2:$B$19999="Work type")*([2]JOE_DATA!$A$2:$A$19999="Corporate"),0.3,0)))
+
IF(LEN($DE44)=0,0.3,SUM(IF(([2]JOE_DATA!$C$2:$C$19999=$DE44)*([2]JOE_DATA!$B$2:$B$19999="Work type")*([2]JOE_DATA!$A$2:$A$19999="Corporate"),0.3,0)))</f>
        <v>1</v>
      </c>
      <c r="HL44" s="3">
        <f t="array" ref="HL44">IF(LEN($DF44)=0,0.4,SUM(IF(([2]JOE_DATA!$C$2:$C$19999=$DF44)*([2]JOE_DATA!$B$2:$B$19999="Sub-work type")*([2]JOE_DATA!$A$2:$A$19999="Corporate"),0.4,0)))
+
IF(LEN($DG44)=0,0.3,SUM(IF(([2]JOE_DATA!$C$2:$C$19999=$DG44)*([2]JOE_DATA!$B$2:$B$19999="Sub-work type")*([2]JOE_DATA!$A$2:$A$19999="Corporate"),0.3,0)))
+
IF(LEN($DH44)=0,0.3,SUM(IF(([2]JOE_DATA!$C$2:$C$19999=$DH44)*([2]JOE_DATA!$B$2:$B$19999="Sub-work type")*([2]JOE_DATA!$A$2:$A$19999="Corporate"),0.3,0)))</f>
        <v>1</v>
      </c>
      <c r="HM44" s="3">
        <f t="array" ref="HM44">IF(LEN($DI44)=0,0.4,SUM(IF(([2]JOE_DATA!$C$2:$C$19999=$DI44)*([2]JOE_DATA!$B$2:$B$19999="Acting for")*([2]JOE_DATA!$A$2:$A$19999="Corporate"),0.4,0)))
+
IF(LEN($DJ44)=0,0.3,SUM(IF(([2]JOE_DATA!$C$2:$C$19999=$DJ44)*([2]JOE_DATA!$B$2:$B$19999="Acting for")*([2]JOE_DATA!$A$2:$A$19999="Corporate"),0.3,0)))
+
IF(LEN($DK44)=0,0.3,SUM(IF(([2]JOE_DATA!$C$2:$C$19999=$DK44)*([2]JOE_DATA!$B$2:$B$19999="Acting for")*([2]JOE_DATA!$A$2:$A$19999="Corporate"),0.3,0)))</f>
        <v>1</v>
      </c>
      <c r="HN44" s="3">
        <f t="array" ref="HN44">IF(LEN($DM44)=0,0.4,SUM(IF(([2]JOE_DATA!$C$2:$C$19999=$DM44)*([2]JOE_DATA!$B$2:$B$19999="Country of buyer")*([2]JOE_DATA!$A$2:$A$19999="Corporate"),0.4,0)))
+
IF(LEN($DN44)=0,0.3,SUM(IF(([2]JOE_DATA!$C$2:$C$19999=$DN44)*([2]JOE_DATA!$B$2:$B$19999="Country of buyer")*([2]JOE_DATA!$A$2:$A$19999="Corporate"),0.3,0)))
+
IF(LEN($DL44)=0,0.3,SUM(IF(([2]JOE_DATA!$C$2:$C$19999=$DL44)*([2]JOE_DATA!$B$2:$B$19999="Country of buyer")*([2]JOE_DATA!$A$2:$A$19999="Corporate"),0.3,0)))</f>
        <v>1</v>
      </c>
      <c r="HO44" s="3">
        <f t="array" ref="HO44">IF(LEN($DO44)=0,0.4,SUM(IF(([2]JOE_DATA!$C$2:$C$19999=$DO44)*([2]JOE_DATA!$B$2:$B$19999="Country of seller")*([2]JOE_DATA!$A$2:$A$19999="Corporate"),0.4,0)))
+
IF(LEN($DP44)=0,0.3,SUM(IF(([2]JOE_DATA!$C$2:$C$19999=$DP44)*([2]JOE_DATA!$B$2:$B$19999="Country of seller")*([2]JOE_DATA!$A$2:$A$19999="Corporate"),0.3,0)))
+
IF(LEN($DQ44)=0,0.3,SUM(IF(([2]JOE_DATA!$C$2:$C$19999=$DQ44)*([2]JOE_DATA!$B$2:$B$19999="Country of seller")*([2]JOE_DATA!$A$2:$A$19999="Corporate"),0.3,0)))</f>
        <v>1</v>
      </c>
      <c r="HP44" s="3">
        <f t="array" ref="HP44">IF(LEN($DR44)=0,0.4,SUM(IF(([2]JOE_DATA!$C$2:$C$19999=$DR44)*([2]JOE_DATA!$B$2:$B$19999="Country of target")*([2]JOE_DATA!$A$2:$A$19999="Corporate"),0.4,0)))
+
IF(LEN($DS44)=0,0.3,SUM(IF(([2]JOE_DATA!$C$2:$C$19999=$DS44)*([2]JOE_DATA!$B$2:$B$19999="Country of target")*([2]JOE_DATA!$A$2:$A$19999="Corporate"),0.3,0)))
+
IF(LEN($DT44)=0,0.3,SUM(IF(([2]JOE_DATA!$C$2:$C$19999=$DT44)*([2]JOE_DATA!$B$2:$B$19999="Country of target")*([2]JOE_DATA!$A$2:$A$19999="Corporate"),0.3,0)))</f>
        <v>1</v>
      </c>
      <c r="HQ44" s="3">
        <f t="array" ref="HQ44">IF(LEN($DU44)=0,1,SUM(IF(([2]JOE_DATA!$C$2:$C$19999=$DU44)*([2]JOE_DATA!$B$2:$B$19999="Value over US $5m")*([2]JOE_DATA!$A$2:$A$19999="Corporate"),1,0)))</f>
        <v>1</v>
      </c>
      <c r="HR44" s="3">
        <f t="array" ref="HR44">IF(LEN($DV44)=0,1,SUM(IF(([2]JOE_DATA!$C$2:$C$19999=$DV44)*([2]JOE_DATA!$B$2:$B$19999="Value over £500,000")*([2]JOE_DATA!$A$2:$A$19999="Corporate"),1,0)))</f>
        <v>1</v>
      </c>
      <c r="HS44" s="3">
        <f t="array" ref="HS44">IF(LEN($DW44)=0,1,SUM(IF(([2]JOE_DATA!$C$2:$C$19999=$DW44)*([2]JOE_DATA!$B$2:$B$19999="Value over Euro 5m")*([2]JOE_DATA!$A$2:$A$19999="Corporate"),1,0)))</f>
        <v>1</v>
      </c>
      <c r="HT44" s="3">
        <f t="array" ref="HT44">IF(LEN($DX44)=0,1,SUM(IF(([2]JOE_DATA!$C$2:$C$19999=$DX44)*([2]JOE_DATA!$B$2:$B$19999="Value range in euros")*([2]JOE_DATA!$A$2:$A$19999="Corporate"),1,0)))</f>
        <v>1</v>
      </c>
      <c r="HU44" s="3">
        <f t="array" ref="HU44">IF(LEN($DY44)=0,1,SUM(IF(([2]JOE_DATA!$C$2:$C$19999=$DY44)*([2]JOE_DATA!$B$2:$B$19999="Is the deal relevant for M&amp;A study")*([2]JOE_DATA!$A$2:$A$19999="Corporate"),1,0)))</f>
        <v>1</v>
      </c>
      <c r="HV44" s="3">
        <f t="array" ref="HV44">IF(LEN($DZ44)=0,1,SUM(IF(([2]JOE_DATA!$C$2:$C$19999=$DZ44)*([2]JOE_DATA!$B$2:$B$19999="Does the deal involve PE clients")*([2]JOE_DATA!$A$2:$A$19999="Corporate"),1,0)))</f>
        <v>1</v>
      </c>
      <c r="HW44" s="3">
        <f t="array" ref="HW44">IF(LEN($EA44)=0,1,SUM(IF(([2]JOE_DATA!$C$2:$C$19999=$EA44)*([2]JOE_DATA!$B$2:$B$19999="Quarter deal announced/signed")*([2]JOE_DATA!$A$2:$A$19999="Corporate"),1,0)))</f>
        <v>1</v>
      </c>
      <c r="HX44" s="3">
        <f t="array" ref="HX44">IF(LEN($EB44)=0,1,SUM(IF(([2]JOE_DATA!$C$2:$C$19999=$EB44)*([2]JOE_DATA!$B$2:$B$19999="Quarter deal completed")*([2]JOE_DATA!$A$2:$A$19999="Corporate"),1,0)))</f>
        <v>1</v>
      </c>
      <c r="HY44" s="3">
        <f t="array" ref="HY44">IF(LEN($EC44)=0,1,SUM(IF(([2]JOE_DATA!$C$2:$C$19999=$EC44)*([2]JOE_DATA!$B$2:$B$19999="Year deal announced/signed")*([2]JOE_DATA!$A$2:$A$19999="Corporate"),1,0)))</f>
        <v>1</v>
      </c>
      <c r="HZ44" s="3">
        <f t="array" ref="HZ44">IF(LEN($ED44)=0,1,SUM(IF(([2]JOE_DATA!$C$2:$C$19999=$ED44)*([2]JOE_DATA!$B$2:$B$19999="Year deal completed")*([2]JOE_DATA!$A$2:$A$19999="Corporate"),1,0)))</f>
        <v>1</v>
      </c>
      <c r="IA44" s="3">
        <v>1</v>
      </c>
      <c r="IB44" s="3">
        <f t="array" ref="IB44">IF(LEN($EF44)=0,1,SUM(IF(([2]JOE_DATA!$C$2:$C$19999=$EF44)*([2]JOE_DATA!$B$2:$B$19999="Work type")*([2]JOE_DATA!$A$2:$A$19999="Corporate Tax"),1,0)))</f>
        <v>1</v>
      </c>
      <c r="IC44" s="3">
        <f t="array" ref="IC44">IF(LEN($EG44)=0,0.4,SUM(IF(([2]JOE_DATA!$C$2:$C$19999=$EG44)*([2]JOE_DATA!$B$2:$B$19999="Work type")*([2]JOE_DATA!$A$2:$A$19999="EPC Construction"),0.4,0)))
+
IF(LEN($EH44)=0,0.3,SUM(IF(([2]JOE_DATA!$C$2:$C$19999=$EH44)*([2]JOE_DATA!$B$2:$B$19999="Work type")*([2]JOE_DATA!$A$2:$A$19999="EPC Construction"),0.3,0)))
+
IF(LEN($EI44)=0,0.3,SUM(IF(([2]JOE_DATA!$C$2:$C$19999=$EI44)*([2]JOE_DATA!$B$2:$B$19999="Work type")*([2]JOE_DATA!$A$2:$A$19999="EPC Construction"),0.3,0)))</f>
        <v>1</v>
      </c>
      <c r="ID44" s="3">
        <f t="array" ref="ID44">IF(LEN($EJ44)=0,0.4,SUM(IF(([2]JOE_DATA!$C$2:$C$19999=$EJ44)*([2]JOE_DATA!$B$2:$B$19999="Contract type")*([2]JOE_DATA!$A$2:$A$19999="EPC Construction"),0.4,0)))
+
IF(LEN($EK44)=0,0.3,SUM(IF(([2]JOE_DATA!$C$2:$C$19999=$EK44)*([2]JOE_DATA!$B$2:$B$19999="Contract type")*([2]JOE_DATA!$A$2:$A$19999="EPC Construction"),0.3,0)))
+
IF(LEN($EL44)=0,0.3,SUM(IF(([2]JOE_DATA!$C$2:$C$19999=$EL44)*([2]JOE_DATA!$B$2:$B$19999="Contract type")*([2]JOE_DATA!$A$2:$A$19999="EPC Construction"),0.3,0)))</f>
        <v>1</v>
      </c>
      <c r="IE44" s="3">
        <f t="array" ref="IE44">IF(LEN($EP44)=0,1,SUM(IF(([2]JOE_DATA!$C$2:$C$19999=$EP44)*([2]JOE_DATA!$B$2:$B$19999="Client type")*([2]JOE_DATA!$A$2:$A$19999="EPC Construction"),1,0)))</f>
        <v>1</v>
      </c>
      <c r="IF44" s="3">
        <f t="array" ref="IF44">IF(LEN($EN44)=0,1,SUM(IF(([2]JOE_DATA!$C$2:$C$19999=$EN44)*([2]JOE_DATA!$B$2:$B$19999="Subject matter")*([2]JOE_DATA!$A$2:$A$19999="EPC Construction"),1,0)))</f>
        <v>1</v>
      </c>
      <c r="IG44" s="3">
        <f t="array" ref="IG44">IF(LEN($ER44)=0,1,SUM(IF(([2]JOE_DATA!$C$2:$C$19999=$ER44)*([2]JOE_DATA!$B$2:$B$19999="Client scope")*([2]JOE_DATA!$A$2:$A$19999="EPC Construction"),1,0)))</f>
        <v>1</v>
      </c>
      <c r="IH44" s="3">
        <f t="array" ref="IH44">IF(LEN($ES44)=0,0.4,SUM(IF(([2]JOE_DATA!$C$2:$C$19999=$ES44)*([2]JOE_DATA!$B$2:$B$19999="Work type")*([2]JOE_DATA!$A$2:$A$19999="EPC Energy"),0.4,0)))
+
IF(LEN($ET44)=0,0.3,SUM(IF(([2]JOE_DATA!$C$2:$C$19999=$ET44)*([2]JOE_DATA!$B$2:$B$19999="Work type")*([2]JOE_DATA!$A$2:$A$19999="EPC Energy"),0.3,0)))
+
IF(LEN($EU44)=0,0.3,SUM(IF(([2]JOE_DATA!$C$2:$C$19999=$EU44)*([2]JOE_DATA!$B$2:$B$19999="Work type")*([2]JOE_DATA!$A$2:$A$19999="EPC Energy"),0.3,0)))</f>
        <v>1</v>
      </c>
      <c r="II44" s="3">
        <f t="array" ref="II44">IF(LEN($EV44)=0,1,SUM(IF(([2]JOE_DATA!$C$2:$C$19999=$EV44)*([2]JOE_DATA!$B$2:$B$19999="Work type")*([2]JOE_DATA!$A$2:$A$19999="EPC Energy"),1,0)))</f>
        <v>1</v>
      </c>
      <c r="IJ44" s="3">
        <f t="array" ref="IJ44">IF(LEN($EW44)=0,1,SUM(IF(([2]JOE_DATA!$C$2:$C$19999=$EW44)*([2]JOE_DATA!$B$2:$B$19999="Client type")*([2]JOE_DATA!$A$2:$A$19999="EPC Projects"),1,0)))</f>
        <v>1</v>
      </c>
      <c r="IK44" s="3">
        <f t="array" ref="IK44">IF(LEN($FE44)=0,0.4,SUM(IF(([2]JOE_DATA!$C$2:$C$19999=$FE44)*([2]JOE_DATA!$B$2:$B$19999="Client type")*([2]JOE_DATA!$A$2:$A$19999="Real Estate"),0.4,0)))
+
IF(LEN($FF44)=0,0.3,SUM(IF(([2]JOE_DATA!$C$2:$C$19999=$FF44)*([2]JOE_DATA!$B$2:$B$19999="Client type")*([2]JOE_DATA!$A$2:$A$19999="Real Estate"),0.3,0)))
+
IF(LEN($FG44)=0,0.3,SUM(IF(([2]JOE_DATA!$C$2:$C$19999=$FG44)*([2]JOE_DATA!$B$2:$B$19999="Client type")*([2]JOE_DATA!$A$2:$A$19999="Real Estate"),0.3,0)))</f>
        <v>1</v>
      </c>
      <c r="IL44" s="3">
        <f t="array" ref="IL44">IF(LEN($FH44)=0,0.4,SUM(IF(([2]JOE_DATA!$C$2:$C$19999=$FH44)*([2]JOE_DATA!$B$2:$B$19999="Work type")*([2]JOE_DATA!$A$2:$A$19999="Real Estate"),0.4,0)))
+
IF(LEN($FI44)=0,0.3,SUM(IF(([2]JOE_DATA!$C$2:$C$19999=$FI44)*([2]JOE_DATA!$B$2:$B$19999="Work type")*([2]JOE_DATA!$A$2:$A$19999="Real Estate"),0.3,0)))
+
IF(LEN($FJ44)=0,0.3,SUM(IF(([2]JOE_DATA!$C$2:$C$19999=$FJ44)*([2]JOE_DATA!$B$2:$B$19999="Work type")*([2]JOE_DATA!$A$2:$A$19999="Real Estate"),0.3,0)))</f>
        <v>1</v>
      </c>
      <c r="IM44" s="3">
        <f t="array" ref="IM44">IF(LEN($EX44)=0,0.4,SUM(IF(([2]JOE_DATA!$C$2:$C$19999=$EX44)*([2]JOE_DATA!$B$2:$B$19999="Work type")*([2]JOE_DATA!$A$2:$A$19999="Human Capital"),0.4,0)))
+
IF(LEN($EY44)=0,0.3,SUM(IF(([2]JOE_DATA!$C$2:$C$19999=$EY44)*([2]JOE_DATA!$B$2:$B$19999="Work type")*([2]JOE_DATA!$A$2:$A$19999="Human Capital"),0.3,0)))
+
IF(LEN($EZ44)=0,0.3,SUM(IF(([2]JOE_DATA!$C$2:$C$19999=$EZ44)*([2]JOE_DATA!$B$2:$B$19999="Work type")*([2]JOE_DATA!$A$2:$A$19999="Human Capital"),0.3,0)))</f>
        <v>1</v>
      </c>
      <c r="IN44" s="3">
        <f t="array" ref="IN44">IF(LEN($FA44)=0,0.4,SUM(IF(([2]JOE_DATA!$C$2:$C$19999=$FA44)*([2]JOE_DATA!$B$2:$B$19999="Sub-work types")*([2]JOE_DATA!$A$2:$A$19999="Human Capital"),0.4,0)))
+
IF(LEN($FB44)=0,0.3,SUM(IF(([2]JOE_DATA!$C$2:$C$19999=$FB44)*([2]JOE_DATA!$B$2:$B$19999="Sub-work types")*([2]JOE_DATA!$A$2:$A$19999="Human Capital"),0.3,0)))
+
IF(LEN($FC44)=0,0.3,SUM(IF(([2]JOE_DATA!$C$2:$C$19999=$FC44)*([2]JOE_DATA!$B$2:$B$19999="Sub-work types")*([2]JOE_DATA!$A$2:$A$19999="Human Capital"),0.3,0)))</f>
        <v>1</v>
      </c>
      <c r="IO44" s="16">
        <f t="array" ref="IO44">IF(LEN($FD44)=0,1,SUM(IF(([2]JOE_DATA!$C$2:$C$19999=$FD44)*([2]JOE_DATA!$B$2:$B$19999="Pension scheme")*([2]JOE_DATA!$A$2:$A$19999="Human Capital"),1,0)))</f>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54.75">
      <c r="A45" s="37" t="s">
        <v>246</v>
      </c>
      <c r="B45" s="38" t="s">
        <v>414</v>
      </c>
      <c r="C45" s="37" t="s">
        <v>254</v>
      </c>
      <c r="D45" s="37"/>
      <c r="E45" s="3"/>
      <c r="F45" s="40" t="s">
        <v>300</v>
      </c>
      <c r="G45" s="3"/>
      <c r="H45" s="3"/>
      <c r="I45" s="40" t="s">
        <v>410</v>
      </c>
      <c r="J45" s="40" t="s">
        <v>301</v>
      </c>
      <c r="K45" s="3"/>
      <c r="L45" s="37"/>
      <c r="M45" s="3"/>
      <c r="N45" s="3"/>
      <c r="O45" s="47" t="s">
        <v>98</v>
      </c>
      <c r="P45" s="37"/>
      <c r="Q45" s="37"/>
      <c r="R45" s="3"/>
      <c r="S45" s="42"/>
      <c r="T45" s="42">
        <v>39076</v>
      </c>
      <c r="U45" s="40" t="s">
        <v>300</v>
      </c>
      <c r="V45" s="3"/>
      <c r="W45" s="3"/>
      <c r="X45" s="40" t="s">
        <v>410</v>
      </c>
      <c r="Y45" s="40" t="s">
        <v>301</v>
      </c>
      <c r="Z45" s="3"/>
      <c r="AA45" s="37" t="s">
        <v>415</v>
      </c>
      <c r="AB45" s="37"/>
      <c r="AC45" s="3"/>
      <c r="AD45" s="37" t="s">
        <v>254</v>
      </c>
      <c r="AE45" s="3"/>
      <c r="AF45" s="3"/>
      <c r="AG45" s="43" t="s">
        <v>130</v>
      </c>
      <c r="AH45" s="3"/>
      <c r="AI45" s="37" t="s">
        <v>255</v>
      </c>
      <c r="AJ45" s="3"/>
      <c r="AK45" s="3"/>
      <c r="AL45" s="37"/>
      <c r="AM45" s="3"/>
      <c r="AN45" s="3"/>
      <c r="AO45" s="37" t="s">
        <v>256</v>
      </c>
      <c r="AP45" s="3"/>
      <c r="AQ45" s="3"/>
      <c r="AR45" s="3"/>
      <c r="AS45" s="3"/>
      <c r="AT45" s="3"/>
      <c r="AU45" s="3"/>
      <c r="AV45" s="3"/>
      <c r="AW45" s="3"/>
      <c r="AX45" s="3"/>
      <c r="AY45" s="3"/>
      <c r="AZ45" s="3"/>
      <c r="BA45" s="3"/>
      <c r="BB45" s="3"/>
      <c r="BC45" s="3"/>
      <c r="BD45" s="3"/>
      <c r="BE45" s="44"/>
      <c r="BF45" s="37"/>
      <c r="BG45" s="37" t="s">
        <v>254</v>
      </c>
      <c r="BH45" s="3"/>
      <c r="BI45" s="40" t="s">
        <v>303</v>
      </c>
      <c r="BJ45" s="45"/>
      <c r="BK45" s="45"/>
      <c r="BL45" s="46" t="s">
        <v>291</v>
      </c>
      <c r="BM45" s="46"/>
      <c r="BN45" s="37"/>
      <c r="BO45" s="3"/>
      <c r="BP45" s="3"/>
      <c r="BQ45" s="3"/>
      <c r="BR45" s="3"/>
      <c r="BS45" s="3"/>
      <c r="BT45" s="37"/>
      <c r="BU45" s="37"/>
      <c r="BV45" s="37"/>
      <c r="BW45" s="3"/>
      <c r="BX45" s="3"/>
      <c r="BY45" s="3"/>
      <c r="BZ45" s="3"/>
      <c r="CA45" s="3"/>
      <c r="CB45" s="3"/>
      <c r="CC45" s="3"/>
      <c r="CD45" s="41" t="s">
        <v>259</v>
      </c>
      <c r="CE45" s="40" t="s">
        <v>260</v>
      </c>
      <c r="CF45" s="3"/>
      <c r="CG45" s="41" t="s">
        <v>261</v>
      </c>
      <c r="CH45" s="40"/>
      <c r="CI45" s="3"/>
      <c r="CJ45" s="3"/>
      <c r="CK45" s="41" t="s">
        <v>262</v>
      </c>
      <c r="CL45" s="3"/>
      <c r="CM45" s="3"/>
      <c r="CN45" s="3"/>
      <c r="CO45" s="3"/>
      <c r="CP45" s="3"/>
      <c r="CQ45" s="37"/>
      <c r="CR45" s="37"/>
      <c r="CS45" s="37"/>
      <c r="CT45" s="37"/>
      <c r="CU45" s="37"/>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7"/>
      <c r="FF45" s="37"/>
      <c r="FG45" s="37"/>
      <c r="FH45" s="37"/>
      <c r="FI45" s="37"/>
      <c r="FJ45" s="3"/>
      <c r="FK45" s="3"/>
      <c r="FL45" s="3"/>
      <c r="FM45" s="3"/>
      <c r="FO45" s="3"/>
      <c r="FP45" s="3"/>
      <c r="FQ45" s="3" t="str">
        <f t="array" ref="FQ45">IF(SUM($FU45:$IP45)=74,"PASS","FAIL")</f>
        <v>PASS</v>
      </c>
      <c r="FR45" s="3">
        <f t="shared" si="5"/>
        <v>0</v>
      </c>
      <c r="FS45" s="3">
        <f t="shared" si="6"/>
        <v>0</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1</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f t="array" ref="HF45">IF(LEN($CS45)=0,0.4,SUM(IF(([2]JOE_DATA!$C$2:$C$19999=$CS45)*([2]JOE_DATA!$B$2:$B$19999="Work type")*([2]JOE_DATA!$A$2:$A$19999="BAIF"),0.4,0)))
+
IF(LEN($CT45)=0,0.3,SUM(IF(([2]JOE_DATA!$C$2:$C$19999=$CT45)*([2]JOE_DATA!$B$2:$B$19999="Work type")*([2]JOE_DATA!$A$2:$A$19999="BAIF"),0.3,0)))
+
IF(LEN($CU45)=0,0.3,SUM(IF(([2]JOE_DATA!$C$2:$C$19999=$CU45)*([2]JOE_DATA!$B$2:$B$19999="Work type")*([2]JOE_DATA!$A$2:$A$19999="BAIF"),0.3,0)))</f>
        <v>1</v>
      </c>
      <c r="HG45" s="3">
        <f t="array" ref="HG45">IF(LEN($CQ45)=0,1,SUM(IF(([2]JOE_DATA!$C$2:$C$19999=$CQ45)*([2]JOE_DATA!$B$2:$B$19999="Client type")*([2]JOE_DATA!$A$2:$A$19999="BAIF"),1,0)))</f>
        <v>1</v>
      </c>
      <c r="HH45" s="3">
        <f t="array" ref="HH45">IF(LEN($CW45)=0,0.4,SUM(IF(([2]JOE_DATA!$C$2:$C$19999=$CW45)*([2]JOE_DATA!$B$2:$B$19999="Work type")*([2]JOE_DATA!$A$2:$A$19999="CRD"),0.4,0)))
+
IF(LEN($CX45)=0,0.3,SUM(IF(([2]JOE_DATA!$C$2:$C$19999=$CX45)*([2]JOE_DATA!$B$2:$B$19999="Work type")*([2]JOE_DATA!$A$2:$A$19999="CRD"),0.3,0)))
+
IF(LEN($CY45)=0,0.3,SUM(IF(([2]JOE_DATA!$C$2:$C$19999=$CY45)*([2]JOE_DATA!$B$2:$B$19999="Work type")*([2]JOE_DATA!$A$2:$A$19999="CRD"),0.3,0)))</f>
        <v>1</v>
      </c>
      <c r="HI45" s="3">
        <f t="array" ref="HI45">IF(LEN($CZ45)=0,0.4,SUM(IF(([2]JOE_DATA!$C$2:$C$19999=$CZ45)*([2]JOE_DATA!$B$2:$B$19999="Sub-work type")*([2]JOE_DATA!$A$2:$A$19999="CRD"),0.4,0)))
+
IF(LEN($DA45)=0,0.3,SUM(IF(([2]JOE_DATA!$C$2:$C$19999=$DA45)*([2]JOE_DATA!$B$2:$B$19999="Sub-work type")*([2]JOE_DATA!$A$2:$A$19999="CRD"),0.3,0)))
+
IF(LEN($DB45)=0,0.3,SUM(IF(([2]JOE_DATA!$C$2:$C$19999=$DB45)*([2]JOE_DATA!$B$2:$B$19999="Sub-work type")*([2]JOE_DATA!$A$2:$A$19999="CRD"),0.3,0)))</f>
        <v>1</v>
      </c>
      <c r="HJ45" s="3">
        <f t="array" ref="HJ45">IF(LEN($CV45)=0,1,SUM(IF(([2]JOE_DATA!$C$2:$C$19999=$CV45)*([2]JOE_DATA!$B$2:$B$19999="Client type")*([2]JOE_DATA!$A$2:$A$19999="CRD"),1,0)))</f>
        <v>1</v>
      </c>
      <c r="HK45" s="3">
        <f t="array" ref="HK45">IF(LEN($DC45)=0,0.4,SUM(IF(([2]JOE_DATA!$C$2:$C$19999=$DC45)*([2]JOE_DATA!$B$2:$B$19999="Work type")*([2]JOE_DATA!$A$2:$A$19999="Corporate"),0.4,0)))
+
IF(LEN($DD45)=0,0.3,SUM(IF(([2]JOE_DATA!$C$2:$C$19999=$DD45)*([2]JOE_DATA!$B$2:$B$19999="Work type")*([2]JOE_DATA!$A$2:$A$19999="Corporate"),0.3,0)))
+
IF(LEN($DE45)=0,0.3,SUM(IF(([2]JOE_DATA!$C$2:$C$19999=$DE45)*([2]JOE_DATA!$B$2:$B$19999="Work type")*([2]JOE_DATA!$A$2:$A$19999="Corporate"),0.3,0)))</f>
        <v>1</v>
      </c>
      <c r="HL45" s="3">
        <f t="array" ref="HL45">IF(LEN($DF45)=0,0.4,SUM(IF(([2]JOE_DATA!$C$2:$C$19999=$DF45)*([2]JOE_DATA!$B$2:$B$19999="Sub-work type")*([2]JOE_DATA!$A$2:$A$19999="Corporate"),0.4,0)))
+
IF(LEN($DG45)=0,0.3,SUM(IF(([2]JOE_DATA!$C$2:$C$19999=$DG45)*([2]JOE_DATA!$B$2:$B$19999="Sub-work type")*([2]JOE_DATA!$A$2:$A$19999="Corporate"),0.3,0)))
+
IF(LEN($DH45)=0,0.3,SUM(IF(([2]JOE_DATA!$C$2:$C$19999=$DH45)*([2]JOE_DATA!$B$2:$B$19999="Sub-work type")*([2]JOE_DATA!$A$2:$A$19999="Corporate"),0.3,0)))</f>
        <v>1</v>
      </c>
      <c r="HM45" s="3">
        <f t="array" ref="HM45">IF(LEN($DI45)=0,0.4,SUM(IF(([2]JOE_DATA!$C$2:$C$19999=$DI45)*([2]JOE_DATA!$B$2:$B$19999="Acting for")*([2]JOE_DATA!$A$2:$A$19999="Corporate"),0.4,0)))
+
IF(LEN($DJ45)=0,0.3,SUM(IF(([2]JOE_DATA!$C$2:$C$19999=$DJ45)*([2]JOE_DATA!$B$2:$B$19999="Acting for")*([2]JOE_DATA!$A$2:$A$19999="Corporate"),0.3,0)))
+
IF(LEN($DK45)=0,0.3,SUM(IF(([2]JOE_DATA!$C$2:$C$19999=$DK45)*([2]JOE_DATA!$B$2:$B$19999="Acting for")*([2]JOE_DATA!$A$2:$A$19999="Corporate"),0.3,0)))</f>
        <v>1</v>
      </c>
      <c r="HN45" s="3">
        <f t="array" ref="HN45">IF(LEN($DM45)=0,0.4,SUM(IF(([2]JOE_DATA!$C$2:$C$19999=$DM45)*([2]JOE_DATA!$B$2:$B$19999="Country of buyer")*([2]JOE_DATA!$A$2:$A$19999="Corporate"),0.4,0)))
+
IF(LEN($DN45)=0,0.3,SUM(IF(([2]JOE_DATA!$C$2:$C$19999=$DN45)*([2]JOE_DATA!$B$2:$B$19999="Country of buyer")*([2]JOE_DATA!$A$2:$A$19999="Corporate"),0.3,0)))
+
IF(LEN($DL45)=0,0.3,SUM(IF(([2]JOE_DATA!$C$2:$C$19999=$DL45)*([2]JOE_DATA!$B$2:$B$19999="Country of buyer")*([2]JOE_DATA!$A$2:$A$19999="Corporate"),0.3,0)))</f>
        <v>1</v>
      </c>
      <c r="HO45" s="3">
        <f t="array" ref="HO45">IF(LEN($DO45)=0,0.4,SUM(IF(([2]JOE_DATA!$C$2:$C$19999=$DO45)*([2]JOE_DATA!$B$2:$B$19999="Country of seller")*([2]JOE_DATA!$A$2:$A$19999="Corporate"),0.4,0)))
+
IF(LEN($DP45)=0,0.3,SUM(IF(([2]JOE_DATA!$C$2:$C$19999=$DP45)*([2]JOE_DATA!$B$2:$B$19999="Country of seller")*([2]JOE_DATA!$A$2:$A$19999="Corporate"),0.3,0)))
+
IF(LEN($DQ45)=0,0.3,SUM(IF(([2]JOE_DATA!$C$2:$C$19999=$DQ45)*([2]JOE_DATA!$B$2:$B$19999="Country of seller")*([2]JOE_DATA!$A$2:$A$19999="Corporate"),0.3,0)))</f>
        <v>1</v>
      </c>
      <c r="HP45" s="3">
        <f t="array" ref="HP45">IF(LEN($DR45)=0,0.4,SUM(IF(([2]JOE_DATA!$C$2:$C$19999=$DR45)*([2]JOE_DATA!$B$2:$B$19999="Country of target")*([2]JOE_DATA!$A$2:$A$19999="Corporate"),0.4,0)))
+
IF(LEN($DS45)=0,0.3,SUM(IF(([2]JOE_DATA!$C$2:$C$19999=$DS45)*([2]JOE_DATA!$B$2:$B$19999="Country of target")*([2]JOE_DATA!$A$2:$A$19999="Corporate"),0.3,0)))
+
IF(LEN($DT45)=0,0.3,SUM(IF(([2]JOE_DATA!$C$2:$C$19999=$DT45)*([2]JOE_DATA!$B$2:$B$19999="Country of target")*([2]JOE_DATA!$A$2:$A$19999="Corporate"),0.3,0)))</f>
        <v>1</v>
      </c>
      <c r="HQ45" s="3">
        <f t="array" ref="HQ45">IF(LEN($DU45)=0,1,SUM(IF(([2]JOE_DATA!$C$2:$C$19999=$DU45)*([2]JOE_DATA!$B$2:$B$19999="Value over US $5m")*([2]JOE_DATA!$A$2:$A$19999="Corporate"),1,0)))</f>
        <v>1</v>
      </c>
      <c r="HR45" s="3">
        <f t="array" ref="HR45">IF(LEN($DV45)=0,1,SUM(IF(([2]JOE_DATA!$C$2:$C$19999=$DV45)*([2]JOE_DATA!$B$2:$B$19999="Value over £500,000")*([2]JOE_DATA!$A$2:$A$19999="Corporate"),1,0)))</f>
        <v>1</v>
      </c>
      <c r="HS45" s="3">
        <f t="array" ref="HS45">IF(LEN($DW45)=0,1,SUM(IF(([2]JOE_DATA!$C$2:$C$19999=$DW45)*([2]JOE_DATA!$B$2:$B$19999="Value over Euro 5m")*([2]JOE_DATA!$A$2:$A$19999="Corporate"),1,0)))</f>
        <v>1</v>
      </c>
      <c r="HT45" s="3">
        <f t="array" ref="HT45">IF(LEN($DX45)=0,1,SUM(IF(([2]JOE_DATA!$C$2:$C$19999=$DX45)*([2]JOE_DATA!$B$2:$B$19999="Value range in euros")*([2]JOE_DATA!$A$2:$A$19999="Corporate"),1,0)))</f>
        <v>1</v>
      </c>
      <c r="HU45" s="3">
        <f t="array" ref="HU45">IF(LEN($DY45)=0,1,SUM(IF(([2]JOE_DATA!$C$2:$C$19999=$DY45)*([2]JOE_DATA!$B$2:$B$19999="Is the deal relevant for M&amp;A study")*([2]JOE_DATA!$A$2:$A$19999="Corporate"),1,0)))</f>
        <v>1</v>
      </c>
      <c r="HV45" s="3">
        <f t="array" ref="HV45">IF(LEN($DZ45)=0,1,SUM(IF(([2]JOE_DATA!$C$2:$C$19999=$DZ45)*([2]JOE_DATA!$B$2:$B$19999="Does the deal involve PE clients")*([2]JOE_DATA!$A$2:$A$19999="Corporate"),1,0)))</f>
        <v>1</v>
      </c>
      <c r="HW45" s="3">
        <f t="array" ref="HW45">IF(LEN($EA45)=0,1,SUM(IF(([2]JOE_DATA!$C$2:$C$19999=$EA45)*([2]JOE_DATA!$B$2:$B$19999="Quarter deal announced/signed")*([2]JOE_DATA!$A$2:$A$19999="Corporate"),1,0)))</f>
        <v>1</v>
      </c>
      <c r="HX45" s="3">
        <f t="array" ref="HX45">IF(LEN($EB45)=0,1,SUM(IF(([2]JOE_DATA!$C$2:$C$19999=$EB45)*([2]JOE_DATA!$B$2:$B$19999="Quarter deal completed")*([2]JOE_DATA!$A$2:$A$19999="Corporate"),1,0)))</f>
        <v>1</v>
      </c>
      <c r="HY45" s="3">
        <f t="array" ref="HY45">IF(LEN($EC45)=0,1,SUM(IF(([2]JOE_DATA!$C$2:$C$19999=$EC45)*([2]JOE_DATA!$B$2:$B$19999="Year deal announced/signed")*([2]JOE_DATA!$A$2:$A$19999="Corporate"),1,0)))</f>
        <v>1</v>
      </c>
      <c r="HZ45" s="3">
        <f t="array" ref="HZ45">IF(LEN($ED45)=0,1,SUM(IF(([2]JOE_DATA!$C$2:$C$19999=$ED45)*([2]JOE_DATA!$B$2:$B$19999="Year deal completed")*([2]JOE_DATA!$A$2:$A$19999="Corporate"),1,0)))</f>
        <v>1</v>
      </c>
      <c r="IA45" s="3">
        <v>1</v>
      </c>
      <c r="IB45" s="3">
        <f t="array" ref="IB45">IF(LEN($EF45)=0,1,SUM(IF(([2]JOE_DATA!$C$2:$C$19999=$EF45)*([2]JOE_DATA!$B$2:$B$19999="Work type")*([2]JOE_DATA!$A$2:$A$19999="Corporate Tax"),1,0)))</f>
        <v>1</v>
      </c>
      <c r="IC45" s="3">
        <f t="array" ref="IC45">IF(LEN($EG45)=0,0.4,SUM(IF(([2]JOE_DATA!$C$2:$C$19999=$EG45)*([2]JOE_DATA!$B$2:$B$19999="Work type")*([2]JOE_DATA!$A$2:$A$19999="EPC Construction"),0.4,0)))
+
IF(LEN($EH45)=0,0.3,SUM(IF(([2]JOE_DATA!$C$2:$C$19999=$EH45)*([2]JOE_DATA!$B$2:$B$19999="Work type")*([2]JOE_DATA!$A$2:$A$19999="EPC Construction"),0.3,0)))
+
IF(LEN($EI45)=0,0.3,SUM(IF(([2]JOE_DATA!$C$2:$C$19999=$EI45)*([2]JOE_DATA!$B$2:$B$19999="Work type")*([2]JOE_DATA!$A$2:$A$19999="EPC Construction"),0.3,0)))</f>
        <v>1</v>
      </c>
      <c r="ID45" s="3">
        <f t="array" ref="ID45">IF(LEN($EJ45)=0,0.4,SUM(IF(([2]JOE_DATA!$C$2:$C$19999=$EJ45)*([2]JOE_DATA!$B$2:$B$19999="Contract type")*([2]JOE_DATA!$A$2:$A$19999="EPC Construction"),0.4,0)))
+
IF(LEN($EK45)=0,0.3,SUM(IF(([2]JOE_DATA!$C$2:$C$19999=$EK45)*([2]JOE_DATA!$B$2:$B$19999="Contract type")*([2]JOE_DATA!$A$2:$A$19999="EPC Construction"),0.3,0)))
+
IF(LEN($EL45)=0,0.3,SUM(IF(([2]JOE_DATA!$C$2:$C$19999=$EL45)*([2]JOE_DATA!$B$2:$B$19999="Contract type")*([2]JOE_DATA!$A$2:$A$19999="EPC Construction"),0.3,0)))</f>
        <v>1</v>
      </c>
      <c r="IE45" s="3">
        <f t="array" ref="IE45">IF(LEN($EP45)=0,1,SUM(IF(([2]JOE_DATA!$C$2:$C$19999=$EP45)*([2]JOE_DATA!$B$2:$B$19999="Client type")*([2]JOE_DATA!$A$2:$A$19999="EPC Construction"),1,0)))</f>
        <v>1</v>
      </c>
      <c r="IF45" s="3">
        <f t="array" ref="IF45">IF(LEN($EN45)=0,1,SUM(IF(([2]JOE_DATA!$C$2:$C$19999=$EN45)*([2]JOE_DATA!$B$2:$B$19999="Subject matter")*([2]JOE_DATA!$A$2:$A$19999="EPC Construction"),1,0)))</f>
        <v>1</v>
      </c>
      <c r="IG45" s="3">
        <f t="array" ref="IG45">IF(LEN($ER45)=0,1,SUM(IF(([2]JOE_DATA!$C$2:$C$19999=$ER45)*([2]JOE_DATA!$B$2:$B$19999="Client scope")*([2]JOE_DATA!$A$2:$A$19999="EPC Construction"),1,0)))</f>
        <v>1</v>
      </c>
      <c r="IH45" s="3">
        <f t="array" ref="IH45">IF(LEN($ES45)=0,0.4,SUM(IF(([2]JOE_DATA!$C$2:$C$19999=$ES45)*([2]JOE_DATA!$B$2:$B$19999="Work type")*([2]JOE_DATA!$A$2:$A$19999="EPC Energy"),0.4,0)))
+
IF(LEN($ET45)=0,0.3,SUM(IF(([2]JOE_DATA!$C$2:$C$19999=$ET45)*([2]JOE_DATA!$B$2:$B$19999="Work type")*([2]JOE_DATA!$A$2:$A$19999="EPC Energy"),0.3,0)))
+
IF(LEN($EU45)=0,0.3,SUM(IF(([2]JOE_DATA!$C$2:$C$19999=$EU45)*([2]JOE_DATA!$B$2:$B$19999="Work type")*([2]JOE_DATA!$A$2:$A$19999="EPC Energy"),0.3,0)))</f>
        <v>1</v>
      </c>
      <c r="II45" s="3">
        <f t="array" ref="II45">IF(LEN($EV45)=0,1,SUM(IF(([2]JOE_DATA!$C$2:$C$19999=$EV45)*([2]JOE_DATA!$B$2:$B$19999="Work type")*([2]JOE_DATA!$A$2:$A$19999="EPC Energy"),1,0)))</f>
        <v>1</v>
      </c>
      <c r="IJ45" s="3">
        <f t="array" ref="IJ45">IF(LEN($EW45)=0,1,SUM(IF(([2]JOE_DATA!$C$2:$C$19999=$EW45)*([2]JOE_DATA!$B$2:$B$19999="Client type")*([2]JOE_DATA!$A$2:$A$19999="EPC Projects"),1,0)))</f>
        <v>1</v>
      </c>
      <c r="IK45" s="3">
        <f t="array" ref="IK45">IF(LEN($FE45)=0,0.4,SUM(IF(([2]JOE_DATA!$C$2:$C$19999=$FE45)*([2]JOE_DATA!$B$2:$B$19999="Client type")*([2]JOE_DATA!$A$2:$A$19999="Real Estate"),0.4,0)))
+
IF(LEN($FF45)=0,0.3,SUM(IF(([2]JOE_DATA!$C$2:$C$19999=$FF45)*([2]JOE_DATA!$B$2:$B$19999="Client type")*([2]JOE_DATA!$A$2:$A$19999="Real Estate"),0.3,0)))
+
IF(LEN($FG45)=0,0.3,SUM(IF(([2]JOE_DATA!$C$2:$C$19999=$FG45)*([2]JOE_DATA!$B$2:$B$19999="Client type")*([2]JOE_DATA!$A$2:$A$19999="Real Estate"),0.3,0)))</f>
        <v>1</v>
      </c>
      <c r="IL45" s="3">
        <f t="array" ref="IL45">IF(LEN($FH45)=0,0.4,SUM(IF(([2]JOE_DATA!$C$2:$C$19999=$FH45)*([2]JOE_DATA!$B$2:$B$19999="Work type")*([2]JOE_DATA!$A$2:$A$19999="Real Estate"),0.4,0)))
+
IF(LEN($FI45)=0,0.3,SUM(IF(([2]JOE_DATA!$C$2:$C$19999=$FI45)*([2]JOE_DATA!$B$2:$B$19999="Work type")*([2]JOE_DATA!$A$2:$A$19999="Real Estate"),0.3,0)))
+
IF(LEN($FJ45)=0,0.3,SUM(IF(([2]JOE_DATA!$C$2:$C$19999=$FJ45)*([2]JOE_DATA!$B$2:$B$19999="Work type")*([2]JOE_DATA!$A$2:$A$19999="Real Estate"),0.3,0)))</f>
        <v>1</v>
      </c>
      <c r="IM45" s="3">
        <f t="array" ref="IM45">IF(LEN($EX45)=0,0.4,SUM(IF(([2]JOE_DATA!$C$2:$C$19999=$EX45)*([2]JOE_DATA!$B$2:$B$19999="Work type")*([2]JOE_DATA!$A$2:$A$19999="Human Capital"),0.4,0)))
+
IF(LEN($EY45)=0,0.3,SUM(IF(([2]JOE_DATA!$C$2:$C$19999=$EY45)*([2]JOE_DATA!$B$2:$B$19999="Work type")*([2]JOE_DATA!$A$2:$A$19999="Human Capital"),0.3,0)))
+
IF(LEN($EZ45)=0,0.3,SUM(IF(([2]JOE_DATA!$C$2:$C$19999=$EZ45)*([2]JOE_DATA!$B$2:$B$19999="Work type")*([2]JOE_DATA!$A$2:$A$19999="Human Capital"),0.3,0)))</f>
        <v>1</v>
      </c>
      <c r="IN45" s="3">
        <f t="array" ref="IN45">IF(LEN($FA45)=0,0.4,SUM(IF(([2]JOE_DATA!$C$2:$C$19999=$FA45)*([2]JOE_DATA!$B$2:$B$19999="Sub-work types")*([2]JOE_DATA!$A$2:$A$19999="Human Capital"),0.4,0)))
+
IF(LEN($FB45)=0,0.3,SUM(IF(([2]JOE_DATA!$C$2:$C$19999=$FB45)*([2]JOE_DATA!$B$2:$B$19999="Sub-work types")*([2]JOE_DATA!$A$2:$A$19999="Human Capital"),0.3,0)))
+
IF(LEN($FC45)=0,0.3,SUM(IF(([2]JOE_DATA!$C$2:$C$19999=$FC45)*([2]JOE_DATA!$B$2:$B$19999="Sub-work types")*([2]JOE_DATA!$A$2:$A$19999="Human Capital"),0.3,0)))</f>
        <v>1</v>
      </c>
      <c r="IO45" s="16">
        <f t="array" ref="IO45">IF(LEN($FD45)=0,1,SUM(IF(([2]JOE_DATA!$C$2:$C$19999=$FD45)*([2]JOE_DATA!$B$2:$B$19999="Pension scheme")*([2]JOE_DATA!$A$2:$A$19999="Human Capital"),1,0)))</f>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54.75">
      <c r="A46" s="37" t="s">
        <v>246</v>
      </c>
      <c r="B46" s="38" t="s">
        <v>414</v>
      </c>
      <c r="C46" s="37" t="s">
        <v>254</v>
      </c>
      <c r="D46" s="37"/>
      <c r="E46" s="3"/>
      <c r="F46" s="40" t="s">
        <v>300</v>
      </c>
      <c r="G46" s="3"/>
      <c r="H46" s="3"/>
      <c r="I46" s="40" t="s">
        <v>301</v>
      </c>
      <c r="J46" s="40" t="s">
        <v>410</v>
      </c>
      <c r="K46" s="3"/>
      <c r="L46" s="37"/>
      <c r="M46" s="3"/>
      <c r="N46" s="3"/>
      <c r="O46" s="47" t="s">
        <v>98</v>
      </c>
      <c r="P46" s="37"/>
      <c r="Q46" s="37"/>
      <c r="R46" s="3"/>
      <c r="S46" s="42"/>
      <c r="T46" s="42">
        <v>39098</v>
      </c>
      <c r="U46" s="40" t="s">
        <v>300</v>
      </c>
      <c r="V46" s="3"/>
      <c r="W46" s="3"/>
      <c r="X46" s="40" t="s">
        <v>301</v>
      </c>
      <c r="Y46" s="40" t="s">
        <v>410</v>
      </c>
      <c r="Z46" s="3"/>
      <c r="AA46" s="37" t="s">
        <v>416</v>
      </c>
      <c r="AB46" s="37"/>
      <c r="AC46" s="3"/>
      <c r="AD46" s="37" t="s">
        <v>254</v>
      </c>
      <c r="AE46" s="3"/>
      <c r="AF46" s="3"/>
      <c r="AG46" s="43"/>
      <c r="AH46" s="3"/>
      <c r="AI46" s="37" t="s">
        <v>255</v>
      </c>
      <c r="AJ46" s="3"/>
      <c r="AK46" s="3"/>
      <c r="AL46" s="37"/>
      <c r="AM46" s="3"/>
      <c r="AN46" s="3"/>
      <c r="AO46" s="37" t="s">
        <v>256</v>
      </c>
      <c r="AP46" s="3"/>
      <c r="AQ46" s="3"/>
      <c r="AR46" s="3"/>
      <c r="AS46" s="3"/>
      <c r="AT46" s="3"/>
      <c r="AU46" s="3"/>
      <c r="AV46" s="3"/>
      <c r="AW46" s="3"/>
      <c r="AX46" s="3"/>
      <c r="AY46" s="3"/>
      <c r="AZ46" s="3"/>
      <c r="BA46" s="3"/>
      <c r="BB46" s="3"/>
      <c r="BC46" s="3"/>
      <c r="BD46" s="3"/>
      <c r="BE46" s="44"/>
      <c r="BF46" s="37"/>
      <c r="BG46" s="37" t="s">
        <v>254</v>
      </c>
      <c r="BH46" s="3"/>
      <c r="BI46" s="40" t="s">
        <v>303</v>
      </c>
      <c r="BJ46" s="45"/>
      <c r="BK46" s="45"/>
      <c r="BL46" s="46" t="s">
        <v>291</v>
      </c>
      <c r="BM46" s="46" t="s">
        <v>386</v>
      </c>
      <c r="BN46" s="37"/>
      <c r="BO46" s="3"/>
      <c r="BP46" s="3"/>
      <c r="BQ46" s="3"/>
      <c r="BR46" s="3"/>
      <c r="BS46" s="3"/>
      <c r="BT46" s="37"/>
      <c r="BU46" s="37"/>
      <c r="BV46" s="37"/>
      <c r="BW46" s="3"/>
      <c r="BX46" s="3"/>
      <c r="BY46" s="3"/>
      <c r="BZ46" s="3"/>
      <c r="CA46" s="3"/>
      <c r="CB46" s="3"/>
      <c r="CC46" s="3"/>
      <c r="CD46" s="41" t="s">
        <v>259</v>
      </c>
      <c r="CE46" s="40" t="s">
        <v>260</v>
      </c>
      <c r="CF46" s="3"/>
      <c r="CG46" s="41" t="s">
        <v>261</v>
      </c>
      <c r="CH46" s="40"/>
      <c r="CI46" s="3"/>
      <c r="CJ46" s="3"/>
      <c r="CK46" s="41" t="s">
        <v>262</v>
      </c>
      <c r="CL46" s="3"/>
      <c r="CM46" s="3"/>
      <c r="CN46" s="3"/>
      <c r="CO46" s="3"/>
      <c r="CP46" s="3"/>
      <c r="CQ46" s="37"/>
      <c r="CR46" s="37"/>
      <c r="CS46" s="40" t="s">
        <v>417</v>
      </c>
      <c r="CT46" s="37"/>
      <c r="CU46" s="37"/>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7"/>
      <c r="FF46" s="37"/>
      <c r="FG46" s="37"/>
      <c r="FH46" s="37"/>
      <c r="FI46" s="37"/>
      <c r="FJ46" s="3"/>
      <c r="FK46" s="3"/>
      <c r="FL46" s="3"/>
      <c r="FM46" s="3"/>
      <c r="FO46" s="3"/>
      <c r="FP46" s="3"/>
      <c r="FQ46" s="3" t="str">
        <f t="array" ref="FQ46">IF(SUM($FU46:$IP46)=74,"PASS","FAIL")</f>
        <v>FAIL</v>
      </c>
      <c r="FR46" s="3">
        <f t="shared" si="5"/>
        <v>1</v>
      </c>
      <c r="FS46" s="3">
        <f t="shared" si="6"/>
        <v>0</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1</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f t="array" ref="HF46">IF(LEN($CS46)=0,0.4,SUM(IF(([2]JOE_DATA!$C$2:$C$19999=$CS46)*([2]JOE_DATA!$B$2:$B$19999="Work type")*([2]JOE_DATA!$A$2:$A$19999="BAIF"),0.4,0)))
+
IF(LEN($CT46)=0,0.3,SUM(IF(([2]JOE_DATA!$C$2:$C$19999=$CT46)*([2]JOE_DATA!$B$2:$B$19999="Work type")*([2]JOE_DATA!$A$2:$A$19999="BAIF"),0.3,0)))
+
IF(LEN($CU46)=0,0.3,SUM(IF(([2]JOE_DATA!$C$2:$C$19999=$CU46)*([2]JOE_DATA!$B$2:$B$19999="Work type")*([2]JOE_DATA!$A$2:$A$19999="BAIF"),0.3,0)))</f>
        <v>0.6</v>
      </c>
      <c r="HG46" s="3">
        <f t="array" ref="HG46">IF(LEN($CQ46)=0,1,SUM(IF(([2]JOE_DATA!$C$2:$C$19999=$CQ46)*([2]JOE_DATA!$B$2:$B$19999="Client type")*([2]JOE_DATA!$A$2:$A$19999="BAIF"),1,0)))</f>
        <v>1</v>
      </c>
      <c r="HH46" s="3">
        <f t="array" ref="HH46">IF(LEN($CW46)=0,0.4,SUM(IF(([2]JOE_DATA!$C$2:$C$19999=$CW46)*([2]JOE_DATA!$B$2:$B$19999="Work type")*([2]JOE_DATA!$A$2:$A$19999="CRD"),0.4,0)))
+
IF(LEN($CX46)=0,0.3,SUM(IF(([2]JOE_DATA!$C$2:$C$19999=$CX46)*([2]JOE_DATA!$B$2:$B$19999="Work type")*([2]JOE_DATA!$A$2:$A$19999="CRD"),0.3,0)))
+
IF(LEN($CY46)=0,0.3,SUM(IF(([2]JOE_DATA!$C$2:$C$19999=$CY46)*([2]JOE_DATA!$B$2:$B$19999="Work type")*([2]JOE_DATA!$A$2:$A$19999="CRD"),0.3,0)))</f>
        <v>1</v>
      </c>
      <c r="HI46" s="3">
        <f t="array" ref="HI46">IF(LEN($CZ46)=0,0.4,SUM(IF(([2]JOE_DATA!$C$2:$C$19999=$CZ46)*([2]JOE_DATA!$B$2:$B$19999="Sub-work type")*([2]JOE_DATA!$A$2:$A$19999="CRD"),0.4,0)))
+
IF(LEN($DA46)=0,0.3,SUM(IF(([2]JOE_DATA!$C$2:$C$19999=$DA46)*([2]JOE_DATA!$B$2:$B$19999="Sub-work type")*([2]JOE_DATA!$A$2:$A$19999="CRD"),0.3,0)))
+
IF(LEN($DB46)=0,0.3,SUM(IF(([2]JOE_DATA!$C$2:$C$19999=$DB46)*([2]JOE_DATA!$B$2:$B$19999="Sub-work type")*([2]JOE_DATA!$A$2:$A$19999="CRD"),0.3,0)))</f>
        <v>1</v>
      </c>
      <c r="HJ46" s="3">
        <f t="array" ref="HJ46">IF(LEN($CV46)=0,1,SUM(IF(([2]JOE_DATA!$C$2:$C$19999=$CV46)*([2]JOE_DATA!$B$2:$B$19999="Client type")*([2]JOE_DATA!$A$2:$A$19999="CRD"),1,0)))</f>
        <v>1</v>
      </c>
      <c r="HK46" s="3">
        <f t="array" ref="HK46">IF(LEN($DC46)=0,0.4,SUM(IF(([2]JOE_DATA!$C$2:$C$19999=$DC46)*([2]JOE_DATA!$B$2:$B$19999="Work type")*([2]JOE_DATA!$A$2:$A$19999="Corporate"),0.4,0)))
+
IF(LEN($DD46)=0,0.3,SUM(IF(([2]JOE_DATA!$C$2:$C$19999=$DD46)*([2]JOE_DATA!$B$2:$B$19999="Work type")*([2]JOE_DATA!$A$2:$A$19999="Corporate"),0.3,0)))
+
IF(LEN($DE46)=0,0.3,SUM(IF(([2]JOE_DATA!$C$2:$C$19999=$DE46)*([2]JOE_DATA!$B$2:$B$19999="Work type")*([2]JOE_DATA!$A$2:$A$19999="Corporate"),0.3,0)))</f>
        <v>1</v>
      </c>
      <c r="HL46" s="3">
        <f t="array" ref="HL46">IF(LEN($DF46)=0,0.4,SUM(IF(([2]JOE_DATA!$C$2:$C$19999=$DF46)*([2]JOE_DATA!$B$2:$B$19999="Sub-work type")*([2]JOE_DATA!$A$2:$A$19999="Corporate"),0.4,0)))
+
IF(LEN($DG46)=0,0.3,SUM(IF(([2]JOE_DATA!$C$2:$C$19999=$DG46)*([2]JOE_DATA!$B$2:$B$19999="Sub-work type")*([2]JOE_DATA!$A$2:$A$19999="Corporate"),0.3,0)))
+
IF(LEN($DH46)=0,0.3,SUM(IF(([2]JOE_DATA!$C$2:$C$19999=$DH46)*([2]JOE_DATA!$B$2:$B$19999="Sub-work type")*([2]JOE_DATA!$A$2:$A$19999="Corporate"),0.3,0)))</f>
        <v>1</v>
      </c>
      <c r="HM46" s="3">
        <f t="array" ref="HM46">IF(LEN($DI46)=0,0.4,SUM(IF(([2]JOE_DATA!$C$2:$C$19999=$DI46)*([2]JOE_DATA!$B$2:$B$19999="Acting for")*([2]JOE_DATA!$A$2:$A$19999="Corporate"),0.4,0)))
+
IF(LEN($DJ46)=0,0.3,SUM(IF(([2]JOE_DATA!$C$2:$C$19999=$DJ46)*([2]JOE_DATA!$B$2:$B$19999="Acting for")*([2]JOE_DATA!$A$2:$A$19999="Corporate"),0.3,0)))
+
IF(LEN($DK46)=0,0.3,SUM(IF(([2]JOE_DATA!$C$2:$C$19999=$DK46)*([2]JOE_DATA!$B$2:$B$19999="Acting for")*([2]JOE_DATA!$A$2:$A$19999="Corporate"),0.3,0)))</f>
        <v>1</v>
      </c>
      <c r="HN46" s="3">
        <f t="array" ref="HN46">IF(LEN($DM46)=0,0.4,SUM(IF(([2]JOE_DATA!$C$2:$C$19999=$DM46)*([2]JOE_DATA!$B$2:$B$19999="Country of buyer")*([2]JOE_DATA!$A$2:$A$19999="Corporate"),0.4,0)))
+
IF(LEN($DN46)=0,0.3,SUM(IF(([2]JOE_DATA!$C$2:$C$19999=$DN46)*([2]JOE_DATA!$B$2:$B$19999="Country of buyer")*([2]JOE_DATA!$A$2:$A$19999="Corporate"),0.3,0)))
+
IF(LEN($DL46)=0,0.3,SUM(IF(([2]JOE_DATA!$C$2:$C$19999=$DL46)*([2]JOE_DATA!$B$2:$B$19999="Country of buyer")*([2]JOE_DATA!$A$2:$A$19999="Corporate"),0.3,0)))</f>
        <v>1</v>
      </c>
      <c r="HO46" s="3">
        <f t="array" ref="HO46">IF(LEN($DO46)=0,0.4,SUM(IF(([2]JOE_DATA!$C$2:$C$19999=$DO46)*([2]JOE_DATA!$B$2:$B$19999="Country of seller")*([2]JOE_DATA!$A$2:$A$19999="Corporate"),0.4,0)))
+
IF(LEN($DP46)=0,0.3,SUM(IF(([2]JOE_DATA!$C$2:$C$19999=$DP46)*([2]JOE_DATA!$B$2:$B$19999="Country of seller")*([2]JOE_DATA!$A$2:$A$19999="Corporate"),0.3,0)))
+
IF(LEN($DQ46)=0,0.3,SUM(IF(([2]JOE_DATA!$C$2:$C$19999=$DQ46)*([2]JOE_DATA!$B$2:$B$19999="Country of seller")*([2]JOE_DATA!$A$2:$A$19999="Corporate"),0.3,0)))</f>
        <v>1</v>
      </c>
      <c r="HP46" s="3">
        <f t="array" ref="HP46">IF(LEN($DR46)=0,0.4,SUM(IF(([2]JOE_DATA!$C$2:$C$19999=$DR46)*([2]JOE_DATA!$B$2:$B$19999="Country of target")*([2]JOE_DATA!$A$2:$A$19999="Corporate"),0.4,0)))
+
IF(LEN($DS46)=0,0.3,SUM(IF(([2]JOE_DATA!$C$2:$C$19999=$DS46)*([2]JOE_DATA!$B$2:$B$19999="Country of target")*([2]JOE_DATA!$A$2:$A$19999="Corporate"),0.3,0)))
+
IF(LEN($DT46)=0,0.3,SUM(IF(([2]JOE_DATA!$C$2:$C$19999=$DT46)*([2]JOE_DATA!$B$2:$B$19999="Country of target")*([2]JOE_DATA!$A$2:$A$19999="Corporate"),0.3,0)))</f>
        <v>1</v>
      </c>
      <c r="HQ46" s="3">
        <f t="array" ref="HQ46">IF(LEN($DU46)=0,1,SUM(IF(([2]JOE_DATA!$C$2:$C$19999=$DU46)*([2]JOE_DATA!$B$2:$B$19999="Value over US $5m")*([2]JOE_DATA!$A$2:$A$19999="Corporate"),1,0)))</f>
        <v>1</v>
      </c>
      <c r="HR46" s="3">
        <f t="array" ref="HR46">IF(LEN($DV46)=0,1,SUM(IF(([2]JOE_DATA!$C$2:$C$19999=$DV46)*([2]JOE_DATA!$B$2:$B$19999="Value over £500,000")*([2]JOE_DATA!$A$2:$A$19999="Corporate"),1,0)))</f>
        <v>1</v>
      </c>
      <c r="HS46" s="3">
        <f t="array" ref="HS46">IF(LEN($DW46)=0,1,SUM(IF(([2]JOE_DATA!$C$2:$C$19999=$DW46)*([2]JOE_DATA!$B$2:$B$19999="Value over Euro 5m")*([2]JOE_DATA!$A$2:$A$19999="Corporate"),1,0)))</f>
        <v>1</v>
      </c>
      <c r="HT46" s="3">
        <f t="array" ref="HT46">IF(LEN($DX46)=0,1,SUM(IF(([2]JOE_DATA!$C$2:$C$19999=$DX46)*([2]JOE_DATA!$B$2:$B$19999="Value range in euros")*([2]JOE_DATA!$A$2:$A$19999="Corporate"),1,0)))</f>
        <v>1</v>
      </c>
      <c r="HU46" s="3">
        <f t="array" ref="HU46">IF(LEN($DY46)=0,1,SUM(IF(([2]JOE_DATA!$C$2:$C$19999=$DY46)*([2]JOE_DATA!$B$2:$B$19999="Is the deal relevant for M&amp;A study")*([2]JOE_DATA!$A$2:$A$19999="Corporate"),1,0)))</f>
        <v>1</v>
      </c>
      <c r="HV46" s="3">
        <f t="array" ref="HV46">IF(LEN($DZ46)=0,1,SUM(IF(([2]JOE_DATA!$C$2:$C$19999=$DZ46)*([2]JOE_DATA!$B$2:$B$19999="Does the deal involve PE clients")*([2]JOE_DATA!$A$2:$A$19999="Corporate"),1,0)))</f>
        <v>1</v>
      </c>
      <c r="HW46" s="3">
        <f t="array" ref="HW46">IF(LEN($EA46)=0,1,SUM(IF(([2]JOE_DATA!$C$2:$C$19999=$EA46)*([2]JOE_DATA!$B$2:$B$19999="Quarter deal announced/signed")*([2]JOE_DATA!$A$2:$A$19999="Corporate"),1,0)))</f>
        <v>1</v>
      </c>
      <c r="HX46" s="3">
        <f t="array" ref="HX46">IF(LEN($EB46)=0,1,SUM(IF(([2]JOE_DATA!$C$2:$C$19999=$EB46)*([2]JOE_DATA!$B$2:$B$19999="Quarter deal completed")*([2]JOE_DATA!$A$2:$A$19999="Corporate"),1,0)))</f>
        <v>1</v>
      </c>
      <c r="HY46" s="3">
        <f t="array" ref="HY46">IF(LEN($EC46)=0,1,SUM(IF(([2]JOE_DATA!$C$2:$C$19999=$EC46)*([2]JOE_DATA!$B$2:$B$19999="Year deal announced/signed")*([2]JOE_DATA!$A$2:$A$19999="Corporate"),1,0)))</f>
        <v>1</v>
      </c>
      <c r="HZ46" s="3">
        <f t="array" ref="HZ46">IF(LEN($ED46)=0,1,SUM(IF(([2]JOE_DATA!$C$2:$C$19999=$ED46)*([2]JOE_DATA!$B$2:$B$19999="Year deal completed")*([2]JOE_DATA!$A$2:$A$19999="Corporate"),1,0)))</f>
        <v>1</v>
      </c>
      <c r="IA46" s="3">
        <v>1</v>
      </c>
      <c r="IB46" s="3">
        <f t="array" ref="IB46">IF(LEN($EF46)=0,1,SUM(IF(([2]JOE_DATA!$C$2:$C$19999=$EF46)*([2]JOE_DATA!$B$2:$B$19999="Work type")*([2]JOE_DATA!$A$2:$A$19999="Corporate Tax"),1,0)))</f>
        <v>1</v>
      </c>
      <c r="IC46" s="3">
        <f t="array" ref="IC46">IF(LEN($EG46)=0,0.4,SUM(IF(([2]JOE_DATA!$C$2:$C$19999=$EG46)*([2]JOE_DATA!$B$2:$B$19999="Work type")*([2]JOE_DATA!$A$2:$A$19999="EPC Construction"),0.4,0)))
+
IF(LEN($EH46)=0,0.3,SUM(IF(([2]JOE_DATA!$C$2:$C$19999=$EH46)*([2]JOE_DATA!$B$2:$B$19999="Work type")*([2]JOE_DATA!$A$2:$A$19999="EPC Construction"),0.3,0)))
+
IF(LEN($EI46)=0,0.3,SUM(IF(([2]JOE_DATA!$C$2:$C$19999=$EI46)*([2]JOE_DATA!$B$2:$B$19999="Work type")*([2]JOE_DATA!$A$2:$A$19999="EPC Construction"),0.3,0)))</f>
        <v>1</v>
      </c>
      <c r="ID46" s="3">
        <f t="array" ref="ID46">IF(LEN($EJ46)=0,0.4,SUM(IF(([2]JOE_DATA!$C$2:$C$19999=$EJ46)*([2]JOE_DATA!$B$2:$B$19999="Contract type")*([2]JOE_DATA!$A$2:$A$19999="EPC Construction"),0.4,0)))
+
IF(LEN($EK46)=0,0.3,SUM(IF(([2]JOE_DATA!$C$2:$C$19999=$EK46)*([2]JOE_DATA!$B$2:$B$19999="Contract type")*([2]JOE_DATA!$A$2:$A$19999="EPC Construction"),0.3,0)))
+
IF(LEN($EL46)=0,0.3,SUM(IF(([2]JOE_DATA!$C$2:$C$19999=$EL46)*([2]JOE_DATA!$B$2:$B$19999="Contract type")*([2]JOE_DATA!$A$2:$A$19999="EPC Construction"),0.3,0)))</f>
        <v>1</v>
      </c>
      <c r="IE46" s="3">
        <f t="array" ref="IE46">IF(LEN($EP46)=0,1,SUM(IF(([2]JOE_DATA!$C$2:$C$19999=$EP46)*([2]JOE_DATA!$B$2:$B$19999="Client type")*([2]JOE_DATA!$A$2:$A$19999="EPC Construction"),1,0)))</f>
        <v>1</v>
      </c>
      <c r="IF46" s="3">
        <f t="array" ref="IF46">IF(LEN($EN46)=0,1,SUM(IF(([2]JOE_DATA!$C$2:$C$19999=$EN46)*([2]JOE_DATA!$B$2:$B$19999="Subject matter")*([2]JOE_DATA!$A$2:$A$19999="EPC Construction"),1,0)))</f>
        <v>1</v>
      </c>
      <c r="IG46" s="3">
        <f t="array" ref="IG46">IF(LEN($ER46)=0,1,SUM(IF(([2]JOE_DATA!$C$2:$C$19999=$ER46)*([2]JOE_DATA!$B$2:$B$19999="Client scope")*([2]JOE_DATA!$A$2:$A$19999="EPC Construction"),1,0)))</f>
        <v>1</v>
      </c>
      <c r="IH46" s="3">
        <f t="array" ref="IH46">IF(LEN($ES46)=0,0.4,SUM(IF(([2]JOE_DATA!$C$2:$C$19999=$ES46)*([2]JOE_DATA!$B$2:$B$19999="Work type")*([2]JOE_DATA!$A$2:$A$19999="EPC Energy"),0.4,0)))
+
IF(LEN($ET46)=0,0.3,SUM(IF(([2]JOE_DATA!$C$2:$C$19999=$ET46)*([2]JOE_DATA!$B$2:$B$19999="Work type")*([2]JOE_DATA!$A$2:$A$19999="EPC Energy"),0.3,0)))
+
IF(LEN($EU46)=0,0.3,SUM(IF(([2]JOE_DATA!$C$2:$C$19999=$EU46)*([2]JOE_DATA!$B$2:$B$19999="Work type")*([2]JOE_DATA!$A$2:$A$19999="EPC Energy"),0.3,0)))</f>
        <v>1</v>
      </c>
      <c r="II46" s="3">
        <f t="array" ref="II46">IF(LEN($EV46)=0,1,SUM(IF(([2]JOE_DATA!$C$2:$C$19999=$EV46)*([2]JOE_DATA!$B$2:$B$19999="Work type")*([2]JOE_DATA!$A$2:$A$19999="EPC Energy"),1,0)))</f>
        <v>1</v>
      </c>
      <c r="IJ46" s="3">
        <f t="array" ref="IJ46">IF(LEN($EW46)=0,1,SUM(IF(([2]JOE_DATA!$C$2:$C$19999=$EW46)*([2]JOE_DATA!$B$2:$B$19999="Client type")*([2]JOE_DATA!$A$2:$A$19999="EPC Projects"),1,0)))</f>
        <v>1</v>
      </c>
      <c r="IK46" s="3">
        <f t="array" ref="IK46">IF(LEN($FE46)=0,0.4,SUM(IF(([2]JOE_DATA!$C$2:$C$19999=$FE46)*([2]JOE_DATA!$B$2:$B$19999="Client type")*([2]JOE_DATA!$A$2:$A$19999="Real Estate"),0.4,0)))
+
IF(LEN($FF46)=0,0.3,SUM(IF(([2]JOE_DATA!$C$2:$C$19999=$FF46)*([2]JOE_DATA!$B$2:$B$19999="Client type")*([2]JOE_DATA!$A$2:$A$19999="Real Estate"),0.3,0)))
+
IF(LEN($FG46)=0,0.3,SUM(IF(([2]JOE_DATA!$C$2:$C$19999=$FG46)*([2]JOE_DATA!$B$2:$B$19999="Client type")*([2]JOE_DATA!$A$2:$A$19999="Real Estate"),0.3,0)))</f>
        <v>1</v>
      </c>
      <c r="IL46" s="3">
        <f t="array" ref="IL46">IF(LEN($FH46)=0,0.4,SUM(IF(([2]JOE_DATA!$C$2:$C$19999=$FH46)*([2]JOE_DATA!$B$2:$B$19999="Work type")*([2]JOE_DATA!$A$2:$A$19999="Real Estate"),0.4,0)))
+
IF(LEN($FI46)=0,0.3,SUM(IF(([2]JOE_DATA!$C$2:$C$19999=$FI46)*([2]JOE_DATA!$B$2:$B$19999="Work type")*([2]JOE_DATA!$A$2:$A$19999="Real Estate"),0.3,0)))
+
IF(LEN($FJ46)=0,0.3,SUM(IF(([2]JOE_DATA!$C$2:$C$19999=$FJ46)*([2]JOE_DATA!$B$2:$B$19999="Work type")*([2]JOE_DATA!$A$2:$A$19999="Real Estate"),0.3,0)))</f>
        <v>1</v>
      </c>
      <c r="IM46" s="3">
        <f t="array" ref="IM46">IF(LEN($EX46)=0,0.4,SUM(IF(([2]JOE_DATA!$C$2:$C$19999=$EX46)*([2]JOE_DATA!$B$2:$B$19999="Work type")*([2]JOE_DATA!$A$2:$A$19999="Human Capital"),0.4,0)))
+
IF(LEN($EY46)=0,0.3,SUM(IF(([2]JOE_DATA!$C$2:$C$19999=$EY46)*([2]JOE_DATA!$B$2:$B$19999="Work type")*([2]JOE_DATA!$A$2:$A$19999="Human Capital"),0.3,0)))
+
IF(LEN($EZ46)=0,0.3,SUM(IF(([2]JOE_DATA!$C$2:$C$19999=$EZ46)*([2]JOE_DATA!$B$2:$B$19999="Work type")*([2]JOE_DATA!$A$2:$A$19999="Human Capital"),0.3,0)))</f>
        <v>1</v>
      </c>
      <c r="IN46" s="3">
        <f t="array" ref="IN46">IF(LEN($FA46)=0,0.4,SUM(IF(([2]JOE_DATA!$C$2:$C$19999=$FA46)*([2]JOE_DATA!$B$2:$B$19999="Sub-work types")*([2]JOE_DATA!$A$2:$A$19999="Human Capital"),0.4,0)))
+
IF(LEN($FB46)=0,0.3,SUM(IF(([2]JOE_DATA!$C$2:$C$19999=$FB46)*([2]JOE_DATA!$B$2:$B$19999="Sub-work types")*([2]JOE_DATA!$A$2:$A$19999="Human Capital"),0.3,0)))
+
IF(LEN($FC46)=0,0.3,SUM(IF(([2]JOE_DATA!$C$2:$C$19999=$FC46)*([2]JOE_DATA!$B$2:$B$19999="Sub-work types")*([2]JOE_DATA!$A$2:$A$19999="Human Capital"),0.3,0)))</f>
        <v>1</v>
      </c>
      <c r="IO46" s="16">
        <f t="array" ref="IO46">IF(LEN($FD46)=0,1,SUM(IF(([2]JOE_DATA!$C$2:$C$19999=$FD46)*([2]JOE_DATA!$B$2:$B$19999="Pension scheme")*([2]JOE_DATA!$A$2:$A$19999="Human Capital"),1,0)))</f>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36.75">
      <c r="A47" s="37" t="s">
        <v>246</v>
      </c>
      <c r="B47" s="38" t="s">
        <v>418</v>
      </c>
      <c r="C47" s="37" t="s">
        <v>254</v>
      </c>
      <c r="D47" s="37"/>
      <c r="E47" s="3"/>
      <c r="F47" s="39" t="s">
        <v>279</v>
      </c>
      <c r="G47" s="3"/>
      <c r="H47" s="3"/>
      <c r="I47" s="40" t="s">
        <v>419</v>
      </c>
      <c r="J47" s="3"/>
      <c r="K47" s="3"/>
      <c r="L47" s="37"/>
      <c r="M47" s="3"/>
      <c r="N47" s="3"/>
      <c r="O47" s="41" t="s">
        <v>99</v>
      </c>
      <c r="P47" s="37"/>
      <c r="Q47" s="37"/>
      <c r="R47" s="3"/>
      <c r="S47" s="42"/>
      <c r="T47" s="42"/>
      <c r="U47" s="37" t="s">
        <v>279</v>
      </c>
      <c r="V47" s="3"/>
      <c r="W47" s="3"/>
      <c r="X47" s="40" t="s">
        <v>419</v>
      </c>
      <c r="Y47" s="3"/>
      <c r="Z47" s="3"/>
      <c r="AA47" s="37" t="s">
        <v>420</v>
      </c>
      <c r="AB47" s="37"/>
      <c r="AC47" s="3"/>
      <c r="AD47" s="37" t="s">
        <v>254</v>
      </c>
      <c r="AE47" s="3"/>
      <c r="AF47" s="3"/>
      <c r="AG47" s="43" t="s">
        <v>130</v>
      </c>
      <c r="AH47" s="3"/>
      <c r="AI47" s="37" t="s">
        <v>255</v>
      </c>
      <c r="AJ47" s="3"/>
      <c r="AK47" s="3"/>
      <c r="AL47" s="37"/>
      <c r="AM47" s="3"/>
      <c r="AN47" s="3"/>
      <c r="AO47" s="37" t="s">
        <v>133</v>
      </c>
      <c r="AP47" s="3"/>
      <c r="AQ47" s="3"/>
      <c r="AR47" s="3"/>
      <c r="AS47" s="3"/>
      <c r="AT47" s="3"/>
      <c r="AU47" s="3"/>
      <c r="AV47" s="3"/>
      <c r="AW47" s="3"/>
      <c r="AX47" s="3"/>
      <c r="AY47" s="3"/>
      <c r="AZ47" s="3"/>
      <c r="BA47" s="3"/>
      <c r="BB47" s="3"/>
      <c r="BC47" s="3"/>
      <c r="BD47" s="3"/>
      <c r="BE47" s="44"/>
      <c r="BF47" s="37"/>
      <c r="BG47" s="37" t="s">
        <v>254</v>
      </c>
      <c r="BH47" s="3"/>
      <c r="BI47" s="40" t="s">
        <v>257</v>
      </c>
      <c r="BJ47" s="45"/>
      <c r="BK47" s="45"/>
      <c r="BL47" s="46" t="s">
        <v>258</v>
      </c>
      <c r="BM47" s="46" t="s">
        <v>273</v>
      </c>
      <c r="BN47" s="37"/>
      <c r="BO47" s="3"/>
      <c r="BP47" s="3"/>
      <c r="BQ47" s="3"/>
      <c r="BR47" s="3"/>
      <c r="BS47" s="3"/>
      <c r="BT47" s="37"/>
      <c r="BU47" s="46" t="s">
        <v>274</v>
      </c>
      <c r="BV47" s="37"/>
      <c r="BW47" s="3"/>
      <c r="BX47" s="3"/>
      <c r="BY47" s="3"/>
      <c r="BZ47" s="3"/>
      <c r="CA47" s="3"/>
      <c r="CB47" s="3"/>
      <c r="CC47" s="3"/>
      <c r="CD47" s="41" t="s">
        <v>259</v>
      </c>
      <c r="CE47" s="40" t="s">
        <v>260</v>
      </c>
      <c r="CF47" s="3"/>
      <c r="CG47" s="41" t="s">
        <v>261</v>
      </c>
      <c r="CH47" s="40"/>
      <c r="CI47" s="3"/>
      <c r="CJ47" s="3"/>
      <c r="CK47" s="41" t="s">
        <v>262</v>
      </c>
      <c r="CL47" s="3"/>
      <c r="CM47" s="3"/>
      <c r="CN47" s="3"/>
      <c r="CO47" s="3"/>
      <c r="CP47" s="3"/>
      <c r="CQ47" s="37"/>
      <c r="CR47" s="37"/>
      <c r="CS47" s="37"/>
      <c r="CT47" s="37"/>
      <c r="CU47" s="37"/>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7"/>
      <c r="FF47" s="37"/>
      <c r="FG47" s="37"/>
      <c r="FH47" s="37"/>
      <c r="FI47" s="37"/>
      <c r="FJ47" s="3"/>
      <c r="FK47" s="3"/>
      <c r="FL47" s="3"/>
      <c r="FM47" s="3"/>
      <c r="FO47" s="3"/>
      <c r="FP47" s="3"/>
      <c r="FQ47" s="3" t="str">
        <f t="array" ref="FQ47">IF(SUM($FU47:$IP47)=74,"PASS","FAIL")</f>
        <v>PASS</v>
      </c>
      <c r="FR47" s="3">
        <f t="shared" si="5"/>
        <v>0</v>
      </c>
      <c r="FS47" s="3">
        <f t="shared" si="6"/>
        <v>0</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1</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1</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f t="array" ref="HF47">IF(LEN($CS47)=0,0.4,SUM(IF(([2]JOE_DATA!$C$2:$C$19999=$CS47)*([2]JOE_DATA!$B$2:$B$19999="Work type")*([2]JOE_DATA!$A$2:$A$19999="BAIF"),0.4,0)))
+
IF(LEN($CT47)=0,0.3,SUM(IF(([2]JOE_DATA!$C$2:$C$19999=$CT47)*([2]JOE_DATA!$B$2:$B$19999="Work type")*([2]JOE_DATA!$A$2:$A$19999="BAIF"),0.3,0)))
+
IF(LEN($CU47)=0,0.3,SUM(IF(([2]JOE_DATA!$C$2:$C$19999=$CU47)*([2]JOE_DATA!$B$2:$B$19999="Work type")*([2]JOE_DATA!$A$2:$A$19999="BAIF"),0.3,0)))</f>
        <v>1</v>
      </c>
      <c r="HG47" s="3">
        <f t="array" ref="HG47">IF(LEN($CQ47)=0,1,SUM(IF(([2]JOE_DATA!$C$2:$C$19999=$CQ47)*([2]JOE_DATA!$B$2:$B$19999="Client type")*([2]JOE_DATA!$A$2:$A$19999="BAIF"),1,0)))</f>
        <v>1</v>
      </c>
      <c r="HH47" s="3">
        <f t="array" ref="HH47">IF(LEN($CW47)=0,0.4,SUM(IF(([2]JOE_DATA!$C$2:$C$19999=$CW47)*([2]JOE_DATA!$B$2:$B$19999="Work type")*([2]JOE_DATA!$A$2:$A$19999="CRD"),0.4,0)))
+
IF(LEN($CX47)=0,0.3,SUM(IF(([2]JOE_DATA!$C$2:$C$19999=$CX47)*([2]JOE_DATA!$B$2:$B$19999="Work type")*([2]JOE_DATA!$A$2:$A$19999="CRD"),0.3,0)))
+
IF(LEN($CY47)=0,0.3,SUM(IF(([2]JOE_DATA!$C$2:$C$19999=$CY47)*([2]JOE_DATA!$B$2:$B$19999="Work type")*([2]JOE_DATA!$A$2:$A$19999="CRD"),0.3,0)))</f>
        <v>1</v>
      </c>
      <c r="HI47" s="3">
        <f t="array" ref="HI47">IF(LEN($CZ47)=0,0.4,SUM(IF(([2]JOE_DATA!$C$2:$C$19999=$CZ47)*([2]JOE_DATA!$B$2:$B$19999="Sub-work type")*([2]JOE_DATA!$A$2:$A$19999="CRD"),0.4,0)))
+
IF(LEN($DA47)=0,0.3,SUM(IF(([2]JOE_DATA!$C$2:$C$19999=$DA47)*([2]JOE_DATA!$B$2:$B$19999="Sub-work type")*([2]JOE_DATA!$A$2:$A$19999="CRD"),0.3,0)))
+
IF(LEN($DB47)=0,0.3,SUM(IF(([2]JOE_DATA!$C$2:$C$19999=$DB47)*([2]JOE_DATA!$B$2:$B$19999="Sub-work type")*([2]JOE_DATA!$A$2:$A$19999="CRD"),0.3,0)))</f>
        <v>1</v>
      </c>
      <c r="HJ47" s="3">
        <f t="array" ref="HJ47">IF(LEN($CV47)=0,1,SUM(IF(([2]JOE_DATA!$C$2:$C$19999=$CV47)*([2]JOE_DATA!$B$2:$B$19999="Client type")*([2]JOE_DATA!$A$2:$A$19999="CRD"),1,0)))</f>
        <v>1</v>
      </c>
      <c r="HK47" s="3">
        <f t="array" ref="HK47">IF(LEN($DC47)=0,0.4,SUM(IF(([2]JOE_DATA!$C$2:$C$19999=$DC47)*([2]JOE_DATA!$B$2:$B$19999="Work type")*([2]JOE_DATA!$A$2:$A$19999="Corporate"),0.4,0)))
+
IF(LEN($DD47)=0,0.3,SUM(IF(([2]JOE_DATA!$C$2:$C$19999=$DD47)*([2]JOE_DATA!$B$2:$B$19999="Work type")*([2]JOE_DATA!$A$2:$A$19999="Corporate"),0.3,0)))
+
IF(LEN($DE47)=0,0.3,SUM(IF(([2]JOE_DATA!$C$2:$C$19999=$DE47)*([2]JOE_DATA!$B$2:$B$19999="Work type")*([2]JOE_DATA!$A$2:$A$19999="Corporate"),0.3,0)))</f>
        <v>1</v>
      </c>
      <c r="HL47" s="3">
        <f t="array" ref="HL47">IF(LEN($DF47)=0,0.4,SUM(IF(([2]JOE_DATA!$C$2:$C$19999=$DF47)*([2]JOE_DATA!$B$2:$B$19999="Sub-work type")*([2]JOE_DATA!$A$2:$A$19999="Corporate"),0.4,0)))
+
IF(LEN($DG47)=0,0.3,SUM(IF(([2]JOE_DATA!$C$2:$C$19999=$DG47)*([2]JOE_DATA!$B$2:$B$19999="Sub-work type")*([2]JOE_DATA!$A$2:$A$19999="Corporate"),0.3,0)))
+
IF(LEN($DH47)=0,0.3,SUM(IF(([2]JOE_DATA!$C$2:$C$19999=$DH47)*([2]JOE_DATA!$B$2:$B$19999="Sub-work type")*([2]JOE_DATA!$A$2:$A$19999="Corporate"),0.3,0)))</f>
        <v>1</v>
      </c>
      <c r="HM47" s="3">
        <f t="array" ref="HM47">IF(LEN($DI47)=0,0.4,SUM(IF(([2]JOE_DATA!$C$2:$C$19999=$DI47)*([2]JOE_DATA!$B$2:$B$19999="Acting for")*([2]JOE_DATA!$A$2:$A$19999="Corporate"),0.4,0)))
+
IF(LEN($DJ47)=0,0.3,SUM(IF(([2]JOE_DATA!$C$2:$C$19999=$DJ47)*([2]JOE_DATA!$B$2:$B$19999="Acting for")*([2]JOE_DATA!$A$2:$A$19999="Corporate"),0.3,0)))
+
IF(LEN($DK47)=0,0.3,SUM(IF(([2]JOE_DATA!$C$2:$C$19999=$DK47)*([2]JOE_DATA!$B$2:$B$19999="Acting for")*([2]JOE_DATA!$A$2:$A$19999="Corporate"),0.3,0)))</f>
        <v>1</v>
      </c>
      <c r="HN47" s="3">
        <f t="array" ref="HN47">IF(LEN($DM47)=0,0.4,SUM(IF(([2]JOE_DATA!$C$2:$C$19999=$DM47)*([2]JOE_DATA!$B$2:$B$19999="Country of buyer")*([2]JOE_DATA!$A$2:$A$19999="Corporate"),0.4,0)))
+
IF(LEN($DN47)=0,0.3,SUM(IF(([2]JOE_DATA!$C$2:$C$19999=$DN47)*([2]JOE_DATA!$B$2:$B$19999="Country of buyer")*([2]JOE_DATA!$A$2:$A$19999="Corporate"),0.3,0)))
+
IF(LEN($DL47)=0,0.3,SUM(IF(([2]JOE_DATA!$C$2:$C$19999=$DL47)*([2]JOE_DATA!$B$2:$B$19999="Country of buyer")*([2]JOE_DATA!$A$2:$A$19999="Corporate"),0.3,0)))</f>
        <v>1</v>
      </c>
      <c r="HO47" s="3">
        <f t="array" ref="HO47">IF(LEN($DO47)=0,0.4,SUM(IF(([2]JOE_DATA!$C$2:$C$19999=$DO47)*([2]JOE_DATA!$B$2:$B$19999="Country of seller")*([2]JOE_DATA!$A$2:$A$19999="Corporate"),0.4,0)))
+
IF(LEN($DP47)=0,0.3,SUM(IF(([2]JOE_DATA!$C$2:$C$19999=$DP47)*([2]JOE_DATA!$B$2:$B$19999="Country of seller")*([2]JOE_DATA!$A$2:$A$19999="Corporate"),0.3,0)))
+
IF(LEN($DQ47)=0,0.3,SUM(IF(([2]JOE_DATA!$C$2:$C$19999=$DQ47)*([2]JOE_DATA!$B$2:$B$19999="Country of seller")*([2]JOE_DATA!$A$2:$A$19999="Corporate"),0.3,0)))</f>
        <v>1</v>
      </c>
      <c r="HP47" s="3">
        <f t="array" ref="HP47">IF(LEN($DR47)=0,0.4,SUM(IF(([2]JOE_DATA!$C$2:$C$19999=$DR47)*([2]JOE_DATA!$B$2:$B$19999="Country of target")*([2]JOE_DATA!$A$2:$A$19999="Corporate"),0.4,0)))
+
IF(LEN($DS47)=0,0.3,SUM(IF(([2]JOE_DATA!$C$2:$C$19999=$DS47)*([2]JOE_DATA!$B$2:$B$19999="Country of target")*([2]JOE_DATA!$A$2:$A$19999="Corporate"),0.3,0)))
+
IF(LEN($DT47)=0,0.3,SUM(IF(([2]JOE_DATA!$C$2:$C$19999=$DT47)*([2]JOE_DATA!$B$2:$B$19999="Country of target")*([2]JOE_DATA!$A$2:$A$19999="Corporate"),0.3,0)))</f>
        <v>1</v>
      </c>
      <c r="HQ47" s="3">
        <f t="array" ref="HQ47">IF(LEN($DU47)=0,1,SUM(IF(([2]JOE_DATA!$C$2:$C$19999=$DU47)*([2]JOE_DATA!$B$2:$B$19999="Value over US $5m")*([2]JOE_DATA!$A$2:$A$19999="Corporate"),1,0)))</f>
        <v>1</v>
      </c>
      <c r="HR47" s="3">
        <f t="array" ref="HR47">IF(LEN($DV47)=0,1,SUM(IF(([2]JOE_DATA!$C$2:$C$19999=$DV47)*([2]JOE_DATA!$B$2:$B$19999="Value over £500,000")*([2]JOE_DATA!$A$2:$A$19999="Corporate"),1,0)))</f>
        <v>1</v>
      </c>
      <c r="HS47" s="3">
        <f t="array" ref="HS47">IF(LEN($DW47)=0,1,SUM(IF(([2]JOE_DATA!$C$2:$C$19999=$DW47)*([2]JOE_DATA!$B$2:$B$19999="Value over Euro 5m")*([2]JOE_DATA!$A$2:$A$19999="Corporate"),1,0)))</f>
        <v>1</v>
      </c>
      <c r="HT47" s="3">
        <f t="array" ref="HT47">IF(LEN($DX47)=0,1,SUM(IF(([2]JOE_DATA!$C$2:$C$19999=$DX47)*([2]JOE_DATA!$B$2:$B$19999="Value range in euros")*([2]JOE_DATA!$A$2:$A$19999="Corporate"),1,0)))</f>
        <v>1</v>
      </c>
      <c r="HU47" s="3">
        <f t="array" ref="HU47">IF(LEN($DY47)=0,1,SUM(IF(([2]JOE_DATA!$C$2:$C$19999=$DY47)*([2]JOE_DATA!$B$2:$B$19999="Is the deal relevant for M&amp;A study")*([2]JOE_DATA!$A$2:$A$19999="Corporate"),1,0)))</f>
        <v>1</v>
      </c>
      <c r="HV47" s="3">
        <f t="array" ref="HV47">IF(LEN($DZ47)=0,1,SUM(IF(([2]JOE_DATA!$C$2:$C$19999=$DZ47)*([2]JOE_DATA!$B$2:$B$19999="Does the deal involve PE clients")*([2]JOE_DATA!$A$2:$A$19999="Corporate"),1,0)))</f>
        <v>1</v>
      </c>
      <c r="HW47" s="3">
        <f t="array" ref="HW47">IF(LEN($EA47)=0,1,SUM(IF(([2]JOE_DATA!$C$2:$C$19999=$EA47)*([2]JOE_DATA!$B$2:$B$19999="Quarter deal announced/signed")*([2]JOE_DATA!$A$2:$A$19999="Corporate"),1,0)))</f>
        <v>1</v>
      </c>
      <c r="HX47" s="3">
        <f t="array" ref="HX47">IF(LEN($EB47)=0,1,SUM(IF(([2]JOE_DATA!$C$2:$C$19999=$EB47)*([2]JOE_DATA!$B$2:$B$19999="Quarter deal completed")*([2]JOE_DATA!$A$2:$A$19999="Corporate"),1,0)))</f>
        <v>1</v>
      </c>
      <c r="HY47" s="3">
        <f t="array" ref="HY47">IF(LEN($EC47)=0,1,SUM(IF(([2]JOE_DATA!$C$2:$C$19999=$EC47)*([2]JOE_DATA!$B$2:$B$19999="Year deal announced/signed")*([2]JOE_DATA!$A$2:$A$19999="Corporate"),1,0)))</f>
        <v>1</v>
      </c>
      <c r="HZ47" s="3">
        <f t="array" ref="HZ47">IF(LEN($ED47)=0,1,SUM(IF(([2]JOE_DATA!$C$2:$C$19999=$ED47)*([2]JOE_DATA!$B$2:$B$19999="Year deal completed")*([2]JOE_DATA!$A$2:$A$19999="Corporate"),1,0)))</f>
        <v>1</v>
      </c>
      <c r="IA47" s="3">
        <v>1</v>
      </c>
      <c r="IB47" s="3">
        <f t="array" ref="IB47">IF(LEN($EF47)=0,1,SUM(IF(([2]JOE_DATA!$C$2:$C$19999=$EF47)*([2]JOE_DATA!$B$2:$B$19999="Work type")*([2]JOE_DATA!$A$2:$A$19999="Corporate Tax"),1,0)))</f>
        <v>1</v>
      </c>
      <c r="IC47" s="3">
        <f t="array" ref="IC47">IF(LEN($EG47)=0,0.4,SUM(IF(([2]JOE_DATA!$C$2:$C$19999=$EG47)*([2]JOE_DATA!$B$2:$B$19999="Work type")*([2]JOE_DATA!$A$2:$A$19999="EPC Construction"),0.4,0)))
+
IF(LEN($EH47)=0,0.3,SUM(IF(([2]JOE_DATA!$C$2:$C$19999=$EH47)*([2]JOE_DATA!$B$2:$B$19999="Work type")*([2]JOE_DATA!$A$2:$A$19999="EPC Construction"),0.3,0)))
+
IF(LEN($EI47)=0,0.3,SUM(IF(([2]JOE_DATA!$C$2:$C$19999=$EI47)*([2]JOE_DATA!$B$2:$B$19999="Work type")*([2]JOE_DATA!$A$2:$A$19999="EPC Construction"),0.3,0)))</f>
        <v>1</v>
      </c>
      <c r="ID47" s="3">
        <f t="array" ref="ID47">IF(LEN($EJ47)=0,0.4,SUM(IF(([2]JOE_DATA!$C$2:$C$19999=$EJ47)*([2]JOE_DATA!$B$2:$B$19999="Contract type")*([2]JOE_DATA!$A$2:$A$19999="EPC Construction"),0.4,0)))
+
IF(LEN($EK47)=0,0.3,SUM(IF(([2]JOE_DATA!$C$2:$C$19999=$EK47)*([2]JOE_DATA!$B$2:$B$19999="Contract type")*([2]JOE_DATA!$A$2:$A$19999="EPC Construction"),0.3,0)))
+
IF(LEN($EL47)=0,0.3,SUM(IF(([2]JOE_DATA!$C$2:$C$19999=$EL47)*([2]JOE_DATA!$B$2:$B$19999="Contract type")*([2]JOE_DATA!$A$2:$A$19999="EPC Construction"),0.3,0)))</f>
        <v>1</v>
      </c>
      <c r="IE47" s="3">
        <f t="array" ref="IE47">IF(LEN($EP47)=0,1,SUM(IF(([2]JOE_DATA!$C$2:$C$19999=$EP47)*([2]JOE_DATA!$B$2:$B$19999="Client type")*([2]JOE_DATA!$A$2:$A$19999="EPC Construction"),1,0)))</f>
        <v>1</v>
      </c>
      <c r="IF47" s="3">
        <f t="array" ref="IF47">IF(LEN($EN47)=0,1,SUM(IF(([2]JOE_DATA!$C$2:$C$19999=$EN47)*([2]JOE_DATA!$B$2:$B$19999="Subject matter")*([2]JOE_DATA!$A$2:$A$19999="EPC Construction"),1,0)))</f>
        <v>1</v>
      </c>
      <c r="IG47" s="3">
        <f t="array" ref="IG47">IF(LEN($ER47)=0,1,SUM(IF(([2]JOE_DATA!$C$2:$C$19999=$ER47)*([2]JOE_DATA!$B$2:$B$19999="Client scope")*([2]JOE_DATA!$A$2:$A$19999="EPC Construction"),1,0)))</f>
        <v>1</v>
      </c>
      <c r="IH47" s="3">
        <f t="array" ref="IH47">IF(LEN($ES47)=0,0.4,SUM(IF(([2]JOE_DATA!$C$2:$C$19999=$ES47)*([2]JOE_DATA!$B$2:$B$19999="Work type")*([2]JOE_DATA!$A$2:$A$19999="EPC Energy"),0.4,0)))
+
IF(LEN($ET47)=0,0.3,SUM(IF(([2]JOE_DATA!$C$2:$C$19999=$ET47)*([2]JOE_DATA!$B$2:$B$19999="Work type")*([2]JOE_DATA!$A$2:$A$19999="EPC Energy"),0.3,0)))
+
IF(LEN($EU47)=0,0.3,SUM(IF(([2]JOE_DATA!$C$2:$C$19999=$EU47)*([2]JOE_DATA!$B$2:$B$19999="Work type")*([2]JOE_DATA!$A$2:$A$19999="EPC Energy"),0.3,0)))</f>
        <v>1</v>
      </c>
      <c r="II47" s="3">
        <f t="array" ref="II47">IF(LEN($EV47)=0,1,SUM(IF(([2]JOE_DATA!$C$2:$C$19999=$EV47)*([2]JOE_DATA!$B$2:$B$19999="Work type")*([2]JOE_DATA!$A$2:$A$19999="EPC Energy"),1,0)))</f>
        <v>1</v>
      </c>
      <c r="IJ47" s="3">
        <f t="array" ref="IJ47">IF(LEN($EW47)=0,1,SUM(IF(([2]JOE_DATA!$C$2:$C$19999=$EW47)*([2]JOE_DATA!$B$2:$B$19999="Client type")*([2]JOE_DATA!$A$2:$A$19999="EPC Projects"),1,0)))</f>
        <v>1</v>
      </c>
      <c r="IK47" s="3">
        <f t="array" ref="IK47">IF(LEN($FE47)=0,0.4,SUM(IF(([2]JOE_DATA!$C$2:$C$19999=$FE47)*([2]JOE_DATA!$B$2:$B$19999="Client type")*([2]JOE_DATA!$A$2:$A$19999="Real Estate"),0.4,0)))
+
IF(LEN($FF47)=0,0.3,SUM(IF(([2]JOE_DATA!$C$2:$C$19999=$FF47)*([2]JOE_DATA!$B$2:$B$19999="Client type")*([2]JOE_DATA!$A$2:$A$19999="Real Estate"),0.3,0)))
+
IF(LEN($FG47)=0,0.3,SUM(IF(([2]JOE_DATA!$C$2:$C$19999=$FG47)*([2]JOE_DATA!$B$2:$B$19999="Client type")*([2]JOE_DATA!$A$2:$A$19999="Real Estate"),0.3,0)))</f>
        <v>1</v>
      </c>
      <c r="IL47" s="3">
        <f t="array" ref="IL47">IF(LEN($FH47)=0,0.4,SUM(IF(([2]JOE_DATA!$C$2:$C$19999=$FH47)*([2]JOE_DATA!$B$2:$B$19999="Work type")*([2]JOE_DATA!$A$2:$A$19999="Real Estate"),0.4,0)))
+
IF(LEN($FI47)=0,0.3,SUM(IF(([2]JOE_DATA!$C$2:$C$19999=$FI47)*([2]JOE_DATA!$B$2:$B$19999="Work type")*([2]JOE_DATA!$A$2:$A$19999="Real Estate"),0.3,0)))
+
IF(LEN($FJ47)=0,0.3,SUM(IF(([2]JOE_DATA!$C$2:$C$19999=$FJ47)*([2]JOE_DATA!$B$2:$B$19999="Work type")*([2]JOE_DATA!$A$2:$A$19999="Real Estate"),0.3,0)))</f>
        <v>1</v>
      </c>
      <c r="IM47" s="3">
        <f t="array" ref="IM47">IF(LEN($EX47)=0,0.4,SUM(IF(([2]JOE_DATA!$C$2:$C$19999=$EX47)*([2]JOE_DATA!$B$2:$B$19999="Work type")*([2]JOE_DATA!$A$2:$A$19999="Human Capital"),0.4,0)))
+
IF(LEN($EY47)=0,0.3,SUM(IF(([2]JOE_DATA!$C$2:$C$19999=$EY47)*([2]JOE_DATA!$B$2:$B$19999="Work type")*([2]JOE_DATA!$A$2:$A$19999="Human Capital"),0.3,0)))
+
IF(LEN($EZ47)=0,0.3,SUM(IF(([2]JOE_DATA!$C$2:$C$19999=$EZ47)*([2]JOE_DATA!$B$2:$B$19999="Work type")*([2]JOE_DATA!$A$2:$A$19999="Human Capital"),0.3,0)))</f>
        <v>1</v>
      </c>
      <c r="IN47" s="3">
        <f t="array" ref="IN47">IF(LEN($FA47)=0,0.4,SUM(IF(([2]JOE_DATA!$C$2:$C$19999=$FA47)*([2]JOE_DATA!$B$2:$B$19999="Sub-work types")*([2]JOE_DATA!$A$2:$A$19999="Human Capital"),0.4,0)))
+
IF(LEN($FB47)=0,0.3,SUM(IF(([2]JOE_DATA!$C$2:$C$19999=$FB47)*([2]JOE_DATA!$B$2:$B$19999="Sub-work types")*([2]JOE_DATA!$A$2:$A$19999="Human Capital"),0.3,0)))
+
IF(LEN($FC47)=0,0.3,SUM(IF(([2]JOE_DATA!$C$2:$C$19999=$FC47)*([2]JOE_DATA!$B$2:$B$19999="Sub-work types")*([2]JOE_DATA!$A$2:$A$19999="Human Capital"),0.3,0)))</f>
        <v>1</v>
      </c>
      <c r="IO47" s="16">
        <f t="array" ref="IO47">IF(LEN($FD47)=0,1,SUM(IF(([2]JOE_DATA!$C$2:$C$19999=$FD47)*([2]JOE_DATA!$B$2:$B$19999="Pension scheme")*([2]JOE_DATA!$A$2:$A$19999="Human Capital"),1,0)))</f>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18.75">
      <c r="A48" s="37" t="s">
        <v>246</v>
      </c>
      <c r="B48" s="38" t="s">
        <v>421</v>
      </c>
      <c r="C48" s="37" t="s">
        <v>254</v>
      </c>
      <c r="D48" s="37"/>
      <c r="E48" s="3"/>
      <c r="F48" s="39" t="s">
        <v>250</v>
      </c>
      <c r="G48" s="3"/>
      <c r="H48" s="3"/>
      <c r="I48" s="40" t="s">
        <v>422</v>
      </c>
      <c r="J48" s="40" t="s">
        <v>287</v>
      </c>
      <c r="K48" s="3"/>
      <c r="L48" s="37"/>
      <c r="M48" s="3"/>
      <c r="N48" s="3"/>
      <c r="O48" s="41" t="s">
        <v>100</v>
      </c>
      <c r="P48" s="37"/>
      <c r="Q48" s="37"/>
      <c r="R48" s="3"/>
      <c r="S48" s="42"/>
      <c r="T48" s="42">
        <v>39441</v>
      </c>
      <c r="U48" s="37" t="s">
        <v>250</v>
      </c>
      <c r="V48" s="3"/>
      <c r="W48" s="3"/>
      <c r="X48" s="40" t="s">
        <v>422</v>
      </c>
      <c r="Y48" s="40" t="s">
        <v>287</v>
      </c>
      <c r="Z48" s="3"/>
      <c r="AA48" s="37" t="s">
        <v>423</v>
      </c>
      <c r="AB48" s="37"/>
      <c r="AC48" s="3"/>
      <c r="AD48" s="37" t="s">
        <v>254</v>
      </c>
      <c r="AE48" s="3"/>
      <c r="AF48" s="3"/>
      <c r="AG48" s="43" t="s">
        <v>130</v>
      </c>
      <c r="AH48" s="3"/>
      <c r="AI48" s="37" t="s">
        <v>255</v>
      </c>
      <c r="AJ48" s="3"/>
      <c r="AK48" s="3"/>
      <c r="AL48" s="37"/>
      <c r="AM48" s="3"/>
      <c r="AN48" s="3"/>
      <c r="AO48" s="37" t="s">
        <v>256</v>
      </c>
      <c r="AP48" s="3"/>
      <c r="AQ48" s="3"/>
      <c r="AR48" s="3"/>
      <c r="AS48" s="3"/>
      <c r="AT48" s="3"/>
      <c r="AU48" s="3"/>
      <c r="AV48" s="3"/>
      <c r="AW48" s="3"/>
      <c r="AX48" s="3"/>
      <c r="AY48" s="3"/>
      <c r="AZ48" s="3"/>
      <c r="BA48" s="3"/>
      <c r="BB48" s="3"/>
      <c r="BC48" s="3"/>
      <c r="BD48" s="3"/>
      <c r="BE48" s="44"/>
      <c r="BF48" s="37"/>
      <c r="BG48" s="37" t="s">
        <v>254</v>
      </c>
      <c r="BH48" s="3"/>
      <c r="BI48" s="37" t="s">
        <v>289</v>
      </c>
      <c r="BJ48" s="45"/>
      <c r="BK48" s="45"/>
      <c r="BL48" s="46" t="s">
        <v>290</v>
      </c>
      <c r="BM48" s="46"/>
      <c r="BN48" s="37"/>
      <c r="BO48" s="3"/>
      <c r="BP48" s="3"/>
      <c r="BQ48" s="3"/>
      <c r="BR48" s="3"/>
      <c r="BS48" s="3"/>
      <c r="BT48" s="37"/>
      <c r="BU48" s="37"/>
      <c r="BV48" s="37"/>
      <c r="BW48" s="3"/>
      <c r="BX48" s="3"/>
      <c r="BY48" s="3"/>
      <c r="BZ48" s="3"/>
      <c r="CA48" s="3"/>
      <c r="CB48" s="3"/>
      <c r="CC48" s="3"/>
      <c r="CD48" s="41" t="s">
        <v>259</v>
      </c>
      <c r="CE48" s="40" t="s">
        <v>260</v>
      </c>
      <c r="CF48" s="3"/>
      <c r="CG48" s="41" t="s">
        <v>261</v>
      </c>
      <c r="CH48" s="40"/>
      <c r="CI48" s="3"/>
      <c r="CJ48" s="3"/>
      <c r="CK48" s="41" t="s">
        <v>262</v>
      </c>
      <c r="CL48" s="3"/>
      <c r="CM48" s="3"/>
      <c r="CN48" s="3"/>
      <c r="CO48" s="3"/>
      <c r="CP48" s="3"/>
      <c r="CQ48" s="37"/>
      <c r="CR48" s="37"/>
      <c r="CS48" s="37"/>
      <c r="CT48" s="37"/>
      <c r="CU48" s="37"/>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7"/>
      <c r="FF48" s="37"/>
      <c r="FG48" s="37"/>
      <c r="FH48" s="37"/>
      <c r="FI48" s="37"/>
      <c r="FJ48" s="3"/>
      <c r="FK48" s="3"/>
      <c r="FL48" s="3"/>
      <c r="FM48" s="3"/>
      <c r="FO48" s="3"/>
      <c r="FP48" s="3"/>
      <c r="FQ48" s="3" t="str">
        <f t="array" ref="FQ48">IF(SUM($FU48:$IP48)=74,"PASS","FAIL")</f>
        <v>PASS</v>
      </c>
      <c r="FR48" s="3">
        <f t="shared" si="5"/>
        <v>0</v>
      </c>
      <c r="FS48" s="3">
        <f t="shared" si="6"/>
        <v>0</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1</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1</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f t="array" ref="HF48">IF(LEN($CS48)=0,0.4,SUM(IF(([2]JOE_DATA!$C$2:$C$19999=$CS48)*([2]JOE_DATA!$B$2:$B$19999="Work type")*([2]JOE_DATA!$A$2:$A$19999="BAIF"),0.4,0)))
+
IF(LEN($CT48)=0,0.3,SUM(IF(([2]JOE_DATA!$C$2:$C$19999=$CT48)*([2]JOE_DATA!$B$2:$B$19999="Work type")*([2]JOE_DATA!$A$2:$A$19999="BAIF"),0.3,0)))
+
IF(LEN($CU48)=0,0.3,SUM(IF(([2]JOE_DATA!$C$2:$C$19999=$CU48)*([2]JOE_DATA!$B$2:$B$19999="Work type")*([2]JOE_DATA!$A$2:$A$19999="BAIF"),0.3,0)))</f>
        <v>1</v>
      </c>
      <c r="HG48" s="3">
        <f t="array" ref="HG48">IF(LEN($CQ48)=0,1,SUM(IF(([2]JOE_DATA!$C$2:$C$19999=$CQ48)*([2]JOE_DATA!$B$2:$B$19999="Client type")*([2]JOE_DATA!$A$2:$A$19999="BAIF"),1,0)))</f>
        <v>1</v>
      </c>
      <c r="HH48" s="3">
        <f t="array" ref="HH48">IF(LEN($CW48)=0,0.4,SUM(IF(([2]JOE_DATA!$C$2:$C$19999=$CW48)*([2]JOE_DATA!$B$2:$B$19999="Work type")*([2]JOE_DATA!$A$2:$A$19999="CRD"),0.4,0)))
+
IF(LEN($CX48)=0,0.3,SUM(IF(([2]JOE_DATA!$C$2:$C$19999=$CX48)*([2]JOE_DATA!$B$2:$B$19999="Work type")*([2]JOE_DATA!$A$2:$A$19999="CRD"),0.3,0)))
+
IF(LEN($CY48)=0,0.3,SUM(IF(([2]JOE_DATA!$C$2:$C$19999=$CY48)*([2]JOE_DATA!$B$2:$B$19999="Work type")*([2]JOE_DATA!$A$2:$A$19999="CRD"),0.3,0)))</f>
        <v>1</v>
      </c>
      <c r="HI48" s="3">
        <f t="array" ref="HI48">IF(LEN($CZ48)=0,0.4,SUM(IF(([2]JOE_DATA!$C$2:$C$19999=$CZ48)*([2]JOE_DATA!$B$2:$B$19999="Sub-work type")*([2]JOE_DATA!$A$2:$A$19999="CRD"),0.4,0)))
+
IF(LEN($DA48)=0,0.3,SUM(IF(([2]JOE_DATA!$C$2:$C$19999=$DA48)*([2]JOE_DATA!$B$2:$B$19999="Sub-work type")*([2]JOE_DATA!$A$2:$A$19999="CRD"),0.3,0)))
+
IF(LEN($DB48)=0,0.3,SUM(IF(([2]JOE_DATA!$C$2:$C$19999=$DB48)*([2]JOE_DATA!$B$2:$B$19999="Sub-work type")*([2]JOE_DATA!$A$2:$A$19999="CRD"),0.3,0)))</f>
        <v>1</v>
      </c>
      <c r="HJ48" s="3">
        <f t="array" ref="HJ48">IF(LEN($CV48)=0,1,SUM(IF(([2]JOE_DATA!$C$2:$C$19999=$CV48)*([2]JOE_DATA!$B$2:$B$19999="Client type")*([2]JOE_DATA!$A$2:$A$19999="CRD"),1,0)))</f>
        <v>1</v>
      </c>
      <c r="HK48" s="3">
        <f t="array" ref="HK48">IF(LEN($DC48)=0,0.4,SUM(IF(([2]JOE_DATA!$C$2:$C$19999=$DC48)*([2]JOE_DATA!$B$2:$B$19999="Work type")*([2]JOE_DATA!$A$2:$A$19999="Corporate"),0.4,0)))
+
IF(LEN($DD48)=0,0.3,SUM(IF(([2]JOE_DATA!$C$2:$C$19999=$DD48)*([2]JOE_DATA!$B$2:$B$19999="Work type")*([2]JOE_DATA!$A$2:$A$19999="Corporate"),0.3,0)))
+
IF(LEN($DE48)=0,0.3,SUM(IF(([2]JOE_DATA!$C$2:$C$19999=$DE48)*([2]JOE_DATA!$B$2:$B$19999="Work type")*([2]JOE_DATA!$A$2:$A$19999="Corporate"),0.3,0)))</f>
        <v>1</v>
      </c>
      <c r="HL48" s="3">
        <f t="array" ref="HL48">IF(LEN($DF48)=0,0.4,SUM(IF(([2]JOE_DATA!$C$2:$C$19999=$DF48)*([2]JOE_DATA!$B$2:$B$19999="Sub-work type")*([2]JOE_DATA!$A$2:$A$19999="Corporate"),0.4,0)))
+
IF(LEN($DG48)=0,0.3,SUM(IF(([2]JOE_DATA!$C$2:$C$19999=$DG48)*([2]JOE_DATA!$B$2:$B$19999="Sub-work type")*([2]JOE_DATA!$A$2:$A$19999="Corporate"),0.3,0)))
+
IF(LEN($DH48)=0,0.3,SUM(IF(([2]JOE_DATA!$C$2:$C$19999=$DH48)*([2]JOE_DATA!$B$2:$B$19999="Sub-work type")*([2]JOE_DATA!$A$2:$A$19999="Corporate"),0.3,0)))</f>
        <v>1</v>
      </c>
      <c r="HM48" s="3">
        <f t="array" ref="HM48">IF(LEN($DI48)=0,0.4,SUM(IF(([2]JOE_DATA!$C$2:$C$19999=$DI48)*([2]JOE_DATA!$B$2:$B$19999="Acting for")*([2]JOE_DATA!$A$2:$A$19999="Corporate"),0.4,0)))
+
IF(LEN($DJ48)=0,0.3,SUM(IF(([2]JOE_DATA!$C$2:$C$19999=$DJ48)*([2]JOE_DATA!$B$2:$B$19999="Acting for")*([2]JOE_DATA!$A$2:$A$19999="Corporate"),0.3,0)))
+
IF(LEN($DK48)=0,0.3,SUM(IF(([2]JOE_DATA!$C$2:$C$19999=$DK48)*([2]JOE_DATA!$B$2:$B$19999="Acting for")*([2]JOE_DATA!$A$2:$A$19999="Corporate"),0.3,0)))</f>
        <v>1</v>
      </c>
      <c r="HN48" s="3">
        <f t="array" ref="HN48">IF(LEN($DM48)=0,0.4,SUM(IF(([2]JOE_DATA!$C$2:$C$19999=$DM48)*([2]JOE_DATA!$B$2:$B$19999="Country of buyer")*([2]JOE_DATA!$A$2:$A$19999="Corporate"),0.4,0)))
+
IF(LEN($DN48)=0,0.3,SUM(IF(([2]JOE_DATA!$C$2:$C$19999=$DN48)*([2]JOE_DATA!$B$2:$B$19999="Country of buyer")*([2]JOE_DATA!$A$2:$A$19999="Corporate"),0.3,0)))
+
IF(LEN($DL48)=0,0.3,SUM(IF(([2]JOE_DATA!$C$2:$C$19999=$DL48)*([2]JOE_DATA!$B$2:$B$19999="Country of buyer")*([2]JOE_DATA!$A$2:$A$19999="Corporate"),0.3,0)))</f>
        <v>1</v>
      </c>
      <c r="HO48" s="3">
        <f t="array" ref="HO48">IF(LEN($DO48)=0,0.4,SUM(IF(([2]JOE_DATA!$C$2:$C$19999=$DO48)*([2]JOE_DATA!$B$2:$B$19999="Country of seller")*([2]JOE_DATA!$A$2:$A$19999="Corporate"),0.4,0)))
+
IF(LEN($DP48)=0,0.3,SUM(IF(([2]JOE_DATA!$C$2:$C$19999=$DP48)*([2]JOE_DATA!$B$2:$B$19999="Country of seller")*([2]JOE_DATA!$A$2:$A$19999="Corporate"),0.3,0)))
+
IF(LEN($DQ48)=0,0.3,SUM(IF(([2]JOE_DATA!$C$2:$C$19999=$DQ48)*([2]JOE_DATA!$B$2:$B$19999="Country of seller")*([2]JOE_DATA!$A$2:$A$19999="Corporate"),0.3,0)))</f>
        <v>1</v>
      </c>
      <c r="HP48" s="3">
        <f t="array" ref="HP48">IF(LEN($DR48)=0,0.4,SUM(IF(([2]JOE_DATA!$C$2:$C$19999=$DR48)*([2]JOE_DATA!$B$2:$B$19999="Country of target")*([2]JOE_DATA!$A$2:$A$19999="Corporate"),0.4,0)))
+
IF(LEN($DS48)=0,0.3,SUM(IF(([2]JOE_DATA!$C$2:$C$19999=$DS48)*([2]JOE_DATA!$B$2:$B$19999="Country of target")*([2]JOE_DATA!$A$2:$A$19999="Corporate"),0.3,0)))
+
IF(LEN($DT48)=0,0.3,SUM(IF(([2]JOE_DATA!$C$2:$C$19999=$DT48)*([2]JOE_DATA!$B$2:$B$19999="Country of target")*([2]JOE_DATA!$A$2:$A$19999="Corporate"),0.3,0)))</f>
        <v>1</v>
      </c>
      <c r="HQ48" s="3">
        <f t="array" ref="HQ48">IF(LEN($DU48)=0,1,SUM(IF(([2]JOE_DATA!$C$2:$C$19999=$DU48)*([2]JOE_DATA!$B$2:$B$19999="Value over US $5m")*([2]JOE_DATA!$A$2:$A$19999="Corporate"),1,0)))</f>
        <v>1</v>
      </c>
      <c r="HR48" s="3">
        <f t="array" ref="HR48">IF(LEN($DV48)=0,1,SUM(IF(([2]JOE_DATA!$C$2:$C$19999=$DV48)*([2]JOE_DATA!$B$2:$B$19999="Value over £500,000")*([2]JOE_DATA!$A$2:$A$19999="Corporate"),1,0)))</f>
        <v>1</v>
      </c>
      <c r="HS48" s="3">
        <f t="array" ref="HS48">IF(LEN($DW48)=0,1,SUM(IF(([2]JOE_DATA!$C$2:$C$19999=$DW48)*([2]JOE_DATA!$B$2:$B$19999="Value over Euro 5m")*([2]JOE_DATA!$A$2:$A$19999="Corporate"),1,0)))</f>
        <v>1</v>
      </c>
      <c r="HT48" s="3">
        <f t="array" ref="HT48">IF(LEN($DX48)=0,1,SUM(IF(([2]JOE_DATA!$C$2:$C$19999=$DX48)*([2]JOE_DATA!$B$2:$B$19999="Value range in euros")*([2]JOE_DATA!$A$2:$A$19999="Corporate"),1,0)))</f>
        <v>1</v>
      </c>
      <c r="HU48" s="3">
        <f t="array" ref="HU48">IF(LEN($DY48)=0,1,SUM(IF(([2]JOE_DATA!$C$2:$C$19999=$DY48)*([2]JOE_DATA!$B$2:$B$19999="Is the deal relevant for M&amp;A study")*([2]JOE_DATA!$A$2:$A$19999="Corporate"),1,0)))</f>
        <v>1</v>
      </c>
      <c r="HV48" s="3">
        <f t="array" ref="HV48">IF(LEN($DZ48)=0,1,SUM(IF(([2]JOE_DATA!$C$2:$C$19999=$DZ48)*([2]JOE_DATA!$B$2:$B$19999="Does the deal involve PE clients")*([2]JOE_DATA!$A$2:$A$19999="Corporate"),1,0)))</f>
        <v>1</v>
      </c>
      <c r="HW48" s="3">
        <f t="array" ref="HW48">IF(LEN($EA48)=0,1,SUM(IF(([2]JOE_DATA!$C$2:$C$19999=$EA48)*([2]JOE_DATA!$B$2:$B$19999="Quarter deal announced/signed")*([2]JOE_DATA!$A$2:$A$19999="Corporate"),1,0)))</f>
        <v>1</v>
      </c>
      <c r="HX48" s="3">
        <f t="array" ref="HX48">IF(LEN($EB48)=0,1,SUM(IF(([2]JOE_DATA!$C$2:$C$19999=$EB48)*([2]JOE_DATA!$B$2:$B$19999="Quarter deal completed")*([2]JOE_DATA!$A$2:$A$19999="Corporate"),1,0)))</f>
        <v>1</v>
      </c>
      <c r="HY48" s="3">
        <f t="array" ref="HY48">IF(LEN($EC48)=0,1,SUM(IF(([2]JOE_DATA!$C$2:$C$19999=$EC48)*([2]JOE_DATA!$B$2:$B$19999="Year deal announced/signed")*([2]JOE_DATA!$A$2:$A$19999="Corporate"),1,0)))</f>
        <v>1</v>
      </c>
      <c r="HZ48" s="3">
        <f t="array" ref="HZ48">IF(LEN($ED48)=0,1,SUM(IF(([2]JOE_DATA!$C$2:$C$19999=$ED48)*([2]JOE_DATA!$B$2:$B$19999="Year deal completed")*([2]JOE_DATA!$A$2:$A$19999="Corporate"),1,0)))</f>
        <v>1</v>
      </c>
      <c r="IA48" s="3">
        <v>1</v>
      </c>
      <c r="IB48" s="3">
        <f t="array" ref="IB48">IF(LEN($EF48)=0,1,SUM(IF(([2]JOE_DATA!$C$2:$C$19999=$EF48)*([2]JOE_DATA!$B$2:$B$19999="Work type")*([2]JOE_DATA!$A$2:$A$19999="Corporate Tax"),1,0)))</f>
        <v>1</v>
      </c>
      <c r="IC48" s="3">
        <f t="array" ref="IC48">IF(LEN($EG48)=0,0.4,SUM(IF(([2]JOE_DATA!$C$2:$C$19999=$EG48)*([2]JOE_DATA!$B$2:$B$19999="Work type")*([2]JOE_DATA!$A$2:$A$19999="EPC Construction"),0.4,0)))
+
IF(LEN($EH48)=0,0.3,SUM(IF(([2]JOE_DATA!$C$2:$C$19999=$EH48)*([2]JOE_DATA!$B$2:$B$19999="Work type")*([2]JOE_DATA!$A$2:$A$19999="EPC Construction"),0.3,0)))
+
IF(LEN($EI48)=0,0.3,SUM(IF(([2]JOE_DATA!$C$2:$C$19999=$EI48)*([2]JOE_DATA!$B$2:$B$19999="Work type")*([2]JOE_DATA!$A$2:$A$19999="EPC Construction"),0.3,0)))</f>
        <v>1</v>
      </c>
      <c r="ID48" s="3">
        <f t="array" ref="ID48">IF(LEN($EJ48)=0,0.4,SUM(IF(([2]JOE_DATA!$C$2:$C$19999=$EJ48)*([2]JOE_DATA!$B$2:$B$19999="Contract type")*([2]JOE_DATA!$A$2:$A$19999="EPC Construction"),0.4,0)))
+
IF(LEN($EK48)=0,0.3,SUM(IF(([2]JOE_DATA!$C$2:$C$19999=$EK48)*([2]JOE_DATA!$B$2:$B$19999="Contract type")*([2]JOE_DATA!$A$2:$A$19999="EPC Construction"),0.3,0)))
+
IF(LEN($EL48)=0,0.3,SUM(IF(([2]JOE_DATA!$C$2:$C$19999=$EL48)*([2]JOE_DATA!$B$2:$B$19999="Contract type")*([2]JOE_DATA!$A$2:$A$19999="EPC Construction"),0.3,0)))</f>
        <v>1</v>
      </c>
      <c r="IE48" s="3">
        <f t="array" ref="IE48">IF(LEN($EP48)=0,1,SUM(IF(([2]JOE_DATA!$C$2:$C$19999=$EP48)*([2]JOE_DATA!$B$2:$B$19999="Client type")*([2]JOE_DATA!$A$2:$A$19999="EPC Construction"),1,0)))</f>
        <v>1</v>
      </c>
      <c r="IF48" s="3">
        <f t="array" ref="IF48">IF(LEN($EN48)=0,1,SUM(IF(([2]JOE_DATA!$C$2:$C$19999=$EN48)*([2]JOE_DATA!$B$2:$B$19999="Subject matter")*([2]JOE_DATA!$A$2:$A$19999="EPC Construction"),1,0)))</f>
        <v>1</v>
      </c>
      <c r="IG48" s="3">
        <f t="array" ref="IG48">IF(LEN($ER48)=0,1,SUM(IF(([2]JOE_DATA!$C$2:$C$19999=$ER48)*([2]JOE_DATA!$B$2:$B$19999="Client scope")*([2]JOE_DATA!$A$2:$A$19999="EPC Construction"),1,0)))</f>
        <v>1</v>
      </c>
      <c r="IH48" s="3">
        <f t="array" ref="IH48">IF(LEN($ES48)=0,0.4,SUM(IF(([2]JOE_DATA!$C$2:$C$19999=$ES48)*([2]JOE_DATA!$B$2:$B$19999="Work type")*([2]JOE_DATA!$A$2:$A$19999="EPC Energy"),0.4,0)))
+
IF(LEN($ET48)=0,0.3,SUM(IF(([2]JOE_DATA!$C$2:$C$19999=$ET48)*([2]JOE_DATA!$B$2:$B$19999="Work type")*([2]JOE_DATA!$A$2:$A$19999="EPC Energy"),0.3,0)))
+
IF(LEN($EU48)=0,0.3,SUM(IF(([2]JOE_DATA!$C$2:$C$19999=$EU48)*([2]JOE_DATA!$B$2:$B$19999="Work type")*([2]JOE_DATA!$A$2:$A$19999="EPC Energy"),0.3,0)))</f>
        <v>1</v>
      </c>
      <c r="II48" s="3">
        <f t="array" ref="II48">IF(LEN($EV48)=0,1,SUM(IF(([2]JOE_DATA!$C$2:$C$19999=$EV48)*([2]JOE_DATA!$B$2:$B$19999="Work type")*([2]JOE_DATA!$A$2:$A$19999="EPC Energy"),1,0)))</f>
        <v>1</v>
      </c>
      <c r="IJ48" s="3">
        <f t="array" ref="IJ48">IF(LEN($EW48)=0,1,SUM(IF(([2]JOE_DATA!$C$2:$C$19999=$EW48)*([2]JOE_DATA!$B$2:$B$19999="Client type")*([2]JOE_DATA!$A$2:$A$19999="EPC Projects"),1,0)))</f>
        <v>1</v>
      </c>
      <c r="IK48" s="3">
        <f t="array" ref="IK48">IF(LEN($FE48)=0,0.4,SUM(IF(([2]JOE_DATA!$C$2:$C$19999=$FE48)*([2]JOE_DATA!$B$2:$B$19999="Client type")*([2]JOE_DATA!$A$2:$A$19999="Real Estate"),0.4,0)))
+
IF(LEN($FF48)=0,0.3,SUM(IF(([2]JOE_DATA!$C$2:$C$19999=$FF48)*([2]JOE_DATA!$B$2:$B$19999="Client type")*([2]JOE_DATA!$A$2:$A$19999="Real Estate"),0.3,0)))
+
IF(LEN($FG48)=0,0.3,SUM(IF(([2]JOE_DATA!$C$2:$C$19999=$FG48)*([2]JOE_DATA!$B$2:$B$19999="Client type")*([2]JOE_DATA!$A$2:$A$19999="Real Estate"),0.3,0)))</f>
        <v>1</v>
      </c>
      <c r="IL48" s="3">
        <f t="array" ref="IL48">IF(LEN($FH48)=0,0.4,SUM(IF(([2]JOE_DATA!$C$2:$C$19999=$FH48)*([2]JOE_DATA!$B$2:$B$19999="Work type")*([2]JOE_DATA!$A$2:$A$19999="Real Estate"),0.4,0)))
+
IF(LEN($FI48)=0,0.3,SUM(IF(([2]JOE_DATA!$C$2:$C$19999=$FI48)*([2]JOE_DATA!$B$2:$B$19999="Work type")*([2]JOE_DATA!$A$2:$A$19999="Real Estate"),0.3,0)))
+
IF(LEN($FJ48)=0,0.3,SUM(IF(([2]JOE_DATA!$C$2:$C$19999=$FJ48)*([2]JOE_DATA!$B$2:$B$19999="Work type")*([2]JOE_DATA!$A$2:$A$19999="Real Estate"),0.3,0)))</f>
        <v>1</v>
      </c>
      <c r="IM48" s="3">
        <f t="array" ref="IM48">IF(LEN($EX48)=0,0.4,SUM(IF(([2]JOE_DATA!$C$2:$C$19999=$EX48)*([2]JOE_DATA!$B$2:$B$19999="Work type")*([2]JOE_DATA!$A$2:$A$19999="Human Capital"),0.4,0)))
+
IF(LEN($EY48)=0,0.3,SUM(IF(([2]JOE_DATA!$C$2:$C$19999=$EY48)*([2]JOE_DATA!$B$2:$B$19999="Work type")*([2]JOE_DATA!$A$2:$A$19999="Human Capital"),0.3,0)))
+
IF(LEN($EZ48)=0,0.3,SUM(IF(([2]JOE_DATA!$C$2:$C$19999=$EZ48)*([2]JOE_DATA!$B$2:$B$19999="Work type")*([2]JOE_DATA!$A$2:$A$19999="Human Capital"),0.3,0)))</f>
        <v>1</v>
      </c>
      <c r="IN48" s="3">
        <f t="array" ref="IN48">IF(LEN($FA48)=0,0.4,SUM(IF(([2]JOE_DATA!$C$2:$C$19999=$FA48)*([2]JOE_DATA!$B$2:$B$19999="Sub-work types")*([2]JOE_DATA!$A$2:$A$19999="Human Capital"),0.4,0)))
+
IF(LEN($FB48)=0,0.3,SUM(IF(([2]JOE_DATA!$C$2:$C$19999=$FB48)*([2]JOE_DATA!$B$2:$B$19999="Sub-work types")*([2]JOE_DATA!$A$2:$A$19999="Human Capital"),0.3,0)))
+
IF(LEN($FC48)=0,0.3,SUM(IF(([2]JOE_DATA!$C$2:$C$19999=$FC48)*([2]JOE_DATA!$B$2:$B$19999="Sub-work types")*([2]JOE_DATA!$A$2:$A$19999="Human Capital"),0.3,0)))</f>
        <v>1</v>
      </c>
      <c r="IO48" s="16">
        <f t="array" ref="IO48">IF(LEN($FD48)=0,1,SUM(IF(([2]JOE_DATA!$C$2:$C$19999=$FD48)*([2]JOE_DATA!$B$2:$B$19999="Pension scheme")*([2]JOE_DATA!$A$2:$A$19999="Human Capital"),1,0)))</f>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27.75">
      <c r="A49" s="37" t="s">
        <v>246</v>
      </c>
      <c r="B49" s="38" t="s">
        <v>424</v>
      </c>
      <c r="C49" s="37" t="s">
        <v>254</v>
      </c>
      <c r="D49" s="37"/>
      <c r="E49" s="3"/>
      <c r="F49" s="39" t="s">
        <v>250</v>
      </c>
      <c r="G49" s="3"/>
      <c r="H49" s="3"/>
      <c r="I49" s="40" t="s">
        <v>287</v>
      </c>
      <c r="J49" s="3"/>
      <c r="K49" s="3"/>
      <c r="L49" s="37"/>
      <c r="M49" s="3"/>
      <c r="N49" s="3"/>
      <c r="O49" s="41" t="s">
        <v>99</v>
      </c>
      <c r="P49" s="37"/>
      <c r="Q49" s="37"/>
      <c r="R49" s="3"/>
      <c r="S49" s="42"/>
      <c r="T49" s="42">
        <v>37980</v>
      </c>
      <c r="U49" s="37" t="s">
        <v>250</v>
      </c>
      <c r="V49" s="3"/>
      <c r="W49" s="3"/>
      <c r="X49" s="40" t="s">
        <v>287</v>
      </c>
      <c r="Y49" s="3"/>
      <c r="Z49" s="3"/>
      <c r="AA49" s="37" t="s">
        <v>425</v>
      </c>
      <c r="AB49" s="37" t="s">
        <v>426</v>
      </c>
      <c r="AC49" s="3"/>
      <c r="AD49" s="37" t="s">
        <v>254</v>
      </c>
      <c r="AE49" s="3"/>
      <c r="AF49" s="3"/>
      <c r="AG49" s="43" t="s">
        <v>130</v>
      </c>
      <c r="AH49" s="3"/>
      <c r="AI49" s="37" t="s">
        <v>255</v>
      </c>
      <c r="AJ49" s="3"/>
      <c r="AK49" s="3"/>
      <c r="AL49" s="37"/>
      <c r="AM49" s="3"/>
      <c r="AN49" s="3"/>
      <c r="AO49" s="37" t="s">
        <v>256</v>
      </c>
      <c r="AP49" s="3"/>
      <c r="AQ49" s="3"/>
      <c r="AR49" s="3"/>
      <c r="AS49" s="3"/>
      <c r="AT49" s="3"/>
      <c r="AU49" s="3"/>
      <c r="AV49" s="3"/>
      <c r="AW49" s="3"/>
      <c r="AX49" s="3"/>
      <c r="AY49" s="3"/>
      <c r="AZ49" s="3"/>
      <c r="BA49" s="3"/>
      <c r="BB49" s="3"/>
      <c r="BC49" s="3"/>
      <c r="BD49" s="3"/>
      <c r="BE49" s="44"/>
      <c r="BF49" s="37"/>
      <c r="BG49" s="37" t="s">
        <v>254</v>
      </c>
      <c r="BH49" s="3"/>
      <c r="BI49" s="40" t="s">
        <v>257</v>
      </c>
      <c r="BJ49" s="45"/>
      <c r="BK49" s="45"/>
      <c r="BL49" s="46"/>
      <c r="BM49" s="46"/>
      <c r="BN49" s="37"/>
      <c r="BO49" s="3"/>
      <c r="BP49" s="3"/>
      <c r="BQ49" s="3"/>
      <c r="BR49" s="3"/>
      <c r="BS49" s="3"/>
      <c r="BT49" s="46" t="s">
        <v>297</v>
      </c>
      <c r="BU49" s="37"/>
      <c r="BV49" s="37"/>
      <c r="BW49" s="3"/>
      <c r="BX49" s="3"/>
      <c r="BY49" s="3"/>
      <c r="BZ49" s="3"/>
      <c r="CA49" s="3"/>
      <c r="CB49" s="3"/>
      <c r="CC49" s="3"/>
      <c r="CD49" s="41" t="s">
        <v>259</v>
      </c>
      <c r="CE49" s="40" t="s">
        <v>260</v>
      </c>
      <c r="CF49" s="3"/>
      <c r="CG49" s="41" t="s">
        <v>261</v>
      </c>
      <c r="CH49" s="40"/>
      <c r="CI49" s="3"/>
      <c r="CJ49" s="3"/>
      <c r="CK49" s="41" t="s">
        <v>262</v>
      </c>
      <c r="CL49" s="3"/>
      <c r="CM49" s="3"/>
      <c r="CN49" s="3"/>
      <c r="CO49" s="3"/>
      <c r="CP49" s="3"/>
      <c r="CQ49" s="37"/>
      <c r="CR49" s="37"/>
      <c r="CS49" s="37"/>
      <c r="CT49" s="37"/>
      <c r="CU49" s="37"/>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7"/>
      <c r="FF49" s="37"/>
      <c r="FG49" s="37"/>
      <c r="FH49" s="37"/>
      <c r="FI49" s="37"/>
      <c r="FJ49" s="3"/>
      <c r="FK49" s="3"/>
      <c r="FL49" s="3"/>
      <c r="FM49" s="3"/>
      <c r="FO49" s="3"/>
      <c r="FP49" s="3"/>
      <c r="FQ49" s="3" t="str">
        <f t="array" ref="FQ49">IF(SUM($FU49:$IP49)=74,"PASS","FAIL")</f>
        <v>PASS</v>
      </c>
      <c r="FR49" s="3">
        <f t="shared" si="5"/>
        <v>0</v>
      </c>
      <c r="FS49" s="3">
        <f t="shared" si="6"/>
        <v>0</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1</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1</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7"/>
        <v>1</v>
      </c>
      <c r="GB49" s="3">
        <f t="shared" si="8"/>
        <v>1</v>
      </c>
      <c r="GC49" s="3">
        <f t="array" ref="GC49">IF(LEN($U49)=0,0.4,SUM(IF(([2]JOE_DATA!$C$2:$C$19999=$U49)*([2]JOE_DATA!$B$2:$B$19999="Matter sector group"),0.4,0)))
+
IF(LEN($V49)=0,0.3,SUM(IF(([2]JOE_DATA!$C$2:$C$19999=$V49)*([2]JOE_DATA!$B$2:$B$19999="Matter sector group"),0.3,0)))
+
IF(LEN($W49)=0,0.3,SUM(IF(([2]JOE_DATA!$C$2:$C$19999=$W49)*([2]JOE_DATA!$B$2:$B$19999="Matter sector group"),0.3,0)))</f>
        <v>1</v>
      </c>
      <c r="GD49" s="3">
        <f t="array" ref="GD49">IF(LEN($X49)=0,0.4,SUM(IF(([2]JOE_DATA!$C$2:$C$19999=$X49)*([2]JOE_DATA!$B$2:$B$19999="Matter sub-sector group"),0.4,0)))
+
IF(LEN($Y49)=0,0.3,SUM(IF(([2]JOE_DATA!$C$2:$C$19999=$Y49)*([2]JOE_DATA!$B$2:$B$19999="Matter sub-sector group"),0.3,0)))
+
IF(LEN($Z49)=0,0.3,SUM(IF(([2]JOE_DATA!$C$2:$C$19999=$Z49)*([2]JOE_DATA!$B$2:$B$19999="Matter sub-sector group"),0.3,0)))</f>
        <v>1</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1</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f t="array" ref="HF49">IF(LEN($CS49)=0,0.4,SUM(IF(([2]JOE_DATA!$C$2:$C$19999=$CS49)*([2]JOE_DATA!$B$2:$B$19999="Work type")*([2]JOE_DATA!$A$2:$A$19999="BAIF"),0.4,0)))
+
IF(LEN($CT49)=0,0.3,SUM(IF(([2]JOE_DATA!$C$2:$C$19999=$CT49)*([2]JOE_DATA!$B$2:$B$19999="Work type")*([2]JOE_DATA!$A$2:$A$19999="BAIF"),0.3,0)))
+
IF(LEN($CU49)=0,0.3,SUM(IF(([2]JOE_DATA!$C$2:$C$19999=$CU49)*([2]JOE_DATA!$B$2:$B$19999="Work type")*([2]JOE_DATA!$A$2:$A$19999="BAIF"),0.3,0)))</f>
        <v>1</v>
      </c>
      <c r="HG49" s="3">
        <f t="array" ref="HG49">IF(LEN($CQ49)=0,1,SUM(IF(([2]JOE_DATA!$C$2:$C$19999=$CQ49)*([2]JOE_DATA!$B$2:$B$19999="Client type")*([2]JOE_DATA!$A$2:$A$19999="BAIF"),1,0)))</f>
        <v>1</v>
      </c>
      <c r="HH49" s="3">
        <f t="array" ref="HH49">IF(LEN($CW49)=0,0.4,SUM(IF(([2]JOE_DATA!$C$2:$C$19999=$CW49)*([2]JOE_DATA!$B$2:$B$19999="Work type")*([2]JOE_DATA!$A$2:$A$19999="CRD"),0.4,0)))
+
IF(LEN($CX49)=0,0.3,SUM(IF(([2]JOE_DATA!$C$2:$C$19999=$CX49)*([2]JOE_DATA!$B$2:$B$19999="Work type")*([2]JOE_DATA!$A$2:$A$19999="CRD"),0.3,0)))
+
IF(LEN($CY49)=0,0.3,SUM(IF(([2]JOE_DATA!$C$2:$C$19999=$CY49)*([2]JOE_DATA!$B$2:$B$19999="Work type")*([2]JOE_DATA!$A$2:$A$19999="CRD"),0.3,0)))</f>
        <v>1</v>
      </c>
      <c r="HI49" s="3">
        <f t="array" ref="HI49">IF(LEN($CZ49)=0,0.4,SUM(IF(([2]JOE_DATA!$C$2:$C$19999=$CZ49)*([2]JOE_DATA!$B$2:$B$19999="Sub-work type")*([2]JOE_DATA!$A$2:$A$19999="CRD"),0.4,0)))
+
IF(LEN($DA49)=0,0.3,SUM(IF(([2]JOE_DATA!$C$2:$C$19999=$DA49)*([2]JOE_DATA!$B$2:$B$19999="Sub-work type")*([2]JOE_DATA!$A$2:$A$19999="CRD"),0.3,0)))
+
IF(LEN($DB49)=0,0.3,SUM(IF(([2]JOE_DATA!$C$2:$C$19999=$DB49)*([2]JOE_DATA!$B$2:$B$19999="Sub-work type")*([2]JOE_DATA!$A$2:$A$19999="CRD"),0.3,0)))</f>
        <v>1</v>
      </c>
      <c r="HJ49" s="3">
        <f t="array" ref="HJ49">IF(LEN($CV49)=0,1,SUM(IF(([2]JOE_DATA!$C$2:$C$19999=$CV49)*([2]JOE_DATA!$B$2:$B$19999="Client type")*([2]JOE_DATA!$A$2:$A$19999="CRD"),1,0)))</f>
        <v>1</v>
      </c>
      <c r="HK49" s="3">
        <f t="array" ref="HK49">IF(LEN($DC49)=0,0.4,SUM(IF(([2]JOE_DATA!$C$2:$C$19999=$DC49)*([2]JOE_DATA!$B$2:$B$19999="Work type")*([2]JOE_DATA!$A$2:$A$19999="Corporate"),0.4,0)))
+
IF(LEN($DD49)=0,0.3,SUM(IF(([2]JOE_DATA!$C$2:$C$19999=$DD49)*([2]JOE_DATA!$B$2:$B$19999="Work type")*([2]JOE_DATA!$A$2:$A$19999="Corporate"),0.3,0)))
+
IF(LEN($DE49)=0,0.3,SUM(IF(([2]JOE_DATA!$C$2:$C$19999=$DE49)*([2]JOE_DATA!$B$2:$B$19999="Work type")*([2]JOE_DATA!$A$2:$A$19999="Corporate"),0.3,0)))</f>
        <v>1</v>
      </c>
      <c r="HL49" s="3">
        <f t="array" ref="HL49">IF(LEN($DF49)=0,0.4,SUM(IF(([2]JOE_DATA!$C$2:$C$19999=$DF49)*([2]JOE_DATA!$B$2:$B$19999="Sub-work type")*([2]JOE_DATA!$A$2:$A$19999="Corporate"),0.4,0)))
+
IF(LEN($DG49)=0,0.3,SUM(IF(([2]JOE_DATA!$C$2:$C$19999=$DG49)*([2]JOE_DATA!$B$2:$B$19999="Sub-work type")*([2]JOE_DATA!$A$2:$A$19999="Corporate"),0.3,0)))
+
IF(LEN($DH49)=0,0.3,SUM(IF(([2]JOE_DATA!$C$2:$C$19999=$DH49)*([2]JOE_DATA!$B$2:$B$19999="Sub-work type")*([2]JOE_DATA!$A$2:$A$19999="Corporate"),0.3,0)))</f>
        <v>1</v>
      </c>
      <c r="HM49" s="3">
        <f t="array" ref="HM49">IF(LEN($DI49)=0,0.4,SUM(IF(([2]JOE_DATA!$C$2:$C$19999=$DI49)*([2]JOE_DATA!$B$2:$B$19999="Acting for")*([2]JOE_DATA!$A$2:$A$19999="Corporate"),0.4,0)))
+
IF(LEN($DJ49)=0,0.3,SUM(IF(([2]JOE_DATA!$C$2:$C$19999=$DJ49)*([2]JOE_DATA!$B$2:$B$19999="Acting for")*([2]JOE_DATA!$A$2:$A$19999="Corporate"),0.3,0)))
+
IF(LEN($DK49)=0,0.3,SUM(IF(([2]JOE_DATA!$C$2:$C$19999=$DK49)*([2]JOE_DATA!$B$2:$B$19999="Acting for")*([2]JOE_DATA!$A$2:$A$19999="Corporate"),0.3,0)))</f>
        <v>1</v>
      </c>
      <c r="HN49" s="3">
        <f t="array" ref="HN49">IF(LEN($DM49)=0,0.4,SUM(IF(([2]JOE_DATA!$C$2:$C$19999=$DM49)*([2]JOE_DATA!$B$2:$B$19999="Country of buyer")*([2]JOE_DATA!$A$2:$A$19999="Corporate"),0.4,0)))
+
IF(LEN($DN49)=0,0.3,SUM(IF(([2]JOE_DATA!$C$2:$C$19999=$DN49)*([2]JOE_DATA!$B$2:$B$19999="Country of buyer")*([2]JOE_DATA!$A$2:$A$19999="Corporate"),0.3,0)))
+
IF(LEN($DL49)=0,0.3,SUM(IF(([2]JOE_DATA!$C$2:$C$19999=$DL49)*([2]JOE_DATA!$B$2:$B$19999="Country of buyer")*([2]JOE_DATA!$A$2:$A$19999="Corporate"),0.3,0)))</f>
        <v>1</v>
      </c>
      <c r="HO49" s="3">
        <f t="array" ref="HO49">IF(LEN($DO49)=0,0.4,SUM(IF(([2]JOE_DATA!$C$2:$C$19999=$DO49)*([2]JOE_DATA!$B$2:$B$19999="Country of seller")*([2]JOE_DATA!$A$2:$A$19999="Corporate"),0.4,0)))
+
IF(LEN($DP49)=0,0.3,SUM(IF(([2]JOE_DATA!$C$2:$C$19999=$DP49)*([2]JOE_DATA!$B$2:$B$19999="Country of seller")*([2]JOE_DATA!$A$2:$A$19999="Corporate"),0.3,0)))
+
IF(LEN($DQ49)=0,0.3,SUM(IF(([2]JOE_DATA!$C$2:$C$19999=$DQ49)*([2]JOE_DATA!$B$2:$B$19999="Country of seller")*([2]JOE_DATA!$A$2:$A$19999="Corporate"),0.3,0)))</f>
        <v>1</v>
      </c>
      <c r="HP49" s="3">
        <f t="array" ref="HP49">IF(LEN($DR49)=0,0.4,SUM(IF(([2]JOE_DATA!$C$2:$C$19999=$DR49)*([2]JOE_DATA!$B$2:$B$19999="Country of target")*([2]JOE_DATA!$A$2:$A$19999="Corporate"),0.4,0)))
+
IF(LEN($DS49)=0,0.3,SUM(IF(([2]JOE_DATA!$C$2:$C$19999=$DS49)*([2]JOE_DATA!$B$2:$B$19999="Country of target")*([2]JOE_DATA!$A$2:$A$19999="Corporate"),0.3,0)))
+
IF(LEN($DT49)=0,0.3,SUM(IF(([2]JOE_DATA!$C$2:$C$19999=$DT49)*([2]JOE_DATA!$B$2:$B$19999="Country of target")*([2]JOE_DATA!$A$2:$A$19999="Corporate"),0.3,0)))</f>
        <v>1</v>
      </c>
      <c r="HQ49" s="3">
        <f t="array" ref="HQ49">IF(LEN($DU49)=0,1,SUM(IF(([2]JOE_DATA!$C$2:$C$19999=$DU49)*([2]JOE_DATA!$B$2:$B$19999="Value over US $5m")*([2]JOE_DATA!$A$2:$A$19999="Corporate"),1,0)))</f>
        <v>1</v>
      </c>
      <c r="HR49" s="3">
        <f t="array" ref="HR49">IF(LEN($DV49)=0,1,SUM(IF(([2]JOE_DATA!$C$2:$C$19999=$DV49)*([2]JOE_DATA!$B$2:$B$19999="Value over £500,000")*([2]JOE_DATA!$A$2:$A$19999="Corporate"),1,0)))</f>
        <v>1</v>
      </c>
      <c r="HS49" s="3">
        <f t="array" ref="HS49">IF(LEN($DW49)=0,1,SUM(IF(([2]JOE_DATA!$C$2:$C$19999=$DW49)*([2]JOE_DATA!$B$2:$B$19999="Value over Euro 5m")*([2]JOE_DATA!$A$2:$A$19999="Corporate"),1,0)))</f>
        <v>1</v>
      </c>
      <c r="HT49" s="3">
        <f t="array" ref="HT49">IF(LEN($DX49)=0,1,SUM(IF(([2]JOE_DATA!$C$2:$C$19999=$DX49)*([2]JOE_DATA!$B$2:$B$19999="Value range in euros")*([2]JOE_DATA!$A$2:$A$19999="Corporate"),1,0)))</f>
        <v>1</v>
      </c>
      <c r="HU49" s="3">
        <f t="array" ref="HU49">IF(LEN($DY49)=0,1,SUM(IF(([2]JOE_DATA!$C$2:$C$19999=$DY49)*([2]JOE_DATA!$B$2:$B$19999="Is the deal relevant for M&amp;A study")*([2]JOE_DATA!$A$2:$A$19999="Corporate"),1,0)))</f>
        <v>1</v>
      </c>
      <c r="HV49" s="3">
        <f t="array" ref="HV49">IF(LEN($DZ49)=0,1,SUM(IF(([2]JOE_DATA!$C$2:$C$19999=$DZ49)*([2]JOE_DATA!$B$2:$B$19999="Does the deal involve PE clients")*([2]JOE_DATA!$A$2:$A$19999="Corporate"),1,0)))</f>
        <v>1</v>
      </c>
      <c r="HW49" s="3">
        <f t="array" ref="HW49">IF(LEN($EA49)=0,1,SUM(IF(([2]JOE_DATA!$C$2:$C$19999=$EA49)*([2]JOE_DATA!$B$2:$B$19999="Quarter deal announced/signed")*([2]JOE_DATA!$A$2:$A$19999="Corporate"),1,0)))</f>
        <v>1</v>
      </c>
      <c r="HX49" s="3">
        <f t="array" ref="HX49">IF(LEN($EB49)=0,1,SUM(IF(([2]JOE_DATA!$C$2:$C$19999=$EB49)*([2]JOE_DATA!$B$2:$B$19999="Quarter deal completed")*([2]JOE_DATA!$A$2:$A$19999="Corporate"),1,0)))</f>
        <v>1</v>
      </c>
      <c r="HY49" s="3">
        <f t="array" ref="HY49">IF(LEN($EC49)=0,1,SUM(IF(([2]JOE_DATA!$C$2:$C$19999=$EC49)*([2]JOE_DATA!$B$2:$B$19999="Year deal announced/signed")*([2]JOE_DATA!$A$2:$A$19999="Corporate"),1,0)))</f>
        <v>1</v>
      </c>
      <c r="HZ49" s="3">
        <f t="array" ref="HZ49">IF(LEN($ED49)=0,1,SUM(IF(([2]JOE_DATA!$C$2:$C$19999=$ED49)*([2]JOE_DATA!$B$2:$B$19999="Year deal completed")*([2]JOE_DATA!$A$2:$A$19999="Corporate"),1,0)))</f>
        <v>1</v>
      </c>
      <c r="IA49" s="3">
        <v>1</v>
      </c>
      <c r="IB49" s="3">
        <f t="array" ref="IB49">IF(LEN($EF49)=0,1,SUM(IF(([2]JOE_DATA!$C$2:$C$19999=$EF49)*([2]JOE_DATA!$B$2:$B$19999="Work type")*([2]JOE_DATA!$A$2:$A$19999="Corporate Tax"),1,0)))</f>
        <v>1</v>
      </c>
      <c r="IC49" s="3">
        <f t="array" ref="IC49">IF(LEN($EG49)=0,0.4,SUM(IF(([2]JOE_DATA!$C$2:$C$19999=$EG49)*([2]JOE_DATA!$B$2:$B$19999="Work type")*([2]JOE_DATA!$A$2:$A$19999="EPC Construction"),0.4,0)))
+
IF(LEN($EH49)=0,0.3,SUM(IF(([2]JOE_DATA!$C$2:$C$19999=$EH49)*([2]JOE_DATA!$B$2:$B$19999="Work type")*([2]JOE_DATA!$A$2:$A$19999="EPC Construction"),0.3,0)))
+
IF(LEN($EI49)=0,0.3,SUM(IF(([2]JOE_DATA!$C$2:$C$19999=$EI49)*([2]JOE_DATA!$B$2:$B$19999="Work type")*([2]JOE_DATA!$A$2:$A$19999="EPC Construction"),0.3,0)))</f>
        <v>1</v>
      </c>
      <c r="ID49" s="3">
        <f t="array" ref="ID49">IF(LEN($EJ49)=0,0.4,SUM(IF(([2]JOE_DATA!$C$2:$C$19999=$EJ49)*([2]JOE_DATA!$B$2:$B$19999="Contract type")*([2]JOE_DATA!$A$2:$A$19999="EPC Construction"),0.4,0)))
+
IF(LEN($EK49)=0,0.3,SUM(IF(([2]JOE_DATA!$C$2:$C$19999=$EK49)*([2]JOE_DATA!$B$2:$B$19999="Contract type")*([2]JOE_DATA!$A$2:$A$19999="EPC Construction"),0.3,0)))
+
IF(LEN($EL49)=0,0.3,SUM(IF(([2]JOE_DATA!$C$2:$C$19999=$EL49)*([2]JOE_DATA!$B$2:$B$19999="Contract type")*([2]JOE_DATA!$A$2:$A$19999="EPC Construction"),0.3,0)))</f>
        <v>1</v>
      </c>
      <c r="IE49" s="3">
        <f t="array" ref="IE49">IF(LEN($EP49)=0,1,SUM(IF(([2]JOE_DATA!$C$2:$C$19999=$EP49)*([2]JOE_DATA!$B$2:$B$19999="Client type")*([2]JOE_DATA!$A$2:$A$19999="EPC Construction"),1,0)))</f>
        <v>1</v>
      </c>
      <c r="IF49" s="3">
        <f t="array" ref="IF49">IF(LEN($EN49)=0,1,SUM(IF(([2]JOE_DATA!$C$2:$C$19999=$EN49)*([2]JOE_DATA!$B$2:$B$19999="Subject matter")*([2]JOE_DATA!$A$2:$A$19999="EPC Construction"),1,0)))</f>
        <v>1</v>
      </c>
      <c r="IG49" s="3">
        <f t="array" ref="IG49">IF(LEN($ER49)=0,1,SUM(IF(([2]JOE_DATA!$C$2:$C$19999=$ER49)*([2]JOE_DATA!$B$2:$B$19999="Client scope")*([2]JOE_DATA!$A$2:$A$19999="EPC Construction"),1,0)))</f>
        <v>1</v>
      </c>
      <c r="IH49" s="3">
        <f t="array" ref="IH49">IF(LEN($ES49)=0,0.4,SUM(IF(([2]JOE_DATA!$C$2:$C$19999=$ES49)*([2]JOE_DATA!$B$2:$B$19999="Work type")*([2]JOE_DATA!$A$2:$A$19999="EPC Energy"),0.4,0)))
+
IF(LEN($ET49)=0,0.3,SUM(IF(([2]JOE_DATA!$C$2:$C$19999=$ET49)*([2]JOE_DATA!$B$2:$B$19999="Work type")*([2]JOE_DATA!$A$2:$A$19999="EPC Energy"),0.3,0)))
+
IF(LEN($EU49)=0,0.3,SUM(IF(([2]JOE_DATA!$C$2:$C$19999=$EU49)*([2]JOE_DATA!$B$2:$B$19999="Work type")*([2]JOE_DATA!$A$2:$A$19999="EPC Energy"),0.3,0)))</f>
        <v>1</v>
      </c>
      <c r="II49" s="3">
        <f t="array" ref="II49">IF(LEN($EV49)=0,1,SUM(IF(([2]JOE_DATA!$C$2:$C$19999=$EV49)*([2]JOE_DATA!$B$2:$B$19999="Work type")*([2]JOE_DATA!$A$2:$A$19999="EPC Energy"),1,0)))</f>
        <v>1</v>
      </c>
      <c r="IJ49" s="3">
        <f t="array" ref="IJ49">IF(LEN($EW49)=0,1,SUM(IF(([2]JOE_DATA!$C$2:$C$19999=$EW49)*([2]JOE_DATA!$B$2:$B$19999="Client type")*([2]JOE_DATA!$A$2:$A$19999="EPC Projects"),1,0)))</f>
        <v>1</v>
      </c>
      <c r="IK49" s="3">
        <f t="array" ref="IK49">IF(LEN($FE49)=0,0.4,SUM(IF(([2]JOE_DATA!$C$2:$C$19999=$FE49)*([2]JOE_DATA!$B$2:$B$19999="Client type")*([2]JOE_DATA!$A$2:$A$19999="Real Estate"),0.4,0)))
+
IF(LEN($FF49)=0,0.3,SUM(IF(([2]JOE_DATA!$C$2:$C$19999=$FF49)*([2]JOE_DATA!$B$2:$B$19999="Client type")*([2]JOE_DATA!$A$2:$A$19999="Real Estate"),0.3,0)))
+
IF(LEN($FG49)=0,0.3,SUM(IF(([2]JOE_DATA!$C$2:$C$19999=$FG49)*([2]JOE_DATA!$B$2:$B$19999="Client type")*([2]JOE_DATA!$A$2:$A$19999="Real Estate"),0.3,0)))</f>
        <v>1</v>
      </c>
      <c r="IL49" s="3">
        <f t="array" ref="IL49">IF(LEN($FH49)=0,0.4,SUM(IF(([2]JOE_DATA!$C$2:$C$19999=$FH49)*([2]JOE_DATA!$B$2:$B$19999="Work type")*([2]JOE_DATA!$A$2:$A$19999="Real Estate"),0.4,0)))
+
IF(LEN($FI49)=0,0.3,SUM(IF(([2]JOE_DATA!$C$2:$C$19999=$FI49)*([2]JOE_DATA!$B$2:$B$19999="Work type")*([2]JOE_DATA!$A$2:$A$19999="Real Estate"),0.3,0)))
+
IF(LEN($FJ49)=0,0.3,SUM(IF(([2]JOE_DATA!$C$2:$C$19999=$FJ49)*([2]JOE_DATA!$B$2:$B$19999="Work type")*([2]JOE_DATA!$A$2:$A$19999="Real Estate"),0.3,0)))</f>
        <v>1</v>
      </c>
      <c r="IM49" s="3">
        <f t="array" ref="IM49">IF(LEN($EX49)=0,0.4,SUM(IF(([2]JOE_DATA!$C$2:$C$19999=$EX49)*([2]JOE_DATA!$B$2:$B$19999="Work type")*([2]JOE_DATA!$A$2:$A$19999="Human Capital"),0.4,0)))
+
IF(LEN($EY49)=0,0.3,SUM(IF(([2]JOE_DATA!$C$2:$C$19999=$EY49)*([2]JOE_DATA!$B$2:$B$19999="Work type")*([2]JOE_DATA!$A$2:$A$19999="Human Capital"),0.3,0)))
+
IF(LEN($EZ49)=0,0.3,SUM(IF(([2]JOE_DATA!$C$2:$C$19999=$EZ49)*([2]JOE_DATA!$B$2:$B$19999="Work type")*([2]JOE_DATA!$A$2:$A$19999="Human Capital"),0.3,0)))</f>
        <v>1</v>
      </c>
      <c r="IN49" s="3">
        <f t="array" ref="IN49">IF(LEN($FA49)=0,0.4,SUM(IF(([2]JOE_DATA!$C$2:$C$19999=$FA49)*([2]JOE_DATA!$B$2:$B$19999="Sub-work types")*([2]JOE_DATA!$A$2:$A$19999="Human Capital"),0.4,0)))
+
IF(LEN($FB49)=0,0.3,SUM(IF(([2]JOE_DATA!$C$2:$C$19999=$FB49)*([2]JOE_DATA!$B$2:$B$19999="Sub-work types")*([2]JOE_DATA!$A$2:$A$19999="Human Capital"),0.3,0)))
+
IF(LEN($FC49)=0,0.3,SUM(IF(([2]JOE_DATA!$C$2:$C$19999=$FC49)*([2]JOE_DATA!$B$2:$B$19999="Sub-work types")*([2]JOE_DATA!$A$2:$A$19999="Human Capital"),0.3,0)))</f>
        <v>1</v>
      </c>
      <c r="IO49" s="16">
        <f t="array" ref="IO49">IF(LEN($FD49)=0,1,SUM(IF(([2]JOE_DATA!$C$2:$C$19999=$FD49)*([2]JOE_DATA!$B$2:$B$19999="Pension scheme")*([2]JOE_DATA!$A$2:$A$19999="Human Capital"),1,0)))</f>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ht="36.75">
      <c r="A50" s="37" t="s">
        <v>246</v>
      </c>
      <c r="B50" s="38" t="s">
        <v>427</v>
      </c>
      <c r="C50" s="37" t="s">
        <v>254</v>
      </c>
      <c r="D50" s="37"/>
      <c r="E50" s="3"/>
      <c r="F50" s="39" t="s">
        <v>320</v>
      </c>
      <c r="G50" s="3"/>
      <c r="H50" s="3"/>
      <c r="I50" s="40" t="s">
        <v>321</v>
      </c>
      <c r="J50" s="3"/>
      <c r="K50" s="3"/>
      <c r="L50" s="37"/>
      <c r="M50" s="3"/>
      <c r="N50" s="3"/>
      <c r="O50" s="41" t="s">
        <v>99</v>
      </c>
      <c r="P50" s="41" t="s">
        <v>109</v>
      </c>
      <c r="Q50" s="37"/>
      <c r="R50" s="3"/>
      <c r="S50" s="42"/>
      <c r="T50" s="42">
        <v>39160</v>
      </c>
      <c r="U50" s="37" t="s">
        <v>279</v>
      </c>
      <c r="V50" s="39" t="s">
        <v>320</v>
      </c>
      <c r="W50" s="3"/>
      <c r="X50" s="40" t="s">
        <v>321</v>
      </c>
      <c r="Y50" s="40" t="s">
        <v>428</v>
      </c>
      <c r="Z50" s="3"/>
      <c r="AA50" s="37" t="s">
        <v>429</v>
      </c>
      <c r="AB50" s="37" t="s">
        <v>430</v>
      </c>
      <c r="AC50" s="3"/>
      <c r="AD50" s="37" t="s">
        <v>254</v>
      </c>
      <c r="AE50" s="3"/>
      <c r="AF50" s="3"/>
      <c r="AG50" s="43" t="s">
        <v>130</v>
      </c>
      <c r="AH50" s="3"/>
      <c r="AI50" s="37" t="s">
        <v>255</v>
      </c>
      <c r="AJ50" s="3"/>
      <c r="AK50" s="3"/>
      <c r="AL50" s="37"/>
      <c r="AM50" s="3"/>
      <c r="AN50" s="3"/>
      <c r="AO50" s="37" t="s">
        <v>256</v>
      </c>
      <c r="AP50" s="3"/>
      <c r="AQ50" s="3"/>
      <c r="AR50" s="3"/>
      <c r="AS50" s="3"/>
      <c r="AT50" s="3"/>
      <c r="AU50" s="3"/>
      <c r="AV50" s="3"/>
      <c r="AW50" s="3"/>
      <c r="AX50" s="3"/>
      <c r="AY50" s="3"/>
      <c r="AZ50" s="3"/>
      <c r="BA50" s="3"/>
      <c r="BB50" s="3"/>
      <c r="BC50" s="3"/>
      <c r="BD50" s="3"/>
      <c r="BE50" s="44"/>
      <c r="BF50" s="37"/>
      <c r="BG50" s="37" t="s">
        <v>254</v>
      </c>
      <c r="BH50" s="3"/>
      <c r="BI50" s="40" t="s">
        <v>357</v>
      </c>
      <c r="BJ50" s="40" t="s">
        <v>257</v>
      </c>
      <c r="BK50" s="45"/>
      <c r="BL50" s="46" t="s">
        <v>258</v>
      </c>
      <c r="BM50" s="46" t="s">
        <v>358</v>
      </c>
      <c r="BN50" s="37"/>
      <c r="BO50" s="3"/>
      <c r="BP50" s="3"/>
      <c r="BQ50" s="3"/>
      <c r="BR50" s="3"/>
      <c r="BS50" s="3"/>
      <c r="BT50" s="46" t="s">
        <v>431</v>
      </c>
      <c r="BU50" s="37"/>
      <c r="BV50" s="37"/>
      <c r="BW50" s="3"/>
      <c r="BX50" s="3"/>
      <c r="BY50" s="3"/>
      <c r="BZ50" s="3"/>
      <c r="CA50" s="3"/>
      <c r="CB50" s="3"/>
      <c r="CC50" s="3"/>
      <c r="CD50" s="41" t="s">
        <v>259</v>
      </c>
      <c r="CE50" s="40" t="s">
        <v>260</v>
      </c>
      <c r="CF50" s="3"/>
      <c r="CG50" s="41" t="s">
        <v>261</v>
      </c>
      <c r="CH50" s="40"/>
      <c r="CI50" s="3"/>
      <c r="CJ50" s="3"/>
      <c r="CK50" s="41" t="s">
        <v>262</v>
      </c>
      <c r="CL50" s="3"/>
      <c r="CM50" s="3"/>
      <c r="CN50" s="3"/>
      <c r="CO50" s="3"/>
      <c r="CP50" s="3"/>
      <c r="CQ50" s="37"/>
      <c r="CR50" s="37"/>
      <c r="CS50" s="37"/>
      <c r="CT50" s="37"/>
      <c r="CU50" s="37"/>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7"/>
      <c r="FF50" s="37"/>
      <c r="FG50" s="37"/>
      <c r="FH50" s="37"/>
      <c r="FI50" s="37"/>
      <c r="FJ50" s="3"/>
      <c r="FK50" s="3"/>
      <c r="FL50" s="3"/>
      <c r="FM50" s="3"/>
      <c r="FO50" s="3"/>
      <c r="FP50" s="3"/>
      <c r="FQ50" s="3" t="str">
        <f t="array" ref="FQ50">IF(SUM($FU50:$IP50)=74,"PASS","FAIL")</f>
        <v>PASS</v>
      </c>
      <c r="FR50" s="3">
        <f t="shared" si="5"/>
        <v>0</v>
      </c>
      <c r="FS50" s="3">
        <f t="shared" si="6"/>
        <v>0</v>
      </c>
      <c r="FT50" s="3"/>
      <c r="FU50" s="3">
        <f t="array" ref="FU50">SUM(IF(([2]JOE_DATA!$C$2:$C$19999=$C50)*([2]JOE_DATA!$B$2:$B$19999="Client Name Confidential"),1,0))</f>
        <v>1</v>
      </c>
      <c r="FV50" s="3">
        <f t="array" ref="FV50">IF(ISBLANK($E50),1,SUM(IF(([2]JOE_DATA!$C$2:$C$19999=$E50)*([2]JOE_DATA!$B$2:$B$19999="Client name confidential on completion"),1,0)))</f>
        <v>1</v>
      </c>
      <c r="FW50" s="3">
        <f t="array" ref="FW50">IF(LEN($F50)=0,0.5,SUM(IF(([2]JOE_DATA!$C$2:$C$19999=$F50)*([2]JOE_DATA!$B$2:$B$19999="Client sector group"),0.5,0)))
+
IF(LEN($G50)=0,0.25,SUM(IF(([2]JOE_DATA!$C$2:$C$19999=$G50)*([2]JOE_DATA!$B$2:$B$19999="Client sector group"),0.25,0)))
+
IF(LEN($H50)=0,0.25,SUM(IF(([2]JOE_DATA!$C$2:$C$19999=$H50)*([2]JOE_DATA!$B$2:$B$19999="Client sector group"),0.25,0)))</f>
        <v>1</v>
      </c>
      <c r="FX50" s="3">
        <f t="array" ref="FX50">IF(ISBLANK($I50),0.5,SUM(IF(([2]JOE_DATA!$C$2:$C$19999=$I50)*([2]JOE_DATA!$B$2:$B$19999="Client sub-sector group"),0.5,0)))
+
IF(ISBLANK($J50),0.25,SUM(IF(([2]JOE_DATA!$C$2:$C$19999=$J50)*([2]JOE_DATA!$B$2:$B$19999="Client sub-sector group"),0.25,0)))
+
IF(ISBLANK($K50),0.25,SUM(IF(([2]JOE_DATA!$C$2:$C$19999=$K50)*([2]JOE_DATA!$B$2:$B$19999="Client sub-sector group"),0.25,0)))</f>
        <v>1</v>
      </c>
      <c r="FY50" s="3">
        <f t="array" ref="FY50">IF(LEN($L50)=0,0.4,SUM(IF(([2]JOE_DATA!$C$2:$C$19999=$L50)*([2]JOE_DATA!$B$2:$B$19999="Predominant Country of Client"),0.4,0)))
+
IF(LEN($M50)=0,0.3,SUM(IF(([2]JOE_DATA!$C$2:$C$19999=$M50)*([2]JOE_DATA!$B$2:$B$19999="Predominant Country of Client"),0.3,0)))
+
IF(LEN($N50)=0,0.3,SUM(IF(([2]JOE_DATA!$C$2:$C$19999=$N50)*([2]JOE_DATA!$B$2:$B$19999="Predominant Country of Client"),0.3,0)))</f>
        <v>1</v>
      </c>
      <c r="FZ50" s="3">
        <f t="array" ref="FZ50">IF(LEN($O50)=0,0.4,SUM(IF(([2]JOE_DATA!$C$2:$C$19999=$O50)*([2]JOE_DATA!$B$2:$B$19999="Main practice group"),0.4,0)))
+
IF(LEN($P50)=0,0.3,SUM(IF(([2]JOE_DATA!$C$2:$C$19999=$P50)*([2]JOE_DATA!$B$2:$B$19999="Main practice group"),0.3,0)))
+
IF(LEN($Q50)=0,0.3,SUM(IF(([2]JOE_DATA!$C$2:$C$19999=$Q50)*([2]JOE_DATA!$B$2:$B$19999="Main practice group"),0.3,0)))</f>
        <v>1</v>
      </c>
      <c r="GA50" s="3">
        <f t="shared" si="7"/>
        <v>1</v>
      </c>
      <c r="GB50" s="3">
        <f t="shared" si="8"/>
        <v>1</v>
      </c>
      <c r="GC50" s="3">
        <f t="array" ref="GC50">IF(LEN($U50)=0,0.4,SUM(IF(([2]JOE_DATA!$C$2:$C$19999=$U50)*([2]JOE_DATA!$B$2:$B$19999="Matter sector group"),0.4,0)))
+
IF(LEN($V50)=0,0.3,SUM(IF(([2]JOE_DATA!$C$2:$C$19999=$V50)*([2]JOE_DATA!$B$2:$B$19999="Matter sector group"),0.3,0)))
+
IF(LEN($W50)=0,0.3,SUM(IF(([2]JOE_DATA!$C$2:$C$19999=$W50)*([2]JOE_DATA!$B$2:$B$19999="Matter sector group"),0.3,0)))</f>
        <v>1</v>
      </c>
      <c r="GD50" s="3">
        <f t="array" ref="GD50">IF(LEN($X50)=0,0.4,SUM(IF(([2]JOE_DATA!$C$2:$C$19999=$X50)*([2]JOE_DATA!$B$2:$B$19999="Matter sub-sector group"),0.4,0)))
+
IF(LEN($Y50)=0,0.3,SUM(IF(([2]JOE_DATA!$C$2:$C$19999=$Y50)*([2]JOE_DATA!$B$2:$B$19999="Matter sub-sector group"),0.3,0)))
+
IF(LEN($Z50)=0,0.3,SUM(IF(([2]JOE_DATA!$C$2:$C$19999=$Z50)*([2]JOE_DATA!$B$2:$B$19999="Matter sub-sector group"),0.3,0)))</f>
        <v>1</v>
      </c>
      <c r="GE50" s="3">
        <f t="array" ref="GE50">IF(ISBLANK($AD50),1,SUM(IF(([2]JOE_DATA!$C$2:$C$19999=$AD50)*([2]JOE_DATA!$B$2:$B$19999="Matter confidential"),1,0)))</f>
        <v>1</v>
      </c>
      <c r="GF50" s="3">
        <f t="array" ref="GF50">IF(ISBLANK($AE50),1,SUM(IF(([2]JOE_DATA!$C$2:$C$19999=$AE50)*([2]JOE_DATA!$B$2:$B$19999="Matter confidential on completion"),1,0)))</f>
        <v>1</v>
      </c>
      <c r="GG50" s="3">
        <f t="array" ref="GG50">IF(ISBLANK($AG50),1,SUM(IF(([2]JOE_DATA!$C$2:$C$19999=$AG50)*([2]JOE_DATA!$B$2:$B$19999="Applicable law"),1,0)))</f>
        <v>1</v>
      </c>
      <c r="GH50" s="3">
        <f t="array" ref="GH50">IF(ISBLANK($AO50),1,SUM(IF(([2]JOE_DATA!$C$2:$C$19999=$AO50)*([2]JOE_DATA!$B$2:$B$19999="Contentious"),1,0)))</f>
        <v>1</v>
      </c>
      <c r="GI50" s="3">
        <f t="array" ref="GI50">IF(ISBLANK($AP50),1,SUM(IF(([2]JOE_DATA!$C$2:$C$19999=$AP50)*([2]JOE_DATA!$B$2:$B$19999="Dispute resolution"),1,0)))</f>
        <v>1</v>
      </c>
      <c r="GJ50" s="3">
        <f t="array" ref="GJ50">IF(ISBLANK($AQ50),1,SUM(IF(([2]JOE_DATA!$C$2:$C$19999=$AQ50)*([2]JOE_DATA!$B$2:$B$19999="Language of dispute"),1,0)))</f>
        <v>1</v>
      </c>
      <c r="GK50" s="3">
        <f t="array" ref="GK50">IF(LEN($AW50)=0,0.4,SUM(IF(([2]JOE_DATA!$C$2:$C$19999=$AW50)*([2]JOE_DATA!$B$2:$B$19999="Country Of Arbitration"),0.4,0)))
+
IF(LEN($AX50)=0,0.3,SUM(IF(([2]JOE_DATA!$C$2:$C$19999=$AX50)*([2]JOE_DATA!$B$2:$B$19999="Country Of Arbitration"),0.3,0)))
+
IF(LEN($AY50)=0,0.3,SUM(IF(([2]JOE_DATA!$C$2:$C$19999=$AY50)*([2]JOE_DATA!$B$2:$B$19999="Country Of Arbitration"),0.3,0)))</f>
        <v>1</v>
      </c>
      <c r="GL50" s="3">
        <f t="array" ref="GL50">IF(LEN($AT50)=0,0.4,SUM(IF(([2]JOE_DATA!$C$2:$C$19999=$AT50)*([2]JOE_DATA!$B$2:$B$19999="Jurisdiction of dispute"),0.4,0)))
+
IF(LEN($AU50)=0,0.3,SUM(IF(([2]JOE_DATA!$C$2:$C$19999=$AU50)*([2]JOE_DATA!$B$2:$B$19999="Jurisdiction of dispute"),0.3,0)))
+
IF(LEN($AV50)=0,0.3,SUM(IF(([2]JOE_DATA!$C$2:$C$19999=$AV50)*([2]JOE_DATA!$B$2:$B$19999="Jurisdiction of dispute"),0.3,0)))</f>
        <v>1</v>
      </c>
      <c r="GM50" s="3">
        <f t="array" ref="GM50">IF(LEN($AZ50)=0,0.6,SUM(IF(([2]JOE_DATA!$C$2:$C$19999=$AZ50)*([2]JOE_DATA!$B$2:$B$19999="Seat of arbitration"),0.6,0)))
+
IF(LEN($BA50)=0,0.4,SUM(IF(([2]JOE_DATA!$C$2:$C$19999=$BA50)*([2]JOE_DATA!$B$2:$B$19999="Seat of arbitration"),0.4,0)))</f>
        <v>1</v>
      </c>
      <c r="GN50" s="3">
        <f t="array" ref="GN50">IF(ISBLANK($BB50),1,SUM(IF(([2]JOE_DATA!$C$2:$C$19999=$BB50)*([2]JOE_DATA!$B$2:$B$19999="Arbitral rules"),1,0)))</f>
        <v>1</v>
      </c>
      <c r="GO50" s="3">
        <f t="array" ref="GO50">IF(ISBLANK($BC50),1,SUM(IF(([2]JOE_DATA!$C$2:$C$19999=$BC50)*([2]JOE_DATA!$B$2:$B$19999="Investment treaty"),1,0)))</f>
        <v>1</v>
      </c>
      <c r="GP50" s="3">
        <f t="array" ref="GP50">IF(ISBLANK($BD50),1,SUM(IF(([2]JOE_DATA!$C$2:$C$19999=$BD50)*([2]JOE_DATA!$B$2:$B$19999="Investigation type"),1,0)))</f>
        <v>1</v>
      </c>
      <c r="GQ50" s="3">
        <f t="array" ref="GQ50">IF(ISBLANK($BF50),1,SUM(IF(([2]JOE_DATA!$C$2:$C$19999=$BF50)*([2]JOE_DATA!$B$2:$B$19999="Currency of deal"),1,0)))</f>
        <v>1</v>
      </c>
      <c r="GR50" s="3">
        <f t="array" ref="GR50">IF(ISBLANK($BG50),1,SUM(IF(([2]JOE_DATA!$C$2:$C$19999=$BG50)*([2]JOE_DATA!$B$2:$B$19999="Value confidential"),1,0)))</f>
        <v>1</v>
      </c>
      <c r="GS50" s="3">
        <f t="array" ref="GS50">IF(ISBLANK($BH50),1,SUM(IF(([2]JOE_DATA!$C$2:$C$19999=$BH50)*([2]JOE_DATA!$B$2:$B$19999="Value confidential on completion"),1,0)))</f>
        <v>1</v>
      </c>
      <c r="GT50" s="3">
        <f t="array" ref="GT50">IF(LEN($BI50)=0,0.4,SUM(IF(([2]JOE_DATA!$C$2:$C$19999=$BI50)*([2]JOE_DATA!$B$2:$B$19999="Teams"),0.4,0)))
+
IF(LEN($BJ50)=0,0.3,SUM(IF(([2]JOE_DATA!$C$2:$C$19999=$BJ50)*([2]JOE_DATA!$B$2:$B$19999="Teams"),0.3,0)))
+
IF(LEN($BK50)=0,0.3,SUM(IF(([2]JOE_DATA!$C$2:$C$19999=$BK50)*([2]JOE_DATA!$B$2:$B$19999="Teams"),0.3,0)))</f>
        <v>1</v>
      </c>
      <c r="GU50" s="3">
        <f t="array" ref="GU50">IF(LEN($BL50)=0,0.4,SUM(IF(([2]JOE_DATA!$C$2:$C$19999=$BL50)*([2]JOE_DATA!$B$2:$B$19999="Lead Matter Partner"),0.4,0)))
+
IF(LEN($BM50)=0,0.3,SUM(IF(([2]JOE_DATA!$C$2:$C$19999=$BM50)*([2]JOE_DATA!$B$2:$B$19999="Lead Matter Partner"),0.3,0)))
+
IF(LEN($BN50)=0,0.3,SUM(IF(([2]JOE_DATA!$C$2:$C$19999=$BN50)*([2]JOE_DATA!$B$2:$B$19999="Lead Matter Partner"),0.3,0)))</f>
        <v>1</v>
      </c>
      <c r="GV50" s="3">
        <f t="array" ref="GV50">IF(LEN($BP50)=0,0.4,SUM(IF(([2]JOE_DATA!$C$2:$C$19999=$BP50)*([2]JOE_DATA!$B$2:$B$19999="Source of credential"),0.4,0)))
+
IF(LEN($BQ50)=0,0.3,SUM(IF(([2]JOE_DATA!$C$2:$C$19999=$BQ50)*([2]JOE_DATA!$B$2:$B$19999="Source of credential"),0.3,0)))
+
IF(LEN($BR50)=0,0.3,SUM(IF(([2]JOE_DATA!$C$2:$C$19999=$BR50)*([2]JOE_DATA!$B$2:$B$19999="Source of credential"),0.3,0)))</f>
        <v>1</v>
      </c>
      <c r="GW50" s="3">
        <f t="array" ref="GW50">IF(LEN($BX50)=0,0.4,SUM(IF(([2]JOE_DATA!$C$2:$C$19999=$BX50)*([2]JOE_DATA!$B$2:$B$19999="CMS firms involved"),0.4,0)))
+
IF(LEN($BY50)=0,0.6,SUM(IF(([2]JOE_DATA!$C$2:$C$19999=$BY50)*([2]JOE_DATA!$B$2:$B$19999="CMS firms involved"),0.6,0)))</f>
        <v>1</v>
      </c>
      <c r="GX50" s="3">
        <f t="array" ref="GX50">IF(ISBLANK($BZ50),1,SUM(IF(([2]JOE_DATA!$C$2:$C$19999=$BZ50)*([2]JOE_DATA!$B$2:$B$19999="Lead CMS firm"),1,0)))</f>
        <v>1</v>
      </c>
      <c r="GY50" s="3">
        <f t="array" ref="GY50">IF(LEN($CA50)=0,0.4,SUM(IF(([2]JOE_DATA!$C$2:$C$19999=$CA50)*([2]JOE_DATA!$B$2:$B$19999="Countries of other CMS firms"),0.4,0)))
+
IF(LEN($CB50)=0,0.3,SUM(IF(([2]JOE_DATA!$C$2:$C$19999=$CB50)*([2]JOE_DATA!$B$2:$B$19999="Countries of other CMS firms"),0.3,0)))
+
IF(LEN($CC50)=0,0.3,SUM(IF(([2]JOE_DATA!$C$2:$C$19999=$CC50)*([2]JOE_DATA!$B$2:$B$19999="Countries of other CMS firms"),0.3,0)))</f>
        <v>1</v>
      </c>
      <c r="GZ50" s="3">
        <f t="array" ref="GZ50">IF(ISBLANK($CD50),1,SUM(IF(([2]JOE_DATA!$C$2:$C$19999=$CD50)*([2]JOE_DATA!$B$2:$B$19999="Credential status"),1,0)))</f>
        <v>1</v>
      </c>
      <c r="HA50" s="3">
        <f t="array" ref="HA50">IF(ISBLANK($CE50),1,SUM(IF(([2]JOE_DATA!$C$2:$C$19999=$CE50)*([2]JOE_DATA!$B$2:$B$19999="Credential version"),1,0)))</f>
        <v>1</v>
      </c>
      <c r="HB50" s="3">
        <f t="array" ref="HB50">IF(ISBLANK($CG50),1,SUM(IF(([2]JOE_DATA!$C$2:$C$19999=$CG50)*([2]JOE_DATA!$B$2:$B$19999="Credential type "),1,0)))</f>
        <v>1</v>
      </c>
      <c r="HC50" s="3">
        <f t="array" ref="HC50">IF(ISBLANK($CH50),1,SUM(IF(([2]JOE_DATA!$C$2:$C$19999=$CH50)*([2]JOE_DATA!$B$2:$B$19999="Other uses"),1,0)))</f>
        <v>1</v>
      </c>
      <c r="HD50" s="3">
        <f t="array" ref="HD50">IF(ISBLANK($CK50),1,SUM(IF(([2]JOE_DATA!$C$2:$C$19999=$CK50)*([2]JOE_DATA!$B$2:$B$19999="Priority"),1,0)))</f>
        <v>1</v>
      </c>
      <c r="HE50" s="3">
        <f t="array" ref="HE50">IF(LEN($CM50)=0,0.4,SUM(IF(([2]JOE_DATA!$C$2:$C$19999=$CM50)*([2]JOE_DATA!$B$2:$B$19999="Know how"),0.4,0)))
+
IF(LEN($CN50)=0,0.3,SUM(IF(([2]JOE_DATA!$C$2:$C$19999=$CN50)*([2]JOE_DATA!$B$2:$B$19999="Know how"),0.3,0)))
+
IF(LEN($CO50)=0,0.3,SUM(IF(([2]JOE_DATA!$C$2:$C$19999=$CO50)*([2]JOE_DATA!$B$2:$B$19999="Know how"),0.3,0)))</f>
        <v>1</v>
      </c>
      <c r="HF50" s="3">
        <f t="array" ref="HF50">IF(LEN($CS50)=0,0.4,SUM(IF(([2]JOE_DATA!$C$2:$C$19999=$CS50)*([2]JOE_DATA!$B$2:$B$19999="Work type")*([2]JOE_DATA!$A$2:$A$19999="BAIF"),0.4,0)))
+
IF(LEN($CT50)=0,0.3,SUM(IF(([2]JOE_DATA!$C$2:$C$19999=$CT50)*([2]JOE_DATA!$B$2:$B$19999="Work type")*([2]JOE_DATA!$A$2:$A$19999="BAIF"),0.3,0)))
+
IF(LEN($CU50)=0,0.3,SUM(IF(([2]JOE_DATA!$C$2:$C$19999=$CU50)*([2]JOE_DATA!$B$2:$B$19999="Work type")*([2]JOE_DATA!$A$2:$A$19999="BAIF"),0.3,0)))</f>
        <v>1</v>
      </c>
      <c r="HG50" s="3">
        <f t="array" ref="HG50">IF(LEN($CQ50)=0,1,SUM(IF(([2]JOE_DATA!$C$2:$C$19999=$CQ50)*([2]JOE_DATA!$B$2:$B$19999="Client type")*([2]JOE_DATA!$A$2:$A$19999="BAIF"),1,0)))</f>
        <v>1</v>
      </c>
      <c r="HH50" s="3">
        <f t="array" ref="HH50">IF(LEN($CW50)=0,0.4,SUM(IF(([2]JOE_DATA!$C$2:$C$19999=$CW50)*([2]JOE_DATA!$B$2:$B$19999="Work type")*([2]JOE_DATA!$A$2:$A$19999="CRD"),0.4,0)))
+
IF(LEN($CX50)=0,0.3,SUM(IF(([2]JOE_DATA!$C$2:$C$19999=$CX50)*([2]JOE_DATA!$B$2:$B$19999="Work type")*([2]JOE_DATA!$A$2:$A$19999="CRD"),0.3,0)))
+
IF(LEN($CY50)=0,0.3,SUM(IF(([2]JOE_DATA!$C$2:$C$19999=$CY50)*([2]JOE_DATA!$B$2:$B$19999="Work type")*([2]JOE_DATA!$A$2:$A$19999="CRD"),0.3,0)))</f>
        <v>1</v>
      </c>
      <c r="HI50" s="3">
        <f t="array" ref="HI50">IF(LEN($CZ50)=0,0.4,SUM(IF(([2]JOE_DATA!$C$2:$C$19999=$CZ50)*([2]JOE_DATA!$B$2:$B$19999="Sub-work type")*([2]JOE_DATA!$A$2:$A$19999="CRD"),0.4,0)))
+
IF(LEN($DA50)=0,0.3,SUM(IF(([2]JOE_DATA!$C$2:$C$19999=$DA50)*([2]JOE_DATA!$B$2:$B$19999="Sub-work type")*([2]JOE_DATA!$A$2:$A$19999="CRD"),0.3,0)))
+
IF(LEN($DB50)=0,0.3,SUM(IF(([2]JOE_DATA!$C$2:$C$19999=$DB50)*([2]JOE_DATA!$B$2:$B$19999="Sub-work type")*([2]JOE_DATA!$A$2:$A$19999="CRD"),0.3,0)))</f>
        <v>1</v>
      </c>
      <c r="HJ50" s="3">
        <f t="array" ref="HJ50">IF(LEN($CV50)=0,1,SUM(IF(([2]JOE_DATA!$C$2:$C$19999=$CV50)*([2]JOE_DATA!$B$2:$B$19999="Client type")*([2]JOE_DATA!$A$2:$A$19999="CRD"),1,0)))</f>
        <v>1</v>
      </c>
      <c r="HK50" s="3">
        <f t="array" ref="HK50">IF(LEN($DC50)=0,0.4,SUM(IF(([2]JOE_DATA!$C$2:$C$19999=$DC50)*([2]JOE_DATA!$B$2:$B$19999="Work type")*([2]JOE_DATA!$A$2:$A$19999="Corporate"),0.4,0)))
+
IF(LEN($DD50)=0,0.3,SUM(IF(([2]JOE_DATA!$C$2:$C$19999=$DD50)*([2]JOE_DATA!$B$2:$B$19999="Work type")*([2]JOE_DATA!$A$2:$A$19999="Corporate"),0.3,0)))
+
IF(LEN($DE50)=0,0.3,SUM(IF(([2]JOE_DATA!$C$2:$C$19999=$DE50)*([2]JOE_DATA!$B$2:$B$19999="Work type")*([2]JOE_DATA!$A$2:$A$19999="Corporate"),0.3,0)))</f>
        <v>1</v>
      </c>
      <c r="HL50" s="3">
        <f t="array" ref="HL50">IF(LEN($DF50)=0,0.4,SUM(IF(([2]JOE_DATA!$C$2:$C$19999=$DF50)*([2]JOE_DATA!$B$2:$B$19999="Sub-work type")*([2]JOE_DATA!$A$2:$A$19999="Corporate"),0.4,0)))
+
IF(LEN($DG50)=0,0.3,SUM(IF(([2]JOE_DATA!$C$2:$C$19999=$DG50)*([2]JOE_DATA!$B$2:$B$19999="Sub-work type")*([2]JOE_DATA!$A$2:$A$19999="Corporate"),0.3,0)))
+
IF(LEN($DH50)=0,0.3,SUM(IF(([2]JOE_DATA!$C$2:$C$19999=$DH50)*([2]JOE_DATA!$B$2:$B$19999="Sub-work type")*([2]JOE_DATA!$A$2:$A$19999="Corporate"),0.3,0)))</f>
        <v>1</v>
      </c>
      <c r="HM50" s="3">
        <f t="array" ref="HM50">IF(LEN($DI50)=0,0.4,SUM(IF(([2]JOE_DATA!$C$2:$C$19999=$DI50)*([2]JOE_DATA!$B$2:$B$19999="Acting for")*([2]JOE_DATA!$A$2:$A$19999="Corporate"),0.4,0)))
+
IF(LEN($DJ50)=0,0.3,SUM(IF(([2]JOE_DATA!$C$2:$C$19999=$DJ50)*([2]JOE_DATA!$B$2:$B$19999="Acting for")*([2]JOE_DATA!$A$2:$A$19999="Corporate"),0.3,0)))
+
IF(LEN($DK50)=0,0.3,SUM(IF(([2]JOE_DATA!$C$2:$C$19999=$DK50)*([2]JOE_DATA!$B$2:$B$19999="Acting for")*([2]JOE_DATA!$A$2:$A$19999="Corporate"),0.3,0)))</f>
        <v>1</v>
      </c>
      <c r="HN50" s="3">
        <f t="array" ref="HN50">IF(LEN($DM50)=0,0.4,SUM(IF(([2]JOE_DATA!$C$2:$C$19999=$DM50)*([2]JOE_DATA!$B$2:$B$19999="Country of buyer")*([2]JOE_DATA!$A$2:$A$19999="Corporate"),0.4,0)))
+
IF(LEN($DN50)=0,0.3,SUM(IF(([2]JOE_DATA!$C$2:$C$19999=$DN50)*([2]JOE_DATA!$B$2:$B$19999="Country of buyer")*([2]JOE_DATA!$A$2:$A$19999="Corporate"),0.3,0)))
+
IF(LEN($DL50)=0,0.3,SUM(IF(([2]JOE_DATA!$C$2:$C$19999=$DL50)*([2]JOE_DATA!$B$2:$B$19999="Country of buyer")*([2]JOE_DATA!$A$2:$A$19999="Corporate"),0.3,0)))</f>
        <v>1</v>
      </c>
      <c r="HO50" s="3">
        <f t="array" ref="HO50">IF(LEN($DO50)=0,0.4,SUM(IF(([2]JOE_DATA!$C$2:$C$19999=$DO50)*([2]JOE_DATA!$B$2:$B$19999="Country of seller")*([2]JOE_DATA!$A$2:$A$19999="Corporate"),0.4,0)))
+
IF(LEN($DP50)=0,0.3,SUM(IF(([2]JOE_DATA!$C$2:$C$19999=$DP50)*([2]JOE_DATA!$B$2:$B$19999="Country of seller")*([2]JOE_DATA!$A$2:$A$19999="Corporate"),0.3,0)))
+
IF(LEN($DQ50)=0,0.3,SUM(IF(([2]JOE_DATA!$C$2:$C$19999=$DQ50)*([2]JOE_DATA!$B$2:$B$19999="Country of seller")*([2]JOE_DATA!$A$2:$A$19999="Corporate"),0.3,0)))</f>
        <v>1</v>
      </c>
      <c r="HP50" s="3">
        <f t="array" ref="HP50">IF(LEN($DR50)=0,0.4,SUM(IF(([2]JOE_DATA!$C$2:$C$19999=$DR50)*([2]JOE_DATA!$B$2:$B$19999="Country of target")*([2]JOE_DATA!$A$2:$A$19999="Corporate"),0.4,0)))
+
IF(LEN($DS50)=0,0.3,SUM(IF(([2]JOE_DATA!$C$2:$C$19999=$DS50)*([2]JOE_DATA!$B$2:$B$19999="Country of target")*([2]JOE_DATA!$A$2:$A$19999="Corporate"),0.3,0)))
+
IF(LEN($DT50)=0,0.3,SUM(IF(([2]JOE_DATA!$C$2:$C$19999=$DT50)*([2]JOE_DATA!$B$2:$B$19999="Country of target")*([2]JOE_DATA!$A$2:$A$19999="Corporate"),0.3,0)))</f>
        <v>1</v>
      </c>
      <c r="HQ50" s="3">
        <f t="array" ref="HQ50">IF(LEN($DU50)=0,1,SUM(IF(([2]JOE_DATA!$C$2:$C$19999=$DU50)*([2]JOE_DATA!$B$2:$B$19999="Value over US $5m")*([2]JOE_DATA!$A$2:$A$19999="Corporate"),1,0)))</f>
        <v>1</v>
      </c>
      <c r="HR50" s="3">
        <f t="array" ref="HR50">IF(LEN($DV50)=0,1,SUM(IF(([2]JOE_DATA!$C$2:$C$19999=$DV50)*([2]JOE_DATA!$B$2:$B$19999="Value over £500,000")*([2]JOE_DATA!$A$2:$A$19999="Corporate"),1,0)))</f>
        <v>1</v>
      </c>
      <c r="HS50" s="3">
        <f t="array" ref="HS50">IF(LEN($DW50)=0,1,SUM(IF(([2]JOE_DATA!$C$2:$C$19999=$DW50)*([2]JOE_DATA!$B$2:$B$19999="Value over Euro 5m")*([2]JOE_DATA!$A$2:$A$19999="Corporate"),1,0)))</f>
        <v>1</v>
      </c>
      <c r="HT50" s="3">
        <f t="array" ref="HT50">IF(LEN($DX50)=0,1,SUM(IF(([2]JOE_DATA!$C$2:$C$19999=$DX50)*([2]JOE_DATA!$B$2:$B$19999="Value range in euros")*([2]JOE_DATA!$A$2:$A$19999="Corporate"),1,0)))</f>
        <v>1</v>
      </c>
      <c r="HU50" s="3">
        <f t="array" ref="HU50">IF(LEN($DY50)=0,1,SUM(IF(([2]JOE_DATA!$C$2:$C$19999=$DY50)*([2]JOE_DATA!$B$2:$B$19999="Is the deal relevant for M&amp;A study")*([2]JOE_DATA!$A$2:$A$19999="Corporate"),1,0)))</f>
        <v>1</v>
      </c>
      <c r="HV50" s="3">
        <f t="array" ref="HV50">IF(LEN($DZ50)=0,1,SUM(IF(([2]JOE_DATA!$C$2:$C$19999=$DZ50)*([2]JOE_DATA!$B$2:$B$19999="Does the deal involve PE clients")*([2]JOE_DATA!$A$2:$A$19999="Corporate"),1,0)))</f>
        <v>1</v>
      </c>
      <c r="HW50" s="3">
        <f t="array" ref="HW50">IF(LEN($EA50)=0,1,SUM(IF(([2]JOE_DATA!$C$2:$C$19999=$EA50)*([2]JOE_DATA!$B$2:$B$19999="Quarter deal announced/signed")*([2]JOE_DATA!$A$2:$A$19999="Corporate"),1,0)))</f>
        <v>1</v>
      </c>
      <c r="HX50" s="3">
        <f t="array" ref="HX50">IF(LEN($EB50)=0,1,SUM(IF(([2]JOE_DATA!$C$2:$C$19999=$EB50)*([2]JOE_DATA!$B$2:$B$19999="Quarter deal completed")*([2]JOE_DATA!$A$2:$A$19999="Corporate"),1,0)))</f>
        <v>1</v>
      </c>
      <c r="HY50" s="3">
        <f t="array" ref="HY50">IF(LEN($EC50)=0,1,SUM(IF(([2]JOE_DATA!$C$2:$C$19999=$EC50)*([2]JOE_DATA!$B$2:$B$19999="Year deal announced/signed")*([2]JOE_DATA!$A$2:$A$19999="Corporate"),1,0)))</f>
        <v>1</v>
      </c>
      <c r="HZ50" s="3">
        <f t="array" ref="HZ50">IF(LEN($ED50)=0,1,SUM(IF(([2]JOE_DATA!$C$2:$C$19999=$ED50)*([2]JOE_DATA!$B$2:$B$19999="Year deal completed")*([2]JOE_DATA!$A$2:$A$19999="Corporate"),1,0)))</f>
        <v>1</v>
      </c>
      <c r="IA50" s="3">
        <v>1</v>
      </c>
      <c r="IB50" s="3">
        <f t="array" ref="IB50">IF(LEN($EF50)=0,1,SUM(IF(([2]JOE_DATA!$C$2:$C$19999=$EF50)*([2]JOE_DATA!$B$2:$B$19999="Work type")*([2]JOE_DATA!$A$2:$A$19999="Corporate Tax"),1,0)))</f>
        <v>1</v>
      </c>
      <c r="IC50" s="3">
        <f t="array" ref="IC50">IF(LEN($EG50)=0,0.4,SUM(IF(([2]JOE_DATA!$C$2:$C$19999=$EG50)*([2]JOE_DATA!$B$2:$B$19999="Work type")*([2]JOE_DATA!$A$2:$A$19999="EPC Construction"),0.4,0)))
+
IF(LEN($EH50)=0,0.3,SUM(IF(([2]JOE_DATA!$C$2:$C$19999=$EH50)*([2]JOE_DATA!$B$2:$B$19999="Work type")*([2]JOE_DATA!$A$2:$A$19999="EPC Construction"),0.3,0)))
+
IF(LEN($EI50)=0,0.3,SUM(IF(([2]JOE_DATA!$C$2:$C$19999=$EI50)*([2]JOE_DATA!$B$2:$B$19999="Work type")*([2]JOE_DATA!$A$2:$A$19999="EPC Construction"),0.3,0)))</f>
        <v>1</v>
      </c>
      <c r="ID50" s="3">
        <f t="array" ref="ID50">IF(LEN($EJ50)=0,0.4,SUM(IF(([2]JOE_DATA!$C$2:$C$19999=$EJ50)*([2]JOE_DATA!$B$2:$B$19999="Contract type")*([2]JOE_DATA!$A$2:$A$19999="EPC Construction"),0.4,0)))
+
IF(LEN($EK50)=0,0.3,SUM(IF(([2]JOE_DATA!$C$2:$C$19999=$EK50)*([2]JOE_DATA!$B$2:$B$19999="Contract type")*([2]JOE_DATA!$A$2:$A$19999="EPC Construction"),0.3,0)))
+
IF(LEN($EL50)=0,0.3,SUM(IF(([2]JOE_DATA!$C$2:$C$19999=$EL50)*([2]JOE_DATA!$B$2:$B$19999="Contract type")*([2]JOE_DATA!$A$2:$A$19999="EPC Construction"),0.3,0)))</f>
        <v>1</v>
      </c>
      <c r="IE50" s="3">
        <f t="array" ref="IE50">IF(LEN($EP50)=0,1,SUM(IF(([2]JOE_DATA!$C$2:$C$19999=$EP50)*([2]JOE_DATA!$B$2:$B$19999="Client type")*([2]JOE_DATA!$A$2:$A$19999="EPC Construction"),1,0)))</f>
        <v>1</v>
      </c>
      <c r="IF50" s="3">
        <f t="array" ref="IF50">IF(LEN($EN50)=0,1,SUM(IF(([2]JOE_DATA!$C$2:$C$19999=$EN50)*([2]JOE_DATA!$B$2:$B$19999="Subject matter")*([2]JOE_DATA!$A$2:$A$19999="EPC Construction"),1,0)))</f>
        <v>1</v>
      </c>
      <c r="IG50" s="3">
        <f t="array" ref="IG50">IF(LEN($ER50)=0,1,SUM(IF(([2]JOE_DATA!$C$2:$C$19999=$ER50)*([2]JOE_DATA!$B$2:$B$19999="Client scope")*([2]JOE_DATA!$A$2:$A$19999="EPC Construction"),1,0)))</f>
        <v>1</v>
      </c>
      <c r="IH50" s="3">
        <f t="array" ref="IH50">IF(LEN($ES50)=0,0.4,SUM(IF(([2]JOE_DATA!$C$2:$C$19999=$ES50)*([2]JOE_DATA!$B$2:$B$19999="Work type")*([2]JOE_DATA!$A$2:$A$19999="EPC Energy"),0.4,0)))
+
IF(LEN($ET50)=0,0.3,SUM(IF(([2]JOE_DATA!$C$2:$C$19999=$ET50)*([2]JOE_DATA!$B$2:$B$19999="Work type")*([2]JOE_DATA!$A$2:$A$19999="EPC Energy"),0.3,0)))
+
IF(LEN($EU50)=0,0.3,SUM(IF(([2]JOE_DATA!$C$2:$C$19999=$EU50)*([2]JOE_DATA!$B$2:$B$19999="Work type")*([2]JOE_DATA!$A$2:$A$19999="EPC Energy"),0.3,0)))</f>
        <v>1</v>
      </c>
      <c r="II50" s="3">
        <f t="array" ref="II50">IF(LEN($EV50)=0,1,SUM(IF(([2]JOE_DATA!$C$2:$C$19999=$EV50)*([2]JOE_DATA!$B$2:$B$19999="Work type")*([2]JOE_DATA!$A$2:$A$19999="EPC Energy"),1,0)))</f>
        <v>1</v>
      </c>
      <c r="IJ50" s="3">
        <f t="array" ref="IJ50">IF(LEN($EW50)=0,1,SUM(IF(([2]JOE_DATA!$C$2:$C$19999=$EW50)*([2]JOE_DATA!$B$2:$B$19999="Client type")*([2]JOE_DATA!$A$2:$A$19999="EPC Projects"),1,0)))</f>
        <v>1</v>
      </c>
      <c r="IK50" s="3">
        <f t="array" ref="IK50">IF(LEN($FE50)=0,0.4,SUM(IF(([2]JOE_DATA!$C$2:$C$19999=$FE50)*([2]JOE_DATA!$B$2:$B$19999="Client type")*([2]JOE_DATA!$A$2:$A$19999="Real Estate"),0.4,0)))
+
IF(LEN($FF50)=0,0.3,SUM(IF(([2]JOE_DATA!$C$2:$C$19999=$FF50)*([2]JOE_DATA!$B$2:$B$19999="Client type")*([2]JOE_DATA!$A$2:$A$19999="Real Estate"),0.3,0)))
+
IF(LEN($FG50)=0,0.3,SUM(IF(([2]JOE_DATA!$C$2:$C$19999=$FG50)*([2]JOE_DATA!$B$2:$B$19999="Client type")*([2]JOE_DATA!$A$2:$A$19999="Real Estate"),0.3,0)))</f>
        <v>1</v>
      </c>
      <c r="IL50" s="3">
        <f t="array" ref="IL50">IF(LEN($FH50)=0,0.4,SUM(IF(([2]JOE_DATA!$C$2:$C$19999=$FH50)*([2]JOE_DATA!$B$2:$B$19999="Work type")*([2]JOE_DATA!$A$2:$A$19999="Real Estate"),0.4,0)))
+
IF(LEN($FI50)=0,0.3,SUM(IF(([2]JOE_DATA!$C$2:$C$19999=$FI50)*([2]JOE_DATA!$B$2:$B$19999="Work type")*([2]JOE_DATA!$A$2:$A$19999="Real Estate"),0.3,0)))
+
IF(LEN($FJ50)=0,0.3,SUM(IF(([2]JOE_DATA!$C$2:$C$19999=$FJ50)*([2]JOE_DATA!$B$2:$B$19999="Work type")*([2]JOE_DATA!$A$2:$A$19999="Real Estate"),0.3,0)))</f>
        <v>1</v>
      </c>
      <c r="IM50" s="3">
        <f t="array" ref="IM50">IF(LEN($EX50)=0,0.4,SUM(IF(([2]JOE_DATA!$C$2:$C$19999=$EX50)*([2]JOE_DATA!$B$2:$B$19999="Work type")*([2]JOE_DATA!$A$2:$A$19999="Human Capital"),0.4,0)))
+
IF(LEN($EY50)=0,0.3,SUM(IF(([2]JOE_DATA!$C$2:$C$19999=$EY50)*([2]JOE_DATA!$B$2:$B$19999="Work type")*([2]JOE_DATA!$A$2:$A$19999="Human Capital"),0.3,0)))
+
IF(LEN($EZ50)=0,0.3,SUM(IF(([2]JOE_DATA!$C$2:$C$19999=$EZ50)*([2]JOE_DATA!$B$2:$B$19999="Work type")*([2]JOE_DATA!$A$2:$A$19999="Human Capital"),0.3,0)))</f>
        <v>1</v>
      </c>
      <c r="IN50" s="3">
        <f t="array" ref="IN50">IF(LEN($FA50)=0,0.4,SUM(IF(([2]JOE_DATA!$C$2:$C$19999=$FA50)*([2]JOE_DATA!$B$2:$B$19999="Sub-work types")*([2]JOE_DATA!$A$2:$A$19999="Human Capital"),0.4,0)))
+
IF(LEN($FB50)=0,0.3,SUM(IF(([2]JOE_DATA!$C$2:$C$19999=$FB50)*([2]JOE_DATA!$B$2:$B$19999="Sub-work types")*([2]JOE_DATA!$A$2:$A$19999="Human Capital"),0.3,0)))
+
IF(LEN($FC50)=0,0.3,SUM(IF(([2]JOE_DATA!$C$2:$C$19999=$FC50)*([2]JOE_DATA!$B$2:$B$19999="Sub-work types")*([2]JOE_DATA!$A$2:$A$19999="Human Capital"),0.3,0)))</f>
        <v>1</v>
      </c>
      <c r="IO50" s="16">
        <f t="array" ref="IO50">IF(LEN($FD50)=0,1,SUM(IF(([2]JOE_DATA!$C$2:$C$19999=$FD50)*([2]JOE_DATA!$B$2:$B$19999="Pension scheme")*([2]JOE_DATA!$A$2:$A$19999="Human Capital"),1,0)))</f>
        <v>1</v>
      </c>
      <c r="IP50" s="3">
        <f t="array" ref="IP50">IF(LEN($BT50)=0,0.4,SUM(IF(([2]JOE_DATA!$C$2:$C$19999=$BT50)*([2]JOE_DATA!$B$2:$B$19999="Other Matter Executive"),0.4,0)))
+
IF(LEN($BU50)=0,0.3,SUM(IF(([2]JOE_DATA!$C$2:$C$19999=$BU50)*([2]JOE_DATA!$B$2:$B$19999="Other Matter Executive"),0.3,0)))
+
IF(LEN($BV50)=0,0.3,SUM(IF(([2]JOE_DATA!$C$2:$C$19999=$BV50)*([2]JOE_DATA!$B$2:$B$19999="Other Matter Executive"),0.3,0)))</f>
        <v>1</v>
      </c>
    </row>
    <row r="51" spans="1:250" ht="27.75">
      <c r="A51" s="37" t="s">
        <v>246</v>
      </c>
      <c r="B51" s="38" t="s">
        <v>432</v>
      </c>
      <c r="C51" s="37" t="s">
        <v>254</v>
      </c>
      <c r="D51" s="37"/>
      <c r="E51" s="3"/>
      <c r="F51" s="39" t="s">
        <v>317</v>
      </c>
      <c r="G51" s="3"/>
      <c r="H51" s="3"/>
      <c r="I51" s="40" t="s">
        <v>318</v>
      </c>
      <c r="J51" s="3"/>
      <c r="K51" s="3"/>
      <c r="L51" s="37"/>
      <c r="M51" s="3"/>
      <c r="N51" s="3"/>
      <c r="O51" s="41" t="s">
        <v>99</v>
      </c>
      <c r="P51" s="37"/>
      <c r="Q51" s="37"/>
      <c r="R51" s="3"/>
      <c r="S51" s="42"/>
      <c r="T51" s="42">
        <v>39751</v>
      </c>
      <c r="U51" s="37" t="s">
        <v>317</v>
      </c>
      <c r="V51" s="3"/>
      <c r="W51" s="3"/>
      <c r="X51" s="40" t="s">
        <v>318</v>
      </c>
      <c r="Y51" s="3"/>
      <c r="Z51" s="3"/>
      <c r="AA51" s="37" t="s">
        <v>433</v>
      </c>
      <c r="AB51" s="37"/>
      <c r="AC51" s="3"/>
      <c r="AD51" s="37" t="s">
        <v>254</v>
      </c>
      <c r="AE51" s="3"/>
      <c r="AF51" s="3"/>
      <c r="AG51" s="43" t="s">
        <v>130</v>
      </c>
      <c r="AH51" s="3"/>
      <c r="AI51" s="37" t="s">
        <v>255</v>
      </c>
      <c r="AJ51" s="3"/>
      <c r="AK51" s="3"/>
      <c r="AL51" s="37"/>
      <c r="AM51" s="3"/>
      <c r="AN51" s="3"/>
      <c r="AO51" s="37" t="s">
        <v>256</v>
      </c>
      <c r="AP51" s="3"/>
      <c r="AQ51" s="3"/>
      <c r="AR51" s="3"/>
      <c r="AS51" s="3"/>
      <c r="AT51" s="3"/>
      <c r="AU51" s="3"/>
      <c r="AV51" s="3"/>
      <c r="AW51" s="3"/>
      <c r="AX51" s="3"/>
      <c r="AY51" s="3"/>
      <c r="AZ51" s="3"/>
      <c r="BA51" s="3"/>
      <c r="BB51" s="3"/>
      <c r="BC51" s="3"/>
      <c r="BD51" s="3"/>
      <c r="BE51" s="44"/>
      <c r="BF51" s="37"/>
      <c r="BG51" s="37" t="s">
        <v>254</v>
      </c>
      <c r="BH51" s="3"/>
      <c r="BI51" s="40" t="s">
        <v>257</v>
      </c>
      <c r="BJ51" s="45"/>
      <c r="BK51" s="45"/>
      <c r="BL51" s="46" t="s">
        <v>258</v>
      </c>
      <c r="BM51" s="46"/>
      <c r="BN51" s="37"/>
      <c r="BO51" s="3"/>
      <c r="BP51" s="3"/>
      <c r="BQ51" s="3"/>
      <c r="BR51" s="3"/>
      <c r="BS51" s="3"/>
      <c r="BT51" s="37"/>
      <c r="BU51" s="37"/>
      <c r="BV51" s="37"/>
      <c r="BW51" s="3"/>
      <c r="BX51" s="3"/>
      <c r="BY51" s="3"/>
      <c r="BZ51" s="3"/>
      <c r="CA51" s="3"/>
      <c r="CB51" s="3"/>
      <c r="CC51" s="3"/>
      <c r="CD51" s="41" t="s">
        <v>259</v>
      </c>
      <c r="CE51" s="40" t="s">
        <v>260</v>
      </c>
      <c r="CF51" s="3"/>
      <c r="CG51" s="41" t="s">
        <v>261</v>
      </c>
      <c r="CH51" s="40"/>
      <c r="CI51" s="3"/>
      <c r="CJ51" s="3"/>
      <c r="CK51" s="41" t="s">
        <v>262</v>
      </c>
      <c r="CL51" s="3"/>
      <c r="CM51" s="3"/>
      <c r="CN51" s="3"/>
      <c r="CO51" s="3"/>
      <c r="CP51" s="3"/>
      <c r="CQ51" s="37"/>
      <c r="CR51" s="37"/>
      <c r="CS51" s="37"/>
      <c r="CT51" s="37"/>
      <c r="CU51" s="37"/>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7"/>
      <c r="FF51" s="37"/>
      <c r="FG51" s="37"/>
      <c r="FH51" s="37"/>
      <c r="FI51" s="37"/>
      <c r="FJ51" s="3"/>
      <c r="FK51" s="3"/>
      <c r="FL51" s="3"/>
      <c r="FM51" s="3"/>
      <c r="FO51" s="3"/>
      <c r="FP51" s="3"/>
      <c r="FQ51" s="3" t="str">
        <f t="array" ref="FQ51">IF(SUM($FU51:$IP51)=74,"PASS","FAIL")</f>
        <v>PASS</v>
      </c>
      <c r="FR51" s="3">
        <f t="shared" si="5"/>
        <v>0</v>
      </c>
      <c r="FS51" s="3">
        <f t="shared" si="6"/>
        <v>0</v>
      </c>
      <c r="FT51" s="3"/>
      <c r="FU51" s="3">
        <f t="array" ref="FU51">SUM(IF(([2]JOE_DATA!$C$2:$C$19999=$C51)*([2]JOE_DATA!$B$2:$B$19999="Client Name Confidential"),1,0))</f>
        <v>1</v>
      </c>
      <c r="FV51" s="3">
        <f t="array" ref="FV51">IF(ISBLANK($E51),1,SUM(IF(([2]JOE_DATA!$C$2:$C$19999=$E51)*([2]JOE_DATA!$B$2:$B$19999="Client name confidential on completion"),1,0)))</f>
        <v>1</v>
      </c>
      <c r="FW51" s="3">
        <f t="array" ref="FW51">IF(LEN($F51)=0,0.5,SUM(IF(([2]JOE_DATA!$C$2:$C$19999=$F51)*([2]JOE_DATA!$B$2:$B$19999="Client sector group"),0.5,0)))
+
IF(LEN($G51)=0,0.25,SUM(IF(([2]JOE_DATA!$C$2:$C$19999=$G51)*([2]JOE_DATA!$B$2:$B$19999="Client sector group"),0.25,0)))
+
IF(LEN($H51)=0,0.25,SUM(IF(([2]JOE_DATA!$C$2:$C$19999=$H51)*([2]JOE_DATA!$B$2:$B$19999="Client sector group"),0.25,0)))</f>
        <v>1</v>
      </c>
      <c r="FX51" s="3">
        <f t="array" ref="FX51">IF(ISBLANK($I51),0.5,SUM(IF(([2]JOE_DATA!$C$2:$C$19999=$I51)*([2]JOE_DATA!$B$2:$B$19999="Client sub-sector group"),0.5,0)))
+
IF(ISBLANK($J51),0.25,SUM(IF(([2]JOE_DATA!$C$2:$C$19999=$J51)*([2]JOE_DATA!$B$2:$B$19999="Client sub-sector group"),0.25,0)))
+
IF(ISBLANK($K51),0.25,SUM(IF(([2]JOE_DATA!$C$2:$C$19999=$K51)*([2]JOE_DATA!$B$2:$B$19999="Client sub-sector group"),0.25,0)))</f>
        <v>1</v>
      </c>
      <c r="FY51" s="3">
        <f t="array" ref="FY51">IF(LEN($L51)=0,0.4,SUM(IF(([2]JOE_DATA!$C$2:$C$19999=$L51)*([2]JOE_DATA!$B$2:$B$19999="Predominant Country of Client"),0.4,0)))
+
IF(LEN($M51)=0,0.3,SUM(IF(([2]JOE_DATA!$C$2:$C$19999=$M51)*([2]JOE_DATA!$B$2:$B$19999="Predominant Country of Client"),0.3,0)))
+
IF(LEN($N51)=0,0.3,SUM(IF(([2]JOE_DATA!$C$2:$C$19999=$N51)*([2]JOE_DATA!$B$2:$B$19999="Predominant Country of Client"),0.3,0)))</f>
        <v>1</v>
      </c>
      <c r="FZ51" s="3">
        <f t="array" ref="FZ51">IF(LEN($O51)=0,0.4,SUM(IF(([2]JOE_DATA!$C$2:$C$19999=$O51)*([2]JOE_DATA!$B$2:$B$19999="Main practice group"),0.4,0)))
+
IF(LEN($P51)=0,0.3,SUM(IF(([2]JOE_DATA!$C$2:$C$19999=$P51)*([2]JOE_DATA!$B$2:$B$19999="Main practice group"),0.3,0)))
+
IF(LEN($Q51)=0,0.3,SUM(IF(([2]JOE_DATA!$C$2:$C$19999=$Q51)*([2]JOE_DATA!$B$2:$B$19999="Main practice group"),0.3,0)))</f>
        <v>1</v>
      </c>
      <c r="GA51" s="3">
        <f t="shared" si="7"/>
        <v>1</v>
      </c>
      <c r="GB51" s="3">
        <f t="shared" si="8"/>
        <v>1</v>
      </c>
      <c r="GC51" s="3">
        <f t="array" ref="GC51">IF(LEN($U51)=0,0.4,SUM(IF(([2]JOE_DATA!$C$2:$C$19999=$U51)*([2]JOE_DATA!$B$2:$B$19999="Matter sector group"),0.4,0)))
+
IF(LEN($V51)=0,0.3,SUM(IF(([2]JOE_DATA!$C$2:$C$19999=$V51)*([2]JOE_DATA!$B$2:$B$19999="Matter sector group"),0.3,0)))
+
IF(LEN($W51)=0,0.3,SUM(IF(([2]JOE_DATA!$C$2:$C$19999=$W51)*([2]JOE_DATA!$B$2:$B$19999="Matter sector group"),0.3,0)))</f>
        <v>1</v>
      </c>
      <c r="GD51" s="3">
        <f t="array" ref="GD51">IF(LEN($X51)=0,0.4,SUM(IF(([2]JOE_DATA!$C$2:$C$19999=$X51)*([2]JOE_DATA!$B$2:$B$19999="Matter sub-sector group"),0.4,0)))
+
IF(LEN($Y51)=0,0.3,SUM(IF(([2]JOE_DATA!$C$2:$C$19999=$Y51)*([2]JOE_DATA!$B$2:$B$19999="Matter sub-sector group"),0.3,0)))
+
IF(LEN($Z51)=0,0.3,SUM(IF(([2]JOE_DATA!$C$2:$C$19999=$Z51)*([2]JOE_DATA!$B$2:$B$19999="Matter sub-sector group"),0.3,0)))</f>
        <v>1</v>
      </c>
      <c r="GE51" s="3">
        <f t="array" ref="GE51">IF(ISBLANK($AD51),1,SUM(IF(([2]JOE_DATA!$C$2:$C$19999=$AD51)*([2]JOE_DATA!$B$2:$B$19999="Matter confidential"),1,0)))</f>
        <v>1</v>
      </c>
      <c r="GF51" s="3">
        <f t="array" ref="GF51">IF(ISBLANK($AE51),1,SUM(IF(([2]JOE_DATA!$C$2:$C$19999=$AE51)*([2]JOE_DATA!$B$2:$B$19999="Matter confidential on completion"),1,0)))</f>
        <v>1</v>
      </c>
      <c r="GG51" s="3">
        <f t="array" ref="GG51">IF(ISBLANK($AG51),1,SUM(IF(([2]JOE_DATA!$C$2:$C$19999=$AG51)*([2]JOE_DATA!$B$2:$B$19999="Applicable law"),1,0)))</f>
        <v>1</v>
      </c>
      <c r="GH51" s="3">
        <f t="array" ref="GH51">IF(ISBLANK($AO51),1,SUM(IF(([2]JOE_DATA!$C$2:$C$19999=$AO51)*([2]JOE_DATA!$B$2:$B$19999="Contentious"),1,0)))</f>
        <v>1</v>
      </c>
      <c r="GI51" s="3">
        <f t="array" ref="GI51">IF(ISBLANK($AP51),1,SUM(IF(([2]JOE_DATA!$C$2:$C$19999=$AP51)*([2]JOE_DATA!$B$2:$B$19999="Dispute resolution"),1,0)))</f>
        <v>1</v>
      </c>
      <c r="GJ51" s="3">
        <f t="array" ref="GJ51">IF(ISBLANK($AQ51),1,SUM(IF(([2]JOE_DATA!$C$2:$C$19999=$AQ51)*([2]JOE_DATA!$B$2:$B$19999="Language of dispute"),1,0)))</f>
        <v>1</v>
      </c>
      <c r="GK51" s="3">
        <f t="array" ref="GK51">IF(LEN($AW51)=0,0.4,SUM(IF(([2]JOE_DATA!$C$2:$C$19999=$AW51)*([2]JOE_DATA!$B$2:$B$19999="Country Of Arbitration"),0.4,0)))
+
IF(LEN($AX51)=0,0.3,SUM(IF(([2]JOE_DATA!$C$2:$C$19999=$AX51)*([2]JOE_DATA!$B$2:$B$19999="Country Of Arbitration"),0.3,0)))
+
IF(LEN($AY51)=0,0.3,SUM(IF(([2]JOE_DATA!$C$2:$C$19999=$AY51)*([2]JOE_DATA!$B$2:$B$19999="Country Of Arbitration"),0.3,0)))</f>
        <v>1</v>
      </c>
      <c r="GL51" s="3">
        <f t="array" ref="GL51">IF(LEN($AT51)=0,0.4,SUM(IF(([2]JOE_DATA!$C$2:$C$19999=$AT51)*([2]JOE_DATA!$B$2:$B$19999="Jurisdiction of dispute"),0.4,0)))
+
IF(LEN($AU51)=0,0.3,SUM(IF(([2]JOE_DATA!$C$2:$C$19999=$AU51)*([2]JOE_DATA!$B$2:$B$19999="Jurisdiction of dispute"),0.3,0)))
+
IF(LEN($AV51)=0,0.3,SUM(IF(([2]JOE_DATA!$C$2:$C$19999=$AV51)*([2]JOE_DATA!$B$2:$B$19999="Jurisdiction of dispute"),0.3,0)))</f>
        <v>1</v>
      </c>
      <c r="GM51" s="3">
        <f t="array" ref="GM51">IF(LEN($AZ51)=0,0.6,SUM(IF(([2]JOE_DATA!$C$2:$C$19999=$AZ51)*([2]JOE_DATA!$B$2:$B$19999="Seat of arbitration"),0.6,0)))
+
IF(LEN($BA51)=0,0.4,SUM(IF(([2]JOE_DATA!$C$2:$C$19999=$BA51)*([2]JOE_DATA!$B$2:$B$19999="Seat of arbitration"),0.4,0)))</f>
        <v>1</v>
      </c>
      <c r="GN51" s="3">
        <f t="array" ref="GN51">IF(ISBLANK($BB51),1,SUM(IF(([2]JOE_DATA!$C$2:$C$19999=$BB51)*([2]JOE_DATA!$B$2:$B$19999="Arbitral rules"),1,0)))</f>
        <v>1</v>
      </c>
      <c r="GO51" s="3">
        <f t="array" ref="GO51">IF(ISBLANK($BC51),1,SUM(IF(([2]JOE_DATA!$C$2:$C$19999=$BC51)*([2]JOE_DATA!$B$2:$B$19999="Investment treaty"),1,0)))</f>
        <v>1</v>
      </c>
      <c r="GP51" s="3">
        <f t="array" ref="GP51">IF(ISBLANK($BD51),1,SUM(IF(([2]JOE_DATA!$C$2:$C$19999=$BD51)*([2]JOE_DATA!$B$2:$B$19999="Investigation type"),1,0)))</f>
        <v>1</v>
      </c>
      <c r="GQ51" s="3">
        <f t="array" ref="GQ51">IF(ISBLANK($BF51),1,SUM(IF(([2]JOE_DATA!$C$2:$C$19999=$BF51)*([2]JOE_DATA!$B$2:$B$19999="Currency of deal"),1,0)))</f>
        <v>1</v>
      </c>
      <c r="GR51" s="3">
        <f t="array" ref="GR51">IF(ISBLANK($BG51),1,SUM(IF(([2]JOE_DATA!$C$2:$C$19999=$BG51)*([2]JOE_DATA!$B$2:$B$19999="Value confidential"),1,0)))</f>
        <v>1</v>
      </c>
      <c r="GS51" s="3">
        <f t="array" ref="GS51">IF(ISBLANK($BH51),1,SUM(IF(([2]JOE_DATA!$C$2:$C$19999=$BH51)*([2]JOE_DATA!$B$2:$B$19999="Value confidential on completion"),1,0)))</f>
        <v>1</v>
      </c>
      <c r="GT51" s="3">
        <f t="array" ref="GT51">IF(LEN($BI51)=0,0.4,SUM(IF(([2]JOE_DATA!$C$2:$C$19999=$BI51)*([2]JOE_DATA!$B$2:$B$19999="Teams"),0.4,0)))
+
IF(LEN($BJ51)=0,0.3,SUM(IF(([2]JOE_DATA!$C$2:$C$19999=$BJ51)*([2]JOE_DATA!$B$2:$B$19999="Teams"),0.3,0)))
+
IF(LEN($BK51)=0,0.3,SUM(IF(([2]JOE_DATA!$C$2:$C$19999=$BK51)*([2]JOE_DATA!$B$2:$B$19999="Teams"),0.3,0)))</f>
        <v>1</v>
      </c>
      <c r="GU51" s="3">
        <f t="array" ref="GU51">IF(LEN($BL51)=0,0.4,SUM(IF(([2]JOE_DATA!$C$2:$C$19999=$BL51)*([2]JOE_DATA!$B$2:$B$19999="Lead Matter Partner"),0.4,0)))
+
IF(LEN($BM51)=0,0.3,SUM(IF(([2]JOE_DATA!$C$2:$C$19999=$BM51)*([2]JOE_DATA!$B$2:$B$19999="Lead Matter Partner"),0.3,0)))
+
IF(LEN($BN51)=0,0.3,SUM(IF(([2]JOE_DATA!$C$2:$C$19999=$BN51)*([2]JOE_DATA!$B$2:$B$19999="Lead Matter Partner"),0.3,0)))</f>
        <v>1</v>
      </c>
      <c r="GV51" s="3">
        <f t="array" ref="GV51">IF(LEN($BP51)=0,0.4,SUM(IF(([2]JOE_DATA!$C$2:$C$19999=$BP51)*([2]JOE_DATA!$B$2:$B$19999="Source of credential"),0.4,0)))
+
IF(LEN($BQ51)=0,0.3,SUM(IF(([2]JOE_DATA!$C$2:$C$19999=$BQ51)*([2]JOE_DATA!$B$2:$B$19999="Source of credential"),0.3,0)))
+
IF(LEN($BR51)=0,0.3,SUM(IF(([2]JOE_DATA!$C$2:$C$19999=$BR51)*([2]JOE_DATA!$B$2:$B$19999="Source of credential"),0.3,0)))</f>
        <v>1</v>
      </c>
      <c r="GW51" s="3">
        <f t="array" ref="GW51">IF(LEN($BX51)=0,0.4,SUM(IF(([2]JOE_DATA!$C$2:$C$19999=$BX51)*([2]JOE_DATA!$B$2:$B$19999="CMS firms involved"),0.4,0)))
+
IF(LEN($BY51)=0,0.6,SUM(IF(([2]JOE_DATA!$C$2:$C$19999=$BY51)*([2]JOE_DATA!$B$2:$B$19999="CMS firms involved"),0.6,0)))</f>
        <v>1</v>
      </c>
      <c r="GX51" s="3">
        <f t="array" ref="GX51">IF(ISBLANK($BZ51),1,SUM(IF(([2]JOE_DATA!$C$2:$C$19999=$BZ51)*([2]JOE_DATA!$B$2:$B$19999="Lead CMS firm"),1,0)))</f>
        <v>1</v>
      </c>
      <c r="GY51" s="3">
        <f t="array" ref="GY51">IF(LEN($CA51)=0,0.4,SUM(IF(([2]JOE_DATA!$C$2:$C$19999=$CA51)*([2]JOE_DATA!$B$2:$B$19999="Countries of other CMS firms"),0.4,0)))
+
IF(LEN($CB51)=0,0.3,SUM(IF(([2]JOE_DATA!$C$2:$C$19999=$CB51)*([2]JOE_DATA!$B$2:$B$19999="Countries of other CMS firms"),0.3,0)))
+
IF(LEN($CC51)=0,0.3,SUM(IF(([2]JOE_DATA!$C$2:$C$19999=$CC51)*([2]JOE_DATA!$B$2:$B$19999="Countries of other CMS firms"),0.3,0)))</f>
        <v>1</v>
      </c>
      <c r="GZ51" s="3">
        <f t="array" ref="GZ51">IF(ISBLANK($CD51),1,SUM(IF(([2]JOE_DATA!$C$2:$C$19999=$CD51)*([2]JOE_DATA!$B$2:$B$19999="Credential status"),1,0)))</f>
        <v>1</v>
      </c>
      <c r="HA51" s="3">
        <f t="array" ref="HA51">IF(ISBLANK($CE51),1,SUM(IF(([2]JOE_DATA!$C$2:$C$19999=$CE51)*([2]JOE_DATA!$B$2:$B$19999="Credential version"),1,0)))</f>
        <v>1</v>
      </c>
      <c r="HB51" s="3">
        <f t="array" ref="HB51">IF(ISBLANK($CG51),1,SUM(IF(([2]JOE_DATA!$C$2:$C$19999=$CG51)*([2]JOE_DATA!$B$2:$B$19999="Credential type "),1,0)))</f>
        <v>1</v>
      </c>
      <c r="HC51" s="3">
        <f t="array" ref="HC51">IF(ISBLANK($CH51),1,SUM(IF(([2]JOE_DATA!$C$2:$C$19999=$CH51)*([2]JOE_DATA!$B$2:$B$19999="Other uses"),1,0)))</f>
        <v>1</v>
      </c>
      <c r="HD51" s="3">
        <f t="array" ref="HD51">IF(ISBLANK($CK51),1,SUM(IF(([2]JOE_DATA!$C$2:$C$19999=$CK51)*([2]JOE_DATA!$B$2:$B$19999="Priority"),1,0)))</f>
        <v>1</v>
      </c>
      <c r="HE51" s="3">
        <f t="array" ref="HE51">IF(LEN($CM51)=0,0.4,SUM(IF(([2]JOE_DATA!$C$2:$C$19999=$CM51)*([2]JOE_DATA!$B$2:$B$19999="Know how"),0.4,0)))
+
IF(LEN($CN51)=0,0.3,SUM(IF(([2]JOE_DATA!$C$2:$C$19999=$CN51)*([2]JOE_DATA!$B$2:$B$19999="Know how"),0.3,0)))
+
IF(LEN($CO51)=0,0.3,SUM(IF(([2]JOE_DATA!$C$2:$C$19999=$CO51)*([2]JOE_DATA!$B$2:$B$19999="Know how"),0.3,0)))</f>
        <v>1</v>
      </c>
      <c r="HF51" s="3">
        <f t="array" ref="HF51">IF(LEN($CS51)=0,0.4,SUM(IF(([2]JOE_DATA!$C$2:$C$19999=$CS51)*([2]JOE_DATA!$B$2:$B$19999="Work type")*([2]JOE_DATA!$A$2:$A$19999="BAIF"),0.4,0)))
+
IF(LEN($CT51)=0,0.3,SUM(IF(([2]JOE_DATA!$C$2:$C$19999=$CT51)*([2]JOE_DATA!$B$2:$B$19999="Work type")*([2]JOE_DATA!$A$2:$A$19999="BAIF"),0.3,0)))
+
IF(LEN($CU51)=0,0.3,SUM(IF(([2]JOE_DATA!$C$2:$C$19999=$CU51)*([2]JOE_DATA!$B$2:$B$19999="Work type")*([2]JOE_DATA!$A$2:$A$19999="BAIF"),0.3,0)))</f>
        <v>1</v>
      </c>
      <c r="HG51" s="3">
        <f t="array" ref="HG51">IF(LEN($CQ51)=0,1,SUM(IF(([2]JOE_DATA!$C$2:$C$19999=$CQ51)*([2]JOE_DATA!$B$2:$B$19999="Client type")*([2]JOE_DATA!$A$2:$A$19999="BAIF"),1,0)))</f>
        <v>1</v>
      </c>
      <c r="HH51" s="3">
        <f t="array" ref="HH51">IF(LEN($CW51)=0,0.4,SUM(IF(([2]JOE_DATA!$C$2:$C$19999=$CW51)*([2]JOE_DATA!$B$2:$B$19999="Work type")*([2]JOE_DATA!$A$2:$A$19999="CRD"),0.4,0)))
+
IF(LEN($CX51)=0,0.3,SUM(IF(([2]JOE_DATA!$C$2:$C$19999=$CX51)*([2]JOE_DATA!$B$2:$B$19999="Work type")*([2]JOE_DATA!$A$2:$A$19999="CRD"),0.3,0)))
+
IF(LEN($CY51)=0,0.3,SUM(IF(([2]JOE_DATA!$C$2:$C$19999=$CY51)*([2]JOE_DATA!$B$2:$B$19999="Work type")*([2]JOE_DATA!$A$2:$A$19999="CRD"),0.3,0)))</f>
        <v>1</v>
      </c>
      <c r="HI51" s="3">
        <f t="array" ref="HI51">IF(LEN($CZ51)=0,0.4,SUM(IF(([2]JOE_DATA!$C$2:$C$19999=$CZ51)*([2]JOE_DATA!$B$2:$B$19999="Sub-work type")*([2]JOE_DATA!$A$2:$A$19999="CRD"),0.4,0)))
+
IF(LEN($DA51)=0,0.3,SUM(IF(([2]JOE_DATA!$C$2:$C$19999=$DA51)*([2]JOE_DATA!$B$2:$B$19999="Sub-work type")*([2]JOE_DATA!$A$2:$A$19999="CRD"),0.3,0)))
+
IF(LEN($DB51)=0,0.3,SUM(IF(([2]JOE_DATA!$C$2:$C$19999=$DB51)*([2]JOE_DATA!$B$2:$B$19999="Sub-work type")*([2]JOE_DATA!$A$2:$A$19999="CRD"),0.3,0)))</f>
        <v>1</v>
      </c>
      <c r="HJ51" s="3">
        <f t="array" ref="HJ51">IF(LEN($CV51)=0,1,SUM(IF(([2]JOE_DATA!$C$2:$C$19999=$CV51)*([2]JOE_DATA!$B$2:$B$19999="Client type")*([2]JOE_DATA!$A$2:$A$19999="CRD"),1,0)))</f>
        <v>1</v>
      </c>
      <c r="HK51" s="3">
        <f t="array" ref="HK51">IF(LEN($DC51)=0,0.4,SUM(IF(([2]JOE_DATA!$C$2:$C$19999=$DC51)*([2]JOE_DATA!$B$2:$B$19999="Work type")*([2]JOE_DATA!$A$2:$A$19999="Corporate"),0.4,0)))
+
IF(LEN($DD51)=0,0.3,SUM(IF(([2]JOE_DATA!$C$2:$C$19999=$DD51)*([2]JOE_DATA!$B$2:$B$19999="Work type")*([2]JOE_DATA!$A$2:$A$19999="Corporate"),0.3,0)))
+
IF(LEN($DE51)=0,0.3,SUM(IF(([2]JOE_DATA!$C$2:$C$19999=$DE51)*([2]JOE_DATA!$B$2:$B$19999="Work type")*([2]JOE_DATA!$A$2:$A$19999="Corporate"),0.3,0)))</f>
        <v>1</v>
      </c>
      <c r="HL51" s="3">
        <f t="array" ref="HL51">IF(LEN($DF51)=0,0.4,SUM(IF(([2]JOE_DATA!$C$2:$C$19999=$DF51)*([2]JOE_DATA!$B$2:$B$19999="Sub-work type")*([2]JOE_DATA!$A$2:$A$19999="Corporate"),0.4,0)))
+
IF(LEN($DG51)=0,0.3,SUM(IF(([2]JOE_DATA!$C$2:$C$19999=$DG51)*([2]JOE_DATA!$B$2:$B$19999="Sub-work type")*([2]JOE_DATA!$A$2:$A$19999="Corporate"),0.3,0)))
+
IF(LEN($DH51)=0,0.3,SUM(IF(([2]JOE_DATA!$C$2:$C$19999=$DH51)*([2]JOE_DATA!$B$2:$B$19999="Sub-work type")*([2]JOE_DATA!$A$2:$A$19999="Corporate"),0.3,0)))</f>
        <v>1</v>
      </c>
      <c r="HM51" s="3">
        <f t="array" ref="HM51">IF(LEN($DI51)=0,0.4,SUM(IF(([2]JOE_DATA!$C$2:$C$19999=$DI51)*([2]JOE_DATA!$B$2:$B$19999="Acting for")*([2]JOE_DATA!$A$2:$A$19999="Corporate"),0.4,0)))
+
IF(LEN($DJ51)=0,0.3,SUM(IF(([2]JOE_DATA!$C$2:$C$19999=$DJ51)*([2]JOE_DATA!$B$2:$B$19999="Acting for")*([2]JOE_DATA!$A$2:$A$19999="Corporate"),0.3,0)))
+
IF(LEN($DK51)=0,0.3,SUM(IF(([2]JOE_DATA!$C$2:$C$19999=$DK51)*([2]JOE_DATA!$B$2:$B$19999="Acting for")*([2]JOE_DATA!$A$2:$A$19999="Corporate"),0.3,0)))</f>
        <v>1</v>
      </c>
      <c r="HN51" s="3">
        <f t="array" ref="HN51">IF(LEN($DM51)=0,0.4,SUM(IF(([2]JOE_DATA!$C$2:$C$19999=$DM51)*([2]JOE_DATA!$B$2:$B$19999="Country of buyer")*([2]JOE_DATA!$A$2:$A$19999="Corporate"),0.4,0)))
+
IF(LEN($DN51)=0,0.3,SUM(IF(([2]JOE_DATA!$C$2:$C$19999=$DN51)*([2]JOE_DATA!$B$2:$B$19999="Country of buyer")*([2]JOE_DATA!$A$2:$A$19999="Corporate"),0.3,0)))
+
IF(LEN($DL51)=0,0.3,SUM(IF(([2]JOE_DATA!$C$2:$C$19999=$DL51)*([2]JOE_DATA!$B$2:$B$19999="Country of buyer")*([2]JOE_DATA!$A$2:$A$19999="Corporate"),0.3,0)))</f>
        <v>1</v>
      </c>
      <c r="HO51" s="3">
        <f t="array" ref="HO51">IF(LEN($DO51)=0,0.4,SUM(IF(([2]JOE_DATA!$C$2:$C$19999=$DO51)*([2]JOE_DATA!$B$2:$B$19999="Country of seller")*([2]JOE_DATA!$A$2:$A$19999="Corporate"),0.4,0)))
+
IF(LEN($DP51)=0,0.3,SUM(IF(([2]JOE_DATA!$C$2:$C$19999=$DP51)*([2]JOE_DATA!$B$2:$B$19999="Country of seller")*([2]JOE_DATA!$A$2:$A$19999="Corporate"),0.3,0)))
+
IF(LEN($DQ51)=0,0.3,SUM(IF(([2]JOE_DATA!$C$2:$C$19999=$DQ51)*([2]JOE_DATA!$B$2:$B$19999="Country of seller")*([2]JOE_DATA!$A$2:$A$19999="Corporate"),0.3,0)))</f>
        <v>1</v>
      </c>
      <c r="HP51" s="3">
        <f t="array" ref="HP51">IF(LEN($DR51)=0,0.4,SUM(IF(([2]JOE_DATA!$C$2:$C$19999=$DR51)*([2]JOE_DATA!$B$2:$B$19999="Country of target")*([2]JOE_DATA!$A$2:$A$19999="Corporate"),0.4,0)))
+
IF(LEN($DS51)=0,0.3,SUM(IF(([2]JOE_DATA!$C$2:$C$19999=$DS51)*([2]JOE_DATA!$B$2:$B$19999="Country of target")*([2]JOE_DATA!$A$2:$A$19999="Corporate"),0.3,0)))
+
IF(LEN($DT51)=0,0.3,SUM(IF(([2]JOE_DATA!$C$2:$C$19999=$DT51)*([2]JOE_DATA!$B$2:$B$19999="Country of target")*([2]JOE_DATA!$A$2:$A$19999="Corporate"),0.3,0)))</f>
        <v>1</v>
      </c>
      <c r="HQ51" s="3">
        <f t="array" ref="HQ51">IF(LEN($DU51)=0,1,SUM(IF(([2]JOE_DATA!$C$2:$C$19999=$DU51)*([2]JOE_DATA!$B$2:$B$19999="Value over US $5m")*([2]JOE_DATA!$A$2:$A$19999="Corporate"),1,0)))</f>
        <v>1</v>
      </c>
      <c r="HR51" s="3">
        <f t="array" ref="HR51">IF(LEN($DV51)=0,1,SUM(IF(([2]JOE_DATA!$C$2:$C$19999=$DV51)*([2]JOE_DATA!$B$2:$B$19999="Value over £500,000")*([2]JOE_DATA!$A$2:$A$19999="Corporate"),1,0)))</f>
        <v>1</v>
      </c>
      <c r="HS51" s="3">
        <f t="array" ref="HS51">IF(LEN($DW51)=0,1,SUM(IF(([2]JOE_DATA!$C$2:$C$19999=$DW51)*([2]JOE_DATA!$B$2:$B$19999="Value over Euro 5m")*([2]JOE_DATA!$A$2:$A$19999="Corporate"),1,0)))</f>
        <v>1</v>
      </c>
      <c r="HT51" s="3">
        <f t="array" ref="HT51">IF(LEN($DX51)=0,1,SUM(IF(([2]JOE_DATA!$C$2:$C$19999=$DX51)*([2]JOE_DATA!$B$2:$B$19999="Value range in euros")*([2]JOE_DATA!$A$2:$A$19999="Corporate"),1,0)))</f>
        <v>1</v>
      </c>
      <c r="HU51" s="3">
        <f t="array" ref="HU51">IF(LEN($DY51)=0,1,SUM(IF(([2]JOE_DATA!$C$2:$C$19999=$DY51)*([2]JOE_DATA!$B$2:$B$19999="Is the deal relevant for M&amp;A study")*([2]JOE_DATA!$A$2:$A$19999="Corporate"),1,0)))</f>
        <v>1</v>
      </c>
      <c r="HV51" s="3">
        <f t="array" ref="HV51">IF(LEN($DZ51)=0,1,SUM(IF(([2]JOE_DATA!$C$2:$C$19999=$DZ51)*([2]JOE_DATA!$B$2:$B$19999="Does the deal involve PE clients")*([2]JOE_DATA!$A$2:$A$19999="Corporate"),1,0)))</f>
        <v>1</v>
      </c>
      <c r="HW51" s="3">
        <f t="array" ref="HW51">IF(LEN($EA51)=0,1,SUM(IF(([2]JOE_DATA!$C$2:$C$19999=$EA51)*([2]JOE_DATA!$B$2:$B$19999="Quarter deal announced/signed")*([2]JOE_DATA!$A$2:$A$19999="Corporate"),1,0)))</f>
        <v>1</v>
      </c>
      <c r="HX51" s="3">
        <f t="array" ref="HX51">IF(LEN($EB51)=0,1,SUM(IF(([2]JOE_DATA!$C$2:$C$19999=$EB51)*([2]JOE_DATA!$B$2:$B$19999="Quarter deal completed")*([2]JOE_DATA!$A$2:$A$19999="Corporate"),1,0)))</f>
        <v>1</v>
      </c>
      <c r="HY51" s="3">
        <f t="array" ref="HY51">IF(LEN($EC51)=0,1,SUM(IF(([2]JOE_DATA!$C$2:$C$19999=$EC51)*([2]JOE_DATA!$B$2:$B$19999="Year deal announced/signed")*([2]JOE_DATA!$A$2:$A$19999="Corporate"),1,0)))</f>
        <v>1</v>
      </c>
      <c r="HZ51" s="3">
        <f t="array" ref="HZ51">IF(LEN($ED51)=0,1,SUM(IF(([2]JOE_DATA!$C$2:$C$19999=$ED51)*([2]JOE_DATA!$B$2:$B$19999="Year deal completed")*([2]JOE_DATA!$A$2:$A$19999="Corporate"),1,0)))</f>
        <v>1</v>
      </c>
      <c r="IA51" s="3">
        <v>1</v>
      </c>
      <c r="IB51" s="3">
        <f t="array" ref="IB51">IF(LEN($EF51)=0,1,SUM(IF(([2]JOE_DATA!$C$2:$C$19999=$EF51)*([2]JOE_DATA!$B$2:$B$19999="Work type")*([2]JOE_DATA!$A$2:$A$19999="Corporate Tax"),1,0)))</f>
        <v>1</v>
      </c>
      <c r="IC51" s="3">
        <f t="array" ref="IC51">IF(LEN($EG51)=0,0.4,SUM(IF(([2]JOE_DATA!$C$2:$C$19999=$EG51)*([2]JOE_DATA!$B$2:$B$19999="Work type")*([2]JOE_DATA!$A$2:$A$19999="EPC Construction"),0.4,0)))
+
IF(LEN($EH51)=0,0.3,SUM(IF(([2]JOE_DATA!$C$2:$C$19999=$EH51)*([2]JOE_DATA!$B$2:$B$19999="Work type")*([2]JOE_DATA!$A$2:$A$19999="EPC Construction"),0.3,0)))
+
IF(LEN($EI51)=0,0.3,SUM(IF(([2]JOE_DATA!$C$2:$C$19999=$EI51)*([2]JOE_DATA!$B$2:$B$19999="Work type")*([2]JOE_DATA!$A$2:$A$19999="EPC Construction"),0.3,0)))</f>
        <v>1</v>
      </c>
      <c r="ID51" s="3">
        <f t="array" ref="ID51">IF(LEN($EJ51)=0,0.4,SUM(IF(([2]JOE_DATA!$C$2:$C$19999=$EJ51)*([2]JOE_DATA!$B$2:$B$19999="Contract type")*([2]JOE_DATA!$A$2:$A$19999="EPC Construction"),0.4,0)))
+
IF(LEN($EK51)=0,0.3,SUM(IF(([2]JOE_DATA!$C$2:$C$19999=$EK51)*([2]JOE_DATA!$B$2:$B$19999="Contract type")*([2]JOE_DATA!$A$2:$A$19999="EPC Construction"),0.3,0)))
+
IF(LEN($EL51)=0,0.3,SUM(IF(([2]JOE_DATA!$C$2:$C$19999=$EL51)*([2]JOE_DATA!$B$2:$B$19999="Contract type")*([2]JOE_DATA!$A$2:$A$19999="EPC Construction"),0.3,0)))</f>
        <v>1</v>
      </c>
      <c r="IE51" s="3">
        <f t="array" ref="IE51">IF(LEN($EP51)=0,1,SUM(IF(([2]JOE_DATA!$C$2:$C$19999=$EP51)*([2]JOE_DATA!$B$2:$B$19999="Client type")*([2]JOE_DATA!$A$2:$A$19999="EPC Construction"),1,0)))</f>
        <v>1</v>
      </c>
      <c r="IF51" s="3">
        <f t="array" ref="IF51">IF(LEN($EN51)=0,1,SUM(IF(([2]JOE_DATA!$C$2:$C$19999=$EN51)*([2]JOE_DATA!$B$2:$B$19999="Subject matter")*([2]JOE_DATA!$A$2:$A$19999="EPC Construction"),1,0)))</f>
        <v>1</v>
      </c>
      <c r="IG51" s="3">
        <f t="array" ref="IG51">IF(LEN($ER51)=0,1,SUM(IF(([2]JOE_DATA!$C$2:$C$19999=$ER51)*([2]JOE_DATA!$B$2:$B$19999="Client scope")*([2]JOE_DATA!$A$2:$A$19999="EPC Construction"),1,0)))</f>
        <v>1</v>
      </c>
      <c r="IH51" s="3">
        <f t="array" ref="IH51">IF(LEN($ES51)=0,0.4,SUM(IF(([2]JOE_DATA!$C$2:$C$19999=$ES51)*([2]JOE_DATA!$B$2:$B$19999="Work type")*([2]JOE_DATA!$A$2:$A$19999="EPC Energy"),0.4,0)))
+
IF(LEN($ET51)=0,0.3,SUM(IF(([2]JOE_DATA!$C$2:$C$19999=$ET51)*([2]JOE_DATA!$B$2:$B$19999="Work type")*([2]JOE_DATA!$A$2:$A$19999="EPC Energy"),0.3,0)))
+
IF(LEN($EU51)=0,0.3,SUM(IF(([2]JOE_DATA!$C$2:$C$19999=$EU51)*([2]JOE_DATA!$B$2:$B$19999="Work type")*([2]JOE_DATA!$A$2:$A$19999="EPC Energy"),0.3,0)))</f>
        <v>1</v>
      </c>
      <c r="II51" s="3">
        <f t="array" ref="II51">IF(LEN($EV51)=0,1,SUM(IF(([2]JOE_DATA!$C$2:$C$19999=$EV51)*([2]JOE_DATA!$B$2:$B$19999="Work type")*([2]JOE_DATA!$A$2:$A$19999="EPC Energy"),1,0)))</f>
        <v>1</v>
      </c>
      <c r="IJ51" s="3">
        <f t="array" ref="IJ51">IF(LEN($EW51)=0,1,SUM(IF(([2]JOE_DATA!$C$2:$C$19999=$EW51)*([2]JOE_DATA!$B$2:$B$19999="Client type")*([2]JOE_DATA!$A$2:$A$19999="EPC Projects"),1,0)))</f>
        <v>1</v>
      </c>
      <c r="IK51" s="3">
        <f t="array" ref="IK51">IF(LEN($FE51)=0,0.4,SUM(IF(([2]JOE_DATA!$C$2:$C$19999=$FE51)*([2]JOE_DATA!$B$2:$B$19999="Client type")*([2]JOE_DATA!$A$2:$A$19999="Real Estate"),0.4,0)))
+
IF(LEN($FF51)=0,0.3,SUM(IF(([2]JOE_DATA!$C$2:$C$19999=$FF51)*([2]JOE_DATA!$B$2:$B$19999="Client type")*([2]JOE_DATA!$A$2:$A$19999="Real Estate"),0.3,0)))
+
IF(LEN($FG51)=0,0.3,SUM(IF(([2]JOE_DATA!$C$2:$C$19999=$FG51)*([2]JOE_DATA!$B$2:$B$19999="Client type")*([2]JOE_DATA!$A$2:$A$19999="Real Estate"),0.3,0)))</f>
        <v>1</v>
      </c>
      <c r="IL51" s="3">
        <f t="array" ref="IL51">IF(LEN($FH51)=0,0.4,SUM(IF(([2]JOE_DATA!$C$2:$C$19999=$FH51)*([2]JOE_DATA!$B$2:$B$19999="Work type")*([2]JOE_DATA!$A$2:$A$19999="Real Estate"),0.4,0)))
+
IF(LEN($FI51)=0,0.3,SUM(IF(([2]JOE_DATA!$C$2:$C$19999=$FI51)*([2]JOE_DATA!$B$2:$B$19999="Work type")*([2]JOE_DATA!$A$2:$A$19999="Real Estate"),0.3,0)))
+
IF(LEN($FJ51)=0,0.3,SUM(IF(([2]JOE_DATA!$C$2:$C$19999=$FJ51)*([2]JOE_DATA!$B$2:$B$19999="Work type")*([2]JOE_DATA!$A$2:$A$19999="Real Estate"),0.3,0)))</f>
        <v>1</v>
      </c>
      <c r="IM51" s="3">
        <f t="array" ref="IM51">IF(LEN($EX51)=0,0.4,SUM(IF(([2]JOE_DATA!$C$2:$C$19999=$EX51)*([2]JOE_DATA!$B$2:$B$19999="Work type")*([2]JOE_DATA!$A$2:$A$19999="Human Capital"),0.4,0)))
+
IF(LEN($EY51)=0,0.3,SUM(IF(([2]JOE_DATA!$C$2:$C$19999=$EY51)*([2]JOE_DATA!$B$2:$B$19999="Work type")*([2]JOE_DATA!$A$2:$A$19999="Human Capital"),0.3,0)))
+
IF(LEN($EZ51)=0,0.3,SUM(IF(([2]JOE_DATA!$C$2:$C$19999=$EZ51)*([2]JOE_DATA!$B$2:$B$19999="Work type")*([2]JOE_DATA!$A$2:$A$19999="Human Capital"),0.3,0)))</f>
        <v>1</v>
      </c>
      <c r="IN51" s="3">
        <f t="array" ref="IN51">IF(LEN($FA51)=0,0.4,SUM(IF(([2]JOE_DATA!$C$2:$C$19999=$FA51)*([2]JOE_DATA!$B$2:$B$19999="Sub-work types")*([2]JOE_DATA!$A$2:$A$19999="Human Capital"),0.4,0)))
+
IF(LEN($FB51)=0,0.3,SUM(IF(([2]JOE_DATA!$C$2:$C$19999=$FB51)*([2]JOE_DATA!$B$2:$B$19999="Sub-work types")*([2]JOE_DATA!$A$2:$A$19999="Human Capital"),0.3,0)))
+
IF(LEN($FC51)=0,0.3,SUM(IF(([2]JOE_DATA!$C$2:$C$19999=$FC51)*([2]JOE_DATA!$B$2:$B$19999="Sub-work types")*([2]JOE_DATA!$A$2:$A$19999="Human Capital"),0.3,0)))</f>
        <v>1</v>
      </c>
      <c r="IO51" s="16">
        <f t="array" ref="IO51">IF(LEN($FD51)=0,1,SUM(IF(([2]JOE_DATA!$C$2:$C$19999=$FD51)*([2]JOE_DATA!$B$2:$B$19999="Pension scheme")*([2]JOE_DATA!$A$2:$A$19999="Human Capital"),1,0)))</f>
        <v>1</v>
      </c>
      <c r="IP51" s="3">
        <f t="array" ref="IP51">IF(LEN($BT51)=0,0.4,SUM(IF(([2]JOE_DATA!$C$2:$C$19999=$BT51)*([2]JOE_DATA!$B$2:$B$19999="Other Matter Executive"),0.4,0)))
+
IF(LEN($BU51)=0,0.3,SUM(IF(([2]JOE_DATA!$C$2:$C$19999=$BU51)*([2]JOE_DATA!$B$2:$B$19999="Other Matter Executive"),0.3,0)))
+
IF(LEN($BV51)=0,0.3,SUM(IF(([2]JOE_DATA!$C$2:$C$19999=$BV51)*([2]JOE_DATA!$B$2:$B$19999="Other Matter Executive"),0.3,0)))</f>
        <v>1</v>
      </c>
    </row>
    <row r="52" spans="1:250" ht="36.75">
      <c r="A52" s="37" t="s">
        <v>246</v>
      </c>
      <c r="B52" s="38" t="s">
        <v>434</v>
      </c>
      <c r="C52" s="37" t="s">
        <v>248</v>
      </c>
      <c r="D52" s="37" t="s">
        <v>435</v>
      </c>
      <c r="E52" s="3"/>
      <c r="F52" s="39" t="s">
        <v>250</v>
      </c>
      <c r="G52" s="3"/>
      <c r="H52" s="3"/>
      <c r="I52" s="40" t="s">
        <v>263</v>
      </c>
      <c r="J52" s="3"/>
      <c r="K52" s="3"/>
      <c r="L52" s="37"/>
      <c r="M52" s="3"/>
      <c r="N52" s="3"/>
      <c r="O52" s="41" t="s">
        <v>99</v>
      </c>
      <c r="P52" s="37"/>
      <c r="Q52" s="37"/>
      <c r="R52" s="3"/>
      <c r="S52" s="42"/>
      <c r="T52" s="42">
        <v>39076</v>
      </c>
      <c r="U52" s="37" t="s">
        <v>250</v>
      </c>
      <c r="V52" s="3"/>
      <c r="W52" s="3"/>
      <c r="X52" s="40" t="s">
        <v>263</v>
      </c>
      <c r="Y52" s="3"/>
      <c r="Z52" s="3"/>
      <c r="AA52" s="37" t="s">
        <v>436</v>
      </c>
      <c r="AB52" s="37"/>
      <c r="AC52" s="3"/>
      <c r="AD52" s="37" t="s">
        <v>254</v>
      </c>
      <c r="AE52" s="3"/>
      <c r="AF52" s="3"/>
      <c r="AG52" s="43" t="s">
        <v>130</v>
      </c>
      <c r="AH52" s="3"/>
      <c r="AI52" s="37" t="s">
        <v>255</v>
      </c>
      <c r="AJ52" s="3"/>
      <c r="AK52" s="3"/>
      <c r="AL52" s="37"/>
      <c r="AM52" s="3"/>
      <c r="AN52" s="3"/>
      <c r="AO52" s="37" t="s">
        <v>256</v>
      </c>
      <c r="AP52" s="3"/>
      <c r="AQ52" s="3"/>
      <c r="AR52" s="3"/>
      <c r="AS52" s="3"/>
      <c r="AT52" s="3"/>
      <c r="AU52" s="3"/>
      <c r="AV52" s="3"/>
      <c r="AW52" s="3"/>
      <c r="AX52" s="3"/>
      <c r="AY52" s="3"/>
      <c r="AZ52" s="3"/>
      <c r="BA52" s="3"/>
      <c r="BB52" s="3"/>
      <c r="BC52" s="3"/>
      <c r="BD52" s="3"/>
      <c r="BE52" s="44"/>
      <c r="BF52" s="37"/>
      <c r="BG52" s="37" t="s">
        <v>254</v>
      </c>
      <c r="BH52" s="3"/>
      <c r="BI52" s="40" t="s">
        <v>257</v>
      </c>
      <c r="BJ52" s="45"/>
      <c r="BK52" s="45"/>
      <c r="BL52" s="46" t="s">
        <v>258</v>
      </c>
      <c r="BM52" s="46"/>
      <c r="BN52" s="37"/>
      <c r="BO52" s="3"/>
      <c r="BP52" s="3"/>
      <c r="BQ52" s="3"/>
      <c r="BR52" s="3"/>
      <c r="BS52" s="3"/>
      <c r="BT52" s="37"/>
      <c r="BU52" s="37"/>
      <c r="BV52" s="37"/>
      <c r="BW52" s="3"/>
      <c r="BX52" s="3"/>
      <c r="BY52" s="3"/>
      <c r="BZ52" s="3"/>
      <c r="CA52" s="3"/>
      <c r="CB52" s="3"/>
      <c r="CC52" s="3"/>
      <c r="CD52" s="41" t="s">
        <v>259</v>
      </c>
      <c r="CE52" s="40" t="s">
        <v>260</v>
      </c>
      <c r="CF52" s="3"/>
      <c r="CG52" s="41" t="s">
        <v>261</v>
      </c>
      <c r="CH52" s="40"/>
      <c r="CI52" s="3"/>
      <c r="CJ52" s="3"/>
      <c r="CK52" s="41" t="s">
        <v>262</v>
      </c>
      <c r="CL52" s="3"/>
      <c r="CM52" s="3"/>
      <c r="CN52" s="3"/>
      <c r="CO52" s="3"/>
      <c r="CP52" s="3"/>
      <c r="CQ52" s="37"/>
      <c r="CR52" s="37"/>
      <c r="CS52" s="37"/>
      <c r="CT52" s="37"/>
      <c r="CU52" s="37"/>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7"/>
      <c r="FF52" s="37"/>
      <c r="FG52" s="37"/>
      <c r="FH52" s="37"/>
      <c r="FI52" s="37"/>
      <c r="FJ52" s="3"/>
      <c r="FK52" s="3"/>
      <c r="FL52" s="3"/>
      <c r="FM52" s="3"/>
      <c r="FO52" s="3"/>
      <c r="FP52" s="3"/>
      <c r="FQ52" s="3" t="str">
        <f t="array" ref="FQ52">IF(SUM($FU52:$IP52)=74,"PASS","FAIL")</f>
        <v>PASS</v>
      </c>
      <c r="FR52" s="3">
        <f t="shared" si="5"/>
        <v>0</v>
      </c>
      <c r="FS52" s="3">
        <f t="shared" si="6"/>
        <v>0</v>
      </c>
      <c r="FT52" s="3"/>
      <c r="FU52" s="3">
        <f t="array" ref="FU52">SUM(IF(([2]JOE_DATA!$C$2:$C$19999=$C52)*([2]JOE_DATA!$B$2:$B$19999="Client Name Confidential"),1,0))</f>
        <v>1</v>
      </c>
      <c r="FV52" s="3">
        <f t="array" ref="FV52">IF(ISBLANK($E52),1,SUM(IF(([2]JOE_DATA!$C$2:$C$19999=$E52)*([2]JOE_DATA!$B$2:$B$19999="Client name confidential on completion"),1,0)))</f>
        <v>1</v>
      </c>
      <c r="FW52" s="3">
        <f t="array" ref="FW52">IF(LEN($F52)=0,0.5,SUM(IF(([2]JOE_DATA!$C$2:$C$19999=$F52)*([2]JOE_DATA!$B$2:$B$19999="Client sector group"),0.5,0)))
+
IF(LEN($G52)=0,0.25,SUM(IF(([2]JOE_DATA!$C$2:$C$19999=$G52)*([2]JOE_DATA!$B$2:$B$19999="Client sector group"),0.25,0)))
+
IF(LEN($H52)=0,0.25,SUM(IF(([2]JOE_DATA!$C$2:$C$19999=$H52)*([2]JOE_DATA!$B$2:$B$19999="Client sector group"),0.25,0)))</f>
        <v>1</v>
      </c>
      <c r="FX52" s="3">
        <f t="array" ref="FX52">IF(ISBLANK($I52),0.5,SUM(IF(([2]JOE_DATA!$C$2:$C$19999=$I52)*([2]JOE_DATA!$B$2:$B$19999="Client sub-sector group"),0.5,0)))
+
IF(ISBLANK($J52),0.25,SUM(IF(([2]JOE_DATA!$C$2:$C$19999=$J52)*([2]JOE_DATA!$B$2:$B$19999="Client sub-sector group"),0.25,0)))
+
IF(ISBLANK($K52),0.25,SUM(IF(([2]JOE_DATA!$C$2:$C$19999=$K52)*([2]JOE_DATA!$B$2:$B$19999="Client sub-sector group"),0.25,0)))</f>
        <v>1</v>
      </c>
      <c r="FY52" s="3">
        <f t="array" ref="FY52">IF(LEN($L52)=0,0.4,SUM(IF(([2]JOE_DATA!$C$2:$C$19999=$L52)*([2]JOE_DATA!$B$2:$B$19999="Predominant Country of Client"),0.4,0)))
+
IF(LEN($M52)=0,0.3,SUM(IF(([2]JOE_DATA!$C$2:$C$19999=$M52)*([2]JOE_DATA!$B$2:$B$19999="Predominant Country of Client"),0.3,0)))
+
IF(LEN($N52)=0,0.3,SUM(IF(([2]JOE_DATA!$C$2:$C$19999=$N52)*([2]JOE_DATA!$B$2:$B$19999="Predominant Country of Client"),0.3,0)))</f>
        <v>1</v>
      </c>
      <c r="FZ52" s="3">
        <f t="array" ref="FZ52">IF(LEN($O52)=0,0.4,SUM(IF(([2]JOE_DATA!$C$2:$C$19999=$O52)*([2]JOE_DATA!$B$2:$B$19999="Main practice group"),0.4,0)))
+
IF(LEN($P52)=0,0.3,SUM(IF(([2]JOE_DATA!$C$2:$C$19999=$P52)*([2]JOE_DATA!$B$2:$B$19999="Main practice group"),0.3,0)))
+
IF(LEN($Q52)=0,0.3,SUM(IF(([2]JOE_DATA!$C$2:$C$19999=$Q52)*([2]JOE_DATA!$B$2:$B$19999="Main practice group"),0.3,0)))</f>
        <v>1</v>
      </c>
      <c r="GA52" s="3">
        <f t="shared" si="7"/>
        <v>1</v>
      </c>
      <c r="GB52" s="3">
        <f t="shared" si="8"/>
        <v>1</v>
      </c>
      <c r="GC52" s="3">
        <f t="array" ref="GC52">IF(LEN($U52)=0,0.4,SUM(IF(([2]JOE_DATA!$C$2:$C$19999=$U52)*([2]JOE_DATA!$B$2:$B$19999="Matter sector group"),0.4,0)))
+
IF(LEN($V52)=0,0.3,SUM(IF(([2]JOE_DATA!$C$2:$C$19999=$V52)*([2]JOE_DATA!$B$2:$B$19999="Matter sector group"),0.3,0)))
+
IF(LEN($W52)=0,0.3,SUM(IF(([2]JOE_DATA!$C$2:$C$19999=$W52)*([2]JOE_DATA!$B$2:$B$19999="Matter sector group"),0.3,0)))</f>
        <v>1</v>
      </c>
      <c r="GD52" s="3">
        <f t="array" ref="GD52">IF(LEN($X52)=0,0.4,SUM(IF(([2]JOE_DATA!$C$2:$C$19999=$X52)*([2]JOE_DATA!$B$2:$B$19999="Matter sub-sector group"),0.4,0)))
+
IF(LEN($Y52)=0,0.3,SUM(IF(([2]JOE_DATA!$C$2:$C$19999=$Y52)*([2]JOE_DATA!$B$2:$B$19999="Matter sub-sector group"),0.3,0)))
+
IF(LEN($Z52)=0,0.3,SUM(IF(([2]JOE_DATA!$C$2:$C$19999=$Z52)*([2]JOE_DATA!$B$2:$B$19999="Matter sub-sector group"),0.3,0)))</f>
        <v>1</v>
      </c>
      <c r="GE52" s="3">
        <f t="array" ref="GE52">IF(ISBLANK($AD52),1,SUM(IF(([2]JOE_DATA!$C$2:$C$19999=$AD52)*([2]JOE_DATA!$B$2:$B$19999="Matter confidential"),1,0)))</f>
        <v>1</v>
      </c>
      <c r="GF52" s="3">
        <f t="array" ref="GF52">IF(ISBLANK($AE52),1,SUM(IF(([2]JOE_DATA!$C$2:$C$19999=$AE52)*([2]JOE_DATA!$B$2:$B$19999="Matter confidential on completion"),1,0)))</f>
        <v>1</v>
      </c>
      <c r="GG52" s="3">
        <f t="array" ref="GG52">IF(ISBLANK($AG52),1,SUM(IF(([2]JOE_DATA!$C$2:$C$19999=$AG52)*([2]JOE_DATA!$B$2:$B$19999="Applicable law"),1,0)))</f>
        <v>1</v>
      </c>
      <c r="GH52" s="3">
        <f t="array" ref="GH52">IF(ISBLANK($AO52),1,SUM(IF(([2]JOE_DATA!$C$2:$C$19999=$AO52)*([2]JOE_DATA!$B$2:$B$19999="Contentious"),1,0)))</f>
        <v>1</v>
      </c>
      <c r="GI52" s="3">
        <f t="array" ref="GI52">IF(ISBLANK($AP52),1,SUM(IF(([2]JOE_DATA!$C$2:$C$19999=$AP52)*([2]JOE_DATA!$B$2:$B$19999="Dispute resolution"),1,0)))</f>
        <v>1</v>
      </c>
      <c r="GJ52" s="3">
        <f t="array" ref="GJ52">IF(ISBLANK($AQ52),1,SUM(IF(([2]JOE_DATA!$C$2:$C$19999=$AQ52)*([2]JOE_DATA!$B$2:$B$19999="Language of dispute"),1,0)))</f>
        <v>1</v>
      </c>
      <c r="GK52" s="3">
        <f t="array" ref="GK52">IF(LEN($AW52)=0,0.4,SUM(IF(([2]JOE_DATA!$C$2:$C$19999=$AW52)*([2]JOE_DATA!$B$2:$B$19999="Country Of Arbitration"),0.4,0)))
+
IF(LEN($AX52)=0,0.3,SUM(IF(([2]JOE_DATA!$C$2:$C$19999=$AX52)*([2]JOE_DATA!$B$2:$B$19999="Country Of Arbitration"),0.3,0)))
+
IF(LEN($AY52)=0,0.3,SUM(IF(([2]JOE_DATA!$C$2:$C$19999=$AY52)*([2]JOE_DATA!$B$2:$B$19999="Country Of Arbitration"),0.3,0)))</f>
        <v>1</v>
      </c>
      <c r="GL52" s="3">
        <f t="array" ref="GL52">IF(LEN($AT52)=0,0.4,SUM(IF(([2]JOE_DATA!$C$2:$C$19999=$AT52)*([2]JOE_DATA!$B$2:$B$19999="Jurisdiction of dispute"),0.4,0)))
+
IF(LEN($AU52)=0,0.3,SUM(IF(([2]JOE_DATA!$C$2:$C$19999=$AU52)*([2]JOE_DATA!$B$2:$B$19999="Jurisdiction of dispute"),0.3,0)))
+
IF(LEN($AV52)=0,0.3,SUM(IF(([2]JOE_DATA!$C$2:$C$19999=$AV52)*([2]JOE_DATA!$B$2:$B$19999="Jurisdiction of dispute"),0.3,0)))</f>
        <v>1</v>
      </c>
      <c r="GM52" s="3">
        <f t="array" ref="GM52">IF(LEN($AZ52)=0,0.6,SUM(IF(([2]JOE_DATA!$C$2:$C$19999=$AZ52)*([2]JOE_DATA!$B$2:$B$19999="Seat of arbitration"),0.6,0)))
+
IF(LEN($BA52)=0,0.4,SUM(IF(([2]JOE_DATA!$C$2:$C$19999=$BA52)*([2]JOE_DATA!$B$2:$B$19999="Seat of arbitration"),0.4,0)))</f>
        <v>1</v>
      </c>
      <c r="GN52" s="3">
        <f t="array" ref="GN52">IF(ISBLANK($BB52),1,SUM(IF(([2]JOE_DATA!$C$2:$C$19999=$BB52)*([2]JOE_DATA!$B$2:$B$19999="Arbitral rules"),1,0)))</f>
        <v>1</v>
      </c>
      <c r="GO52" s="3">
        <f t="array" ref="GO52">IF(ISBLANK($BC52),1,SUM(IF(([2]JOE_DATA!$C$2:$C$19999=$BC52)*([2]JOE_DATA!$B$2:$B$19999="Investment treaty"),1,0)))</f>
        <v>1</v>
      </c>
      <c r="GP52" s="3">
        <f t="array" ref="GP52">IF(ISBLANK($BD52),1,SUM(IF(([2]JOE_DATA!$C$2:$C$19999=$BD52)*([2]JOE_DATA!$B$2:$B$19999="Investigation type"),1,0)))</f>
        <v>1</v>
      </c>
      <c r="GQ52" s="3">
        <f t="array" ref="GQ52">IF(ISBLANK($BF52),1,SUM(IF(([2]JOE_DATA!$C$2:$C$19999=$BF52)*([2]JOE_DATA!$B$2:$B$19999="Currency of deal"),1,0)))</f>
        <v>1</v>
      </c>
      <c r="GR52" s="3">
        <f t="array" ref="GR52">IF(ISBLANK($BG52),1,SUM(IF(([2]JOE_DATA!$C$2:$C$19999=$BG52)*([2]JOE_DATA!$B$2:$B$19999="Value confidential"),1,0)))</f>
        <v>1</v>
      </c>
      <c r="GS52" s="3">
        <f t="array" ref="GS52">IF(ISBLANK($BH52),1,SUM(IF(([2]JOE_DATA!$C$2:$C$19999=$BH52)*([2]JOE_DATA!$B$2:$B$19999="Value confidential on completion"),1,0)))</f>
        <v>1</v>
      </c>
      <c r="GT52" s="3">
        <f t="array" ref="GT52">IF(LEN($BI52)=0,0.4,SUM(IF(([2]JOE_DATA!$C$2:$C$19999=$BI52)*([2]JOE_DATA!$B$2:$B$19999="Teams"),0.4,0)))
+
IF(LEN($BJ52)=0,0.3,SUM(IF(([2]JOE_DATA!$C$2:$C$19999=$BJ52)*([2]JOE_DATA!$B$2:$B$19999="Teams"),0.3,0)))
+
IF(LEN($BK52)=0,0.3,SUM(IF(([2]JOE_DATA!$C$2:$C$19999=$BK52)*([2]JOE_DATA!$B$2:$B$19999="Teams"),0.3,0)))</f>
        <v>1</v>
      </c>
      <c r="GU52" s="3">
        <f t="array" ref="GU52">IF(LEN($BL52)=0,0.4,SUM(IF(([2]JOE_DATA!$C$2:$C$19999=$BL52)*([2]JOE_DATA!$B$2:$B$19999="Lead Matter Partner"),0.4,0)))
+
IF(LEN($BM52)=0,0.3,SUM(IF(([2]JOE_DATA!$C$2:$C$19999=$BM52)*([2]JOE_DATA!$B$2:$B$19999="Lead Matter Partner"),0.3,0)))
+
IF(LEN($BN52)=0,0.3,SUM(IF(([2]JOE_DATA!$C$2:$C$19999=$BN52)*([2]JOE_DATA!$B$2:$B$19999="Lead Matter Partner"),0.3,0)))</f>
        <v>1</v>
      </c>
      <c r="GV52" s="3">
        <f t="array" ref="GV52">IF(LEN($BP52)=0,0.4,SUM(IF(([2]JOE_DATA!$C$2:$C$19999=$BP52)*([2]JOE_DATA!$B$2:$B$19999="Source of credential"),0.4,0)))
+
IF(LEN($BQ52)=0,0.3,SUM(IF(([2]JOE_DATA!$C$2:$C$19999=$BQ52)*([2]JOE_DATA!$B$2:$B$19999="Source of credential"),0.3,0)))
+
IF(LEN($BR52)=0,0.3,SUM(IF(([2]JOE_DATA!$C$2:$C$19999=$BR52)*([2]JOE_DATA!$B$2:$B$19999="Source of credential"),0.3,0)))</f>
        <v>1</v>
      </c>
      <c r="GW52" s="3">
        <f t="array" ref="GW52">IF(LEN($BX52)=0,0.4,SUM(IF(([2]JOE_DATA!$C$2:$C$19999=$BX52)*([2]JOE_DATA!$B$2:$B$19999="CMS firms involved"),0.4,0)))
+
IF(LEN($BY52)=0,0.6,SUM(IF(([2]JOE_DATA!$C$2:$C$19999=$BY52)*([2]JOE_DATA!$B$2:$B$19999="CMS firms involved"),0.6,0)))</f>
        <v>1</v>
      </c>
      <c r="GX52" s="3">
        <f t="array" ref="GX52">IF(ISBLANK($BZ52),1,SUM(IF(([2]JOE_DATA!$C$2:$C$19999=$BZ52)*([2]JOE_DATA!$B$2:$B$19999="Lead CMS firm"),1,0)))</f>
        <v>1</v>
      </c>
      <c r="GY52" s="3">
        <f t="array" ref="GY52">IF(LEN($CA52)=0,0.4,SUM(IF(([2]JOE_DATA!$C$2:$C$19999=$CA52)*([2]JOE_DATA!$B$2:$B$19999="Countries of other CMS firms"),0.4,0)))
+
IF(LEN($CB52)=0,0.3,SUM(IF(([2]JOE_DATA!$C$2:$C$19999=$CB52)*([2]JOE_DATA!$B$2:$B$19999="Countries of other CMS firms"),0.3,0)))
+
IF(LEN($CC52)=0,0.3,SUM(IF(([2]JOE_DATA!$C$2:$C$19999=$CC52)*([2]JOE_DATA!$B$2:$B$19999="Countries of other CMS firms"),0.3,0)))</f>
        <v>1</v>
      </c>
      <c r="GZ52" s="3">
        <f t="array" ref="GZ52">IF(ISBLANK($CD52),1,SUM(IF(([2]JOE_DATA!$C$2:$C$19999=$CD52)*([2]JOE_DATA!$B$2:$B$19999="Credential status"),1,0)))</f>
        <v>1</v>
      </c>
      <c r="HA52" s="3">
        <f t="array" ref="HA52">IF(ISBLANK($CE52),1,SUM(IF(([2]JOE_DATA!$C$2:$C$19999=$CE52)*([2]JOE_DATA!$B$2:$B$19999="Credential version"),1,0)))</f>
        <v>1</v>
      </c>
      <c r="HB52" s="3">
        <f t="array" ref="HB52">IF(ISBLANK($CG52),1,SUM(IF(([2]JOE_DATA!$C$2:$C$19999=$CG52)*([2]JOE_DATA!$B$2:$B$19999="Credential type "),1,0)))</f>
        <v>1</v>
      </c>
      <c r="HC52" s="3">
        <f t="array" ref="HC52">IF(ISBLANK($CH52),1,SUM(IF(([2]JOE_DATA!$C$2:$C$19999=$CH52)*([2]JOE_DATA!$B$2:$B$19999="Other uses"),1,0)))</f>
        <v>1</v>
      </c>
      <c r="HD52" s="3">
        <f t="array" ref="HD52">IF(ISBLANK($CK52),1,SUM(IF(([2]JOE_DATA!$C$2:$C$19999=$CK52)*([2]JOE_DATA!$B$2:$B$19999="Priority"),1,0)))</f>
        <v>1</v>
      </c>
      <c r="HE52" s="3">
        <f t="array" ref="HE52">IF(LEN($CM52)=0,0.4,SUM(IF(([2]JOE_DATA!$C$2:$C$19999=$CM52)*([2]JOE_DATA!$B$2:$B$19999="Know how"),0.4,0)))
+
IF(LEN($CN52)=0,0.3,SUM(IF(([2]JOE_DATA!$C$2:$C$19999=$CN52)*([2]JOE_DATA!$B$2:$B$19999="Know how"),0.3,0)))
+
IF(LEN($CO52)=0,0.3,SUM(IF(([2]JOE_DATA!$C$2:$C$19999=$CO52)*([2]JOE_DATA!$B$2:$B$19999="Know how"),0.3,0)))</f>
        <v>1</v>
      </c>
      <c r="HF52" s="3">
        <f t="array" ref="HF52">IF(LEN($CS52)=0,0.4,SUM(IF(([2]JOE_DATA!$C$2:$C$19999=$CS52)*([2]JOE_DATA!$B$2:$B$19999="Work type")*([2]JOE_DATA!$A$2:$A$19999="BAIF"),0.4,0)))
+
IF(LEN($CT52)=0,0.3,SUM(IF(([2]JOE_DATA!$C$2:$C$19999=$CT52)*([2]JOE_DATA!$B$2:$B$19999="Work type")*([2]JOE_DATA!$A$2:$A$19999="BAIF"),0.3,0)))
+
IF(LEN($CU52)=0,0.3,SUM(IF(([2]JOE_DATA!$C$2:$C$19999=$CU52)*([2]JOE_DATA!$B$2:$B$19999="Work type")*([2]JOE_DATA!$A$2:$A$19999="BAIF"),0.3,0)))</f>
        <v>1</v>
      </c>
      <c r="HG52" s="3">
        <f t="array" ref="HG52">IF(LEN($CQ52)=0,1,SUM(IF(([2]JOE_DATA!$C$2:$C$19999=$CQ52)*([2]JOE_DATA!$B$2:$B$19999="Client type")*([2]JOE_DATA!$A$2:$A$19999="BAIF"),1,0)))</f>
        <v>1</v>
      </c>
      <c r="HH52" s="3">
        <f t="array" ref="HH52">IF(LEN($CW52)=0,0.4,SUM(IF(([2]JOE_DATA!$C$2:$C$19999=$CW52)*([2]JOE_DATA!$B$2:$B$19999="Work type")*([2]JOE_DATA!$A$2:$A$19999="CRD"),0.4,0)))
+
IF(LEN($CX52)=0,0.3,SUM(IF(([2]JOE_DATA!$C$2:$C$19999=$CX52)*([2]JOE_DATA!$B$2:$B$19999="Work type")*([2]JOE_DATA!$A$2:$A$19999="CRD"),0.3,0)))
+
IF(LEN($CY52)=0,0.3,SUM(IF(([2]JOE_DATA!$C$2:$C$19999=$CY52)*([2]JOE_DATA!$B$2:$B$19999="Work type")*([2]JOE_DATA!$A$2:$A$19999="CRD"),0.3,0)))</f>
        <v>1</v>
      </c>
      <c r="HI52" s="3">
        <f t="array" ref="HI52">IF(LEN($CZ52)=0,0.4,SUM(IF(([2]JOE_DATA!$C$2:$C$19999=$CZ52)*([2]JOE_DATA!$B$2:$B$19999="Sub-work type")*([2]JOE_DATA!$A$2:$A$19999="CRD"),0.4,0)))
+
IF(LEN($DA52)=0,0.3,SUM(IF(([2]JOE_DATA!$C$2:$C$19999=$DA52)*([2]JOE_DATA!$B$2:$B$19999="Sub-work type")*([2]JOE_DATA!$A$2:$A$19999="CRD"),0.3,0)))
+
IF(LEN($DB52)=0,0.3,SUM(IF(([2]JOE_DATA!$C$2:$C$19999=$DB52)*([2]JOE_DATA!$B$2:$B$19999="Sub-work type")*([2]JOE_DATA!$A$2:$A$19999="CRD"),0.3,0)))</f>
        <v>1</v>
      </c>
      <c r="HJ52" s="3">
        <f t="array" ref="HJ52">IF(LEN($CV52)=0,1,SUM(IF(([2]JOE_DATA!$C$2:$C$19999=$CV52)*([2]JOE_DATA!$B$2:$B$19999="Client type")*([2]JOE_DATA!$A$2:$A$19999="CRD"),1,0)))</f>
        <v>1</v>
      </c>
      <c r="HK52" s="3">
        <f t="array" ref="HK52">IF(LEN($DC52)=0,0.4,SUM(IF(([2]JOE_DATA!$C$2:$C$19999=$DC52)*([2]JOE_DATA!$B$2:$B$19999="Work type")*([2]JOE_DATA!$A$2:$A$19999="Corporate"),0.4,0)))
+
IF(LEN($DD52)=0,0.3,SUM(IF(([2]JOE_DATA!$C$2:$C$19999=$DD52)*([2]JOE_DATA!$B$2:$B$19999="Work type")*([2]JOE_DATA!$A$2:$A$19999="Corporate"),0.3,0)))
+
IF(LEN($DE52)=0,0.3,SUM(IF(([2]JOE_DATA!$C$2:$C$19999=$DE52)*([2]JOE_DATA!$B$2:$B$19999="Work type")*([2]JOE_DATA!$A$2:$A$19999="Corporate"),0.3,0)))</f>
        <v>1</v>
      </c>
      <c r="HL52" s="3">
        <f t="array" ref="HL52">IF(LEN($DF52)=0,0.4,SUM(IF(([2]JOE_DATA!$C$2:$C$19999=$DF52)*([2]JOE_DATA!$B$2:$B$19999="Sub-work type")*([2]JOE_DATA!$A$2:$A$19999="Corporate"),0.4,0)))
+
IF(LEN($DG52)=0,0.3,SUM(IF(([2]JOE_DATA!$C$2:$C$19999=$DG52)*([2]JOE_DATA!$B$2:$B$19999="Sub-work type")*([2]JOE_DATA!$A$2:$A$19999="Corporate"),0.3,0)))
+
IF(LEN($DH52)=0,0.3,SUM(IF(([2]JOE_DATA!$C$2:$C$19999=$DH52)*([2]JOE_DATA!$B$2:$B$19999="Sub-work type")*([2]JOE_DATA!$A$2:$A$19999="Corporate"),0.3,0)))</f>
        <v>1</v>
      </c>
      <c r="HM52" s="3">
        <f t="array" ref="HM52">IF(LEN($DI52)=0,0.4,SUM(IF(([2]JOE_DATA!$C$2:$C$19999=$DI52)*([2]JOE_DATA!$B$2:$B$19999="Acting for")*([2]JOE_DATA!$A$2:$A$19999="Corporate"),0.4,0)))
+
IF(LEN($DJ52)=0,0.3,SUM(IF(([2]JOE_DATA!$C$2:$C$19999=$DJ52)*([2]JOE_DATA!$B$2:$B$19999="Acting for")*([2]JOE_DATA!$A$2:$A$19999="Corporate"),0.3,0)))
+
IF(LEN($DK52)=0,0.3,SUM(IF(([2]JOE_DATA!$C$2:$C$19999=$DK52)*([2]JOE_DATA!$B$2:$B$19999="Acting for")*([2]JOE_DATA!$A$2:$A$19999="Corporate"),0.3,0)))</f>
        <v>1</v>
      </c>
      <c r="HN52" s="3">
        <f t="array" ref="HN52">IF(LEN($DM52)=0,0.4,SUM(IF(([2]JOE_DATA!$C$2:$C$19999=$DM52)*([2]JOE_DATA!$B$2:$B$19999="Country of buyer")*([2]JOE_DATA!$A$2:$A$19999="Corporate"),0.4,0)))
+
IF(LEN($DN52)=0,0.3,SUM(IF(([2]JOE_DATA!$C$2:$C$19999=$DN52)*([2]JOE_DATA!$B$2:$B$19999="Country of buyer")*([2]JOE_DATA!$A$2:$A$19999="Corporate"),0.3,0)))
+
IF(LEN($DL52)=0,0.3,SUM(IF(([2]JOE_DATA!$C$2:$C$19999=$DL52)*([2]JOE_DATA!$B$2:$B$19999="Country of buyer")*([2]JOE_DATA!$A$2:$A$19999="Corporate"),0.3,0)))</f>
        <v>1</v>
      </c>
      <c r="HO52" s="3">
        <f t="array" ref="HO52">IF(LEN($DO52)=0,0.4,SUM(IF(([2]JOE_DATA!$C$2:$C$19999=$DO52)*([2]JOE_DATA!$B$2:$B$19999="Country of seller")*([2]JOE_DATA!$A$2:$A$19999="Corporate"),0.4,0)))
+
IF(LEN($DP52)=0,0.3,SUM(IF(([2]JOE_DATA!$C$2:$C$19999=$DP52)*([2]JOE_DATA!$B$2:$B$19999="Country of seller")*([2]JOE_DATA!$A$2:$A$19999="Corporate"),0.3,0)))
+
IF(LEN($DQ52)=0,0.3,SUM(IF(([2]JOE_DATA!$C$2:$C$19999=$DQ52)*([2]JOE_DATA!$B$2:$B$19999="Country of seller")*([2]JOE_DATA!$A$2:$A$19999="Corporate"),0.3,0)))</f>
        <v>1</v>
      </c>
      <c r="HP52" s="3">
        <f t="array" ref="HP52">IF(LEN($DR52)=0,0.4,SUM(IF(([2]JOE_DATA!$C$2:$C$19999=$DR52)*([2]JOE_DATA!$B$2:$B$19999="Country of target")*([2]JOE_DATA!$A$2:$A$19999="Corporate"),0.4,0)))
+
IF(LEN($DS52)=0,0.3,SUM(IF(([2]JOE_DATA!$C$2:$C$19999=$DS52)*([2]JOE_DATA!$B$2:$B$19999="Country of target")*([2]JOE_DATA!$A$2:$A$19999="Corporate"),0.3,0)))
+
IF(LEN($DT52)=0,0.3,SUM(IF(([2]JOE_DATA!$C$2:$C$19999=$DT52)*([2]JOE_DATA!$B$2:$B$19999="Country of target")*([2]JOE_DATA!$A$2:$A$19999="Corporate"),0.3,0)))</f>
        <v>1</v>
      </c>
      <c r="HQ52" s="3">
        <f t="array" ref="HQ52">IF(LEN($DU52)=0,1,SUM(IF(([2]JOE_DATA!$C$2:$C$19999=$DU52)*([2]JOE_DATA!$B$2:$B$19999="Value over US $5m")*([2]JOE_DATA!$A$2:$A$19999="Corporate"),1,0)))</f>
        <v>1</v>
      </c>
      <c r="HR52" s="3">
        <f t="array" ref="HR52">IF(LEN($DV52)=0,1,SUM(IF(([2]JOE_DATA!$C$2:$C$19999=$DV52)*([2]JOE_DATA!$B$2:$B$19999="Value over £500,000")*([2]JOE_DATA!$A$2:$A$19999="Corporate"),1,0)))</f>
        <v>1</v>
      </c>
      <c r="HS52" s="3">
        <f t="array" ref="HS52">IF(LEN($DW52)=0,1,SUM(IF(([2]JOE_DATA!$C$2:$C$19999=$DW52)*([2]JOE_DATA!$B$2:$B$19999="Value over Euro 5m")*([2]JOE_DATA!$A$2:$A$19999="Corporate"),1,0)))</f>
        <v>1</v>
      </c>
      <c r="HT52" s="3">
        <f t="array" ref="HT52">IF(LEN($DX52)=0,1,SUM(IF(([2]JOE_DATA!$C$2:$C$19999=$DX52)*([2]JOE_DATA!$B$2:$B$19999="Value range in euros")*([2]JOE_DATA!$A$2:$A$19999="Corporate"),1,0)))</f>
        <v>1</v>
      </c>
      <c r="HU52" s="3">
        <f t="array" ref="HU52">IF(LEN($DY52)=0,1,SUM(IF(([2]JOE_DATA!$C$2:$C$19999=$DY52)*([2]JOE_DATA!$B$2:$B$19999="Is the deal relevant for M&amp;A study")*([2]JOE_DATA!$A$2:$A$19999="Corporate"),1,0)))</f>
        <v>1</v>
      </c>
      <c r="HV52" s="3">
        <f t="array" ref="HV52">IF(LEN($DZ52)=0,1,SUM(IF(([2]JOE_DATA!$C$2:$C$19999=$DZ52)*([2]JOE_DATA!$B$2:$B$19999="Does the deal involve PE clients")*([2]JOE_DATA!$A$2:$A$19999="Corporate"),1,0)))</f>
        <v>1</v>
      </c>
      <c r="HW52" s="3">
        <f t="array" ref="HW52">IF(LEN($EA52)=0,1,SUM(IF(([2]JOE_DATA!$C$2:$C$19999=$EA52)*([2]JOE_DATA!$B$2:$B$19999="Quarter deal announced/signed")*([2]JOE_DATA!$A$2:$A$19999="Corporate"),1,0)))</f>
        <v>1</v>
      </c>
      <c r="HX52" s="3">
        <f t="array" ref="HX52">IF(LEN($EB52)=0,1,SUM(IF(([2]JOE_DATA!$C$2:$C$19999=$EB52)*([2]JOE_DATA!$B$2:$B$19999="Quarter deal completed")*([2]JOE_DATA!$A$2:$A$19999="Corporate"),1,0)))</f>
        <v>1</v>
      </c>
      <c r="HY52" s="3">
        <f t="array" ref="HY52">IF(LEN($EC52)=0,1,SUM(IF(([2]JOE_DATA!$C$2:$C$19999=$EC52)*([2]JOE_DATA!$B$2:$B$19999="Year deal announced/signed")*([2]JOE_DATA!$A$2:$A$19999="Corporate"),1,0)))</f>
        <v>1</v>
      </c>
      <c r="HZ52" s="3">
        <f t="array" ref="HZ52">IF(LEN($ED52)=0,1,SUM(IF(([2]JOE_DATA!$C$2:$C$19999=$ED52)*([2]JOE_DATA!$B$2:$B$19999="Year deal completed")*([2]JOE_DATA!$A$2:$A$19999="Corporate"),1,0)))</f>
        <v>1</v>
      </c>
      <c r="IA52" s="3">
        <v>1</v>
      </c>
      <c r="IB52" s="3">
        <f t="array" ref="IB52">IF(LEN($EF52)=0,1,SUM(IF(([2]JOE_DATA!$C$2:$C$19999=$EF52)*([2]JOE_DATA!$B$2:$B$19999="Work type")*([2]JOE_DATA!$A$2:$A$19999="Corporate Tax"),1,0)))</f>
        <v>1</v>
      </c>
      <c r="IC52" s="3">
        <f t="array" ref="IC52">IF(LEN($EG52)=0,0.4,SUM(IF(([2]JOE_DATA!$C$2:$C$19999=$EG52)*([2]JOE_DATA!$B$2:$B$19999="Work type")*([2]JOE_DATA!$A$2:$A$19999="EPC Construction"),0.4,0)))
+
IF(LEN($EH52)=0,0.3,SUM(IF(([2]JOE_DATA!$C$2:$C$19999=$EH52)*([2]JOE_DATA!$B$2:$B$19999="Work type")*([2]JOE_DATA!$A$2:$A$19999="EPC Construction"),0.3,0)))
+
IF(LEN($EI52)=0,0.3,SUM(IF(([2]JOE_DATA!$C$2:$C$19999=$EI52)*([2]JOE_DATA!$B$2:$B$19999="Work type")*([2]JOE_DATA!$A$2:$A$19999="EPC Construction"),0.3,0)))</f>
        <v>1</v>
      </c>
      <c r="ID52" s="3">
        <f t="array" ref="ID52">IF(LEN($EJ52)=0,0.4,SUM(IF(([2]JOE_DATA!$C$2:$C$19999=$EJ52)*([2]JOE_DATA!$B$2:$B$19999="Contract type")*([2]JOE_DATA!$A$2:$A$19999="EPC Construction"),0.4,0)))
+
IF(LEN($EK52)=0,0.3,SUM(IF(([2]JOE_DATA!$C$2:$C$19999=$EK52)*([2]JOE_DATA!$B$2:$B$19999="Contract type")*([2]JOE_DATA!$A$2:$A$19999="EPC Construction"),0.3,0)))
+
IF(LEN($EL52)=0,0.3,SUM(IF(([2]JOE_DATA!$C$2:$C$19999=$EL52)*([2]JOE_DATA!$B$2:$B$19999="Contract type")*([2]JOE_DATA!$A$2:$A$19999="EPC Construction"),0.3,0)))</f>
        <v>1</v>
      </c>
      <c r="IE52" s="3">
        <f t="array" ref="IE52">IF(LEN($EP52)=0,1,SUM(IF(([2]JOE_DATA!$C$2:$C$19999=$EP52)*([2]JOE_DATA!$B$2:$B$19999="Client type")*([2]JOE_DATA!$A$2:$A$19999="EPC Construction"),1,0)))</f>
        <v>1</v>
      </c>
      <c r="IF52" s="3">
        <f t="array" ref="IF52">IF(LEN($EN52)=0,1,SUM(IF(([2]JOE_DATA!$C$2:$C$19999=$EN52)*([2]JOE_DATA!$B$2:$B$19999="Subject matter")*([2]JOE_DATA!$A$2:$A$19999="EPC Construction"),1,0)))</f>
        <v>1</v>
      </c>
      <c r="IG52" s="3">
        <f t="array" ref="IG52">IF(LEN($ER52)=0,1,SUM(IF(([2]JOE_DATA!$C$2:$C$19999=$ER52)*([2]JOE_DATA!$B$2:$B$19999="Client scope")*([2]JOE_DATA!$A$2:$A$19999="EPC Construction"),1,0)))</f>
        <v>1</v>
      </c>
      <c r="IH52" s="3">
        <f t="array" ref="IH52">IF(LEN($ES52)=0,0.4,SUM(IF(([2]JOE_DATA!$C$2:$C$19999=$ES52)*([2]JOE_DATA!$B$2:$B$19999="Work type")*([2]JOE_DATA!$A$2:$A$19999="EPC Energy"),0.4,0)))
+
IF(LEN($ET52)=0,0.3,SUM(IF(([2]JOE_DATA!$C$2:$C$19999=$ET52)*([2]JOE_DATA!$B$2:$B$19999="Work type")*([2]JOE_DATA!$A$2:$A$19999="EPC Energy"),0.3,0)))
+
IF(LEN($EU52)=0,0.3,SUM(IF(([2]JOE_DATA!$C$2:$C$19999=$EU52)*([2]JOE_DATA!$B$2:$B$19999="Work type")*([2]JOE_DATA!$A$2:$A$19999="EPC Energy"),0.3,0)))</f>
        <v>1</v>
      </c>
      <c r="II52" s="3">
        <f t="array" ref="II52">IF(LEN($EV52)=0,1,SUM(IF(([2]JOE_DATA!$C$2:$C$19999=$EV52)*([2]JOE_DATA!$B$2:$B$19999="Work type")*([2]JOE_DATA!$A$2:$A$19999="EPC Energy"),1,0)))</f>
        <v>1</v>
      </c>
      <c r="IJ52" s="3">
        <f t="array" ref="IJ52">IF(LEN($EW52)=0,1,SUM(IF(([2]JOE_DATA!$C$2:$C$19999=$EW52)*([2]JOE_DATA!$B$2:$B$19999="Client type")*([2]JOE_DATA!$A$2:$A$19999="EPC Projects"),1,0)))</f>
        <v>1</v>
      </c>
      <c r="IK52" s="3">
        <f t="array" ref="IK52">IF(LEN($FE52)=0,0.4,SUM(IF(([2]JOE_DATA!$C$2:$C$19999=$FE52)*([2]JOE_DATA!$B$2:$B$19999="Client type")*([2]JOE_DATA!$A$2:$A$19999="Real Estate"),0.4,0)))
+
IF(LEN($FF52)=0,0.3,SUM(IF(([2]JOE_DATA!$C$2:$C$19999=$FF52)*([2]JOE_DATA!$B$2:$B$19999="Client type")*([2]JOE_DATA!$A$2:$A$19999="Real Estate"),0.3,0)))
+
IF(LEN($FG52)=0,0.3,SUM(IF(([2]JOE_DATA!$C$2:$C$19999=$FG52)*([2]JOE_DATA!$B$2:$B$19999="Client type")*([2]JOE_DATA!$A$2:$A$19999="Real Estate"),0.3,0)))</f>
        <v>1</v>
      </c>
      <c r="IL52" s="3">
        <f t="array" ref="IL52">IF(LEN($FH52)=0,0.4,SUM(IF(([2]JOE_DATA!$C$2:$C$19999=$FH52)*([2]JOE_DATA!$B$2:$B$19999="Work type")*([2]JOE_DATA!$A$2:$A$19999="Real Estate"),0.4,0)))
+
IF(LEN($FI52)=0,0.3,SUM(IF(([2]JOE_DATA!$C$2:$C$19999=$FI52)*([2]JOE_DATA!$B$2:$B$19999="Work type")*([2]JOE_DATA!$A$2:$A$19999="Real Estate"),0.3,0)))
+
IF(LEN($FJ52)=0,0.3,SUM(IF(([2]JOE_DATA!$C$2:$C$19999=$FJ52)*([2]JOE_DATA!$B$2:$B$19999="Work type")*([2]JOE_DATA!$A$2:$A$19999="Real Estate"),0.3,0)))</f>
        <v>1</v>
      </c>
      <c r="IM52" s="3">
        <f t="array" ref="IM52">IF(LEN($EX52)=0,0.4,SUM(IF(([2]JOE_DATA!$C$2:$C$19999=$EX52)*([2]JOE_DATA!$B$2:$B$19999="Work type")*([2]JOE_DATA!$A$2:$A$19999="Human Capital"),0.4,0)))
+
IF(LEN($EY52)=0,0.3,SUM(IF(([2]JOE_DATA!$C$2:$C$19999=$EY52)*([2]JOE_DATA!$B$2:$B$19999="Work type")*([2]JOE_DATA!$A$2:$A$19999="Human Capital"),0.3,0)))
+
IF(LEN($EZ52)=0,0.3,SUM(IF(([2]JOE_DATA!$C$2:$C$19999=$EZ52)*([2]JOE_DATA!$B$2:$B$19999="Work type")*([2]JOE_DATA!$A$2:$A$19999="Human Capital"),0.3,0)))</f>
        <v>1</v>
      </c>
      <c r="IN52" s="3">
        <f t="array" ref="IN52">IF(LEN($FA52)=0,0.4,SUM(IF(([2]JOE_DATA!$C$2:$C$19999=$FA52)*([2]JOE_DATA!$B$2:$B$19999="Sub-work types")*([2]JOE_DATA!$A$2:$A$19999="Human Capital"),0.4,0)))
+
IF(LEN($FB52)=0,0.3,SUM(IF(([2]JOE_DATA!$C$2:$C$19999=$FB52)*([2]JOE_DATA!$B$2:$B$19999="Sub-work types")*([2]JOE_DATA!$A$2:$A$19999="Human Capital"),0.3,0)))
+
IF(LEN($FC52)=0,0.3,SUM(IF(([2]JOE_DATA!$C$2:$C$19999=$FC52)*([2]JOE_DATA!$B$2:$B$19999="Sub-work types")*([2]JOE_DATA!$A$2:$A$19999="Human Capital"),0.3,0)))</f>
        <v>1</v>
      </c>
      <c r="IO52" s="16">
        <f t="array" ref="IO52">IF(LEN($FD52)=0,1,SUM(IF(([2]JOE_DATA!$C$2:$C$19999=$FD52)*([2]JOE_DATA!$B$2:$B$19999="Pension scheme")*([2]JOE_DATA!$A$2:$A$19999="Human Capital"),1,0)))</f>
        <v>1</v>
      </c>
      <c r="IP52" s="3">
        <f t="array" ref="IP52">IF(LEN($BT52)=0,0.4,SUM(IF(([2]JOE_DATA!$C$2:$C$19999=$BT52)*([2]JOE_DATA!$B$2:$B$19999="Other Matter Executive"),0.4,0)))
+
IF(LEN($BU52)=0,0.3,SUM(IF(([2]JOE_DATA!$C$2:$C$19999=$BU52)*([2]JOE_DATA!$B$2:$B$19999="Other Matter Executive"),0.3,0)))
+
IF(LEN($BV52)=0,0.3,SUM(IF(([2]JOE_DATA!$C$2:$C$19999=$BV52)*([2]JOE_DATA!$B$2:$B$19999="Other Matter Executive"),0.3,0)))</f>
        <v>1</v>
      </c>
    </row>
    <row r="53" spans="1:250" ht="36.75">
      <c r="A53" s="37" t="s">
        <v>246</v>
      </c>
      <c r="B53" s="38" t="s">
        <v>437</v>
      </c>
      <c r="C53" s="37" t="s">
        <v>248</v>
      </c>
      <c r="D53" s="37" t="s">
        <v>438</v>
      </c>
      <c r="E53" s="3"/>
      <c r="F53" s="39" t="s">
        <v>279</v>
      </c>
      <c r="G53" s="3"/>
      <c r="H53" s="3"/>
      <c r="I53" s="40" t="s">
        <v>280</v>
      </c>
      <c r="J53" s="3"/>
      <c r="K53" s="3"/>
      <c r="L53" s="37"/>
      <c r="M53" s="3"/>
      <c r="N53" s="3"/>
      <c r="O53" s="41" t="s">
        <v>99</v>
      </c>
      <c r="P53" s="37"/>
      <c r="Q53" s="37"/>
      <c r="R53" s="3"/>
      <c r="S53" s="42"/>
      <c r="T53" s="42">
        <v>40513</v>
      </c>
      <c r="U53" s="37" t="s">
        <v>279</v>
      </c>
      <c r="V53" s="3"/>
      <c r="W53" s="3"/>
      <c r="X53" s="40" t="s">
        <v>280</v>
      </c>
      <c r="Y53" s="3"/>
      <c r="Z53" s="3"/>
      <c r="AA53" s="37" t="s">
        <v>439</v>
      </c>
      <c r="AB53" s="37"/>
      <c r="AC53" s="3"/>
      <c r="AD53" s="37" t="s">
        <v>254</v>
      </c>
      <c r="AE53" s="3"/>
      <c r="AF53" s="3"/>
      <c r="AG53" s="43" t="s">
        <v>130</v>
      </c>
      <c r="AH53" s="3"/>
      <c r="AI53" s="37" t="s">
        <v>440</v>
      </c>
      <c r="AJ53" s="3"/>
      <c r="AK53" s="3"/>
      <c r="AL53" s="37"/>
      <c r="AM53" s="3"/>
      <c r="AN53" s="3"/>
      <c r="AO53" s="37" t="s">
        <v>256</v>
      </c>
      <c r="AP53" s="3"/>
      <c r="AQ53" s="3"/>
      <c r="AR53" s="3"/>
      <c r="AS53" s="3"/>
      <c r="AT53" s="3"/>
      <c r="AU53" s="3"/>
      <c r="AV53" s="3"/>
      <c r="AW53" s="3"/>
      <c r="AX53" s="3"/>
      <c r="AY53" s="3"/>
      <c r="AZ53" s="3"/>
      <c r="BA53" s="3"/>
      <c r="BB53" s="3"/>
      <c r="BC53" s="3"/>
      <c r="BD53" s="3"/>
      <c r="BE53" s="44"/>
      <c r="BF53" s="37"/>
      <c r="BG53" s="37" t="s">
        <v>248</v>
      </c>
      <c r="BH53" s="3"/>
      <c r="BI53" s="40" t="s">
        <v>441</v>
      </c>
      <c r="BJ53" s="40" t="s">
        <v>257</v>
      </c>
      <c r="BK53" s="40" t="s">
        <v>442</v>
      </c>
      <c r="BL53" s="46" t="s">
        <v>443</v>
      </c>
      <c r="BM53" s="46"/>
      <c r="BN53" s="37"/>
      <c r="BO53" s="3"/>
      <c r="BP53" s="3"/>
      <c r="BQ53" s="3"/>
      <c r="BR53" s="3"/>
      <c r="BS53" s="3"/>
      <c r="BT53" s="37"/>
      <c r="BU53" s="37"/>
      <c r="BV53" s="37"/>
      <c r="BW53" s="3"/>
      <c r="BX53" s="3"/>
      <c r="BY53" s="3"/>
      <c r="BZ53" s="3"/>
      <c r="CA53" s="3"/>
      <c r="CB53" s="3"/>
      <c r="CC53" s="3"/>
      <c r="CD53" s="41" t="s">
        <v>259</v>
      </c>
      <c r="CE53" s="40" t="s">
        <v>260</v>
      </c>
      <c r="CF53" s="3"/>
      <c r="CG53" s="41" t="s">
        <v>261</v>
      </c>
      <c r="CH53" s="40"/>
      <c r="CI53" s="3"/>
      <c r="CJ53" s="3"/>
      <c r="CK53" s="41" t="s">
        <v>262</v>
      </c>
      <c r="CL53" s="3"/>
      <c r="CM53" s="3"/>
      <c r="CN53" s="3"/>
      <c r="CO53" s="3"/>
      <c r="CP53" s="3"/>
      <c r="CQ53" s="37"/>
      <c r="CR53" s="37"/>
      <c r="CS53" s="37"/>
      <c r="CT53" s="37"/>
      <c r="CU53" s="37"/>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7"/>
      <c r="FF53" s="37"/>
      <c r="FG53" s="37"/>
      <c r="FH53" s="37"/>
      <c r="FI53" s="37"/>
      <c r="FJ53" s="3"/>
      <c r="FK53" s="3"/>
      <c r="FL53" s="3"/>
      <c r="FM53" s="3"/>
      <c r="FO53" s="3"/>
      <c r="FP53" s="3"/>
      <c r="FQ53" s="3" t="str">
        <f t="array" ref="FQ53">IF(SUM($FU53:$IP53)=74,"PASS","FAIL")</f>
        <v>PASS</v>
      </c>
      <c r="FR53" s="3">
        <f t="shared" si="5"/>
        <v>0</v>
      </c>
      <c r="FS53" s="3">
        <f t="shared" si="6"/>
        <v>0</v>
      </c>
      <c r="FT53" s="3"/>
      <c r="FU53" s="3">
        <f t="array" ref="FU53">SUM(IF(([2]JOE_DATA!$C$2:$C$19999=$C53)*([2]JOE_DATA!$B$2:$B$19999="Client Name Confidential"),1,0))</f>
        <v>1</v>
      </c>
      <c r="FV53" s="3">
        <f t="array" ref="FV53">IF(ISBLANK($E53),1,SUM(IF(([2]JOE_DATA!$C$2:$C$19999=$E53)*([2]JOE_DATA!$B$2:$B$19999="Client name confidential on completion"),1,0)))</f>
        <v>1</v>
      </c>
      <c r="FW53" s="3">
        <f t="array" ref="FW53">IF(LEN($F53)=0,0.5,SUM(IF(([2]JOE_DATA!$C$2:$C$19999=$F53)*([2]JOE_DATA!$B$2:$B$19999="Client sector group"),0.5,0)))
+
IF(LEN($G53)=0,0.25,SUM(IF(([2]JOE_DATA!$C$2:$C$19999=$G53)*([2]JOE_DATA!$B$2:$B$19999="Client sector group"),0.25,0)))
+
IF(LEN($H53)=0,0.25,SUM(IF(([2]JOE_DATA!$C$2:$C$19999=$H53)*([2]JOE_DATA!$B$2:$B$19999="Client sector group"),0.25,0)))</f>
        <v>1</v>
      </c>
      <c r="FX53" s="3">
        <f t="array" ref="FX53">IF(ISBLANK($I53),0.5,SUM(IF(([2]JOE_DATA!$C$2:$C$19999=$I53)*([2]JOE_DATA!$B$2:$B$19999="Client sub-sector group"),0.5,0)))
+
IF(ISBLANK($J53),0.25,SUM(IF(([2]JOE_DATA!$C$2:$C$19999=$J53)*([2]JOE_DATA!$B$2:$B$19999="Client sub-sector group"),0.25,0)))
+
IF(ISBLANK($K53),0.25,SUM(IF(([2]JOE_DATA!$C$2:$C$19999=$K53)*([2]JOE_DATA!$B$2:$B$19999="Client sub-sector group"),0.25,0)))</f>
        <v>1</v>
      </c>
      <c r="FY53" s="3">
        <f t="array" ref="FY53">IF(LEN($L53)=0,0.4,SUM(IF(([2]JOE_DATA!$C$2:$C$19999=$L53)*([2]JOE_DATA!$B$2:$B$19999="Predominant Country of Client"),0.4,0)))
+
IF(LEN($M53)=0,0.3,SUM(IF(([2]JOE_DATA!$C$2:$C$19999=$M53)*([2]JOE_DATA!$B$2:$B$19999="Predominant Country of Client"),0.3,0)))
+
IF(LEN($N53)=0,0.3,SUM(IF(([2]JOE_DATA!$C$2:$C$19999=$N53)*([2]JOE_DATA!$B$2:$B$19999="Predominant Country of Client"),0.3,0)))</f>
        <v>1</v>
      </c>
      <c r="FZ53" s="3">
        <f t="array" ref="FZ53">IF(LEN($O53)=0,0.4,SUM(IF(([2]JOE_DATA!$C$2:$C$19999=$O53)*([2]JOE_DATA!$B$2:$B$19999="Main practice group"),0.4,0)))
+
IF(LEN($P53)=0,0.3,SUM(IF(([2]JOE_DATA!$C$2:$C$19999=$P53)*([2]JOE_DATA!$B$2:$B$19999="Main practice group"),0.3,0)))
+
IF(LEN($Q53)=0,0.3,SUM(IF(([2]JOE_DATA!$C$2:$C$19999=$Q53)*([2]JOE_DATA!$B$2:$B$19999="Main practice group"),0.3,0)))</f>
        <v>1</v>
      </c>
      <c r="GA53" s="3">
        <f t="shared" si="7"/>
        <v>1</v>
      </c>
      <c r="GB53" s="3">
        <f t="shared" si="8"/>
        <v>1</v>
      </c>
      <c r="GC53" s="3">
        <f t="array" ref="GC53">IF(LEN($U53)=0,0.4,SUM(IF(([2]JOE_DATA!$C$2:$C$19999=$U53)*([2]JOE_DATA!$B$2:$B$19999="Matter sector group"),0.4,0)))
+
IF(LEN($V53)=0,0.3,SUM(IF(([2]JOE_DATA!$C$2:$C$19999=$V53)*([2]JOE_DATA!$B$2:$B$19999="Matter sector group"),0.3,0)))
+
IF(LEN($W53)=0,0.3,SUM(IF(([2]JOE_DATA!$C$2:$C$19999=$W53)*([2]JOE_DATA!$B$2:$B$19999="Matter sector group"),0.3,0)))</f>
        <v>1</v>
      </c>
      <c r="GD53" s="3">
        <f t="array" ref="GD53">IF(LEN($X53)=0,0.4,SUM(IF(([2]JOE_DATA!$C$2:$C$19999=$X53)*([2]JOE_DATA!$B$2:$B$19999="Matter sub-sector group"),0.4,0)))
+
IF(LEN($Y53)=0,0.3,SUM(IF(([2]JOE_DATA!$C$2:$C$19999=$Y53)*([2]JOE_DATA!$B$2:$B$19999="Matter sub-sector group"),0.3,0)))
+
IF(LEN($Z53)=0,0.3,SUM(IF(([2]JOE_DATA!$C$2:$C$19999=$Z53)*([2]JOE_DATA!$B$2:$B$19999="Matter sub-sector group"),0.3,0)))</f>
        <v>1</v>
      </c>
      <c r="GE53" s="3">
        <f t="array" ref="GE53">IF(ISBLANK($AD53),1,SUM(IF(([2]JOE_DATA!$C$2:$C$19999=$AD53)*([2]JOE_DATA!$B$2:$B$19999="Matter confidential"),1,0)))</f>
        <v>1</v>
      </c>
      <c r="GF53" s="3">
        <f t="array" ref="GF53">IF(ISBLANK($AE53),1,SUM(IF(([2]JOE_DATA!$C$2:$C$19999=$AE53)*([2]JOE_DATA!$B$2:$B$19999="Matter confidential on completion"),1,0)))</f>
        <v>1</v>
      </c>
      <c r="GG53" s="3">
        <f t="array" ref="GG53">IF(ISBLANK($AG53),1,SUM(IF(([2]JOE_DATA!$C$2:$C$19999=$AG53)*([2]JOE_DATA!$B$2:$B$19999="Applicable law"),1,0)))</f>
        <v>1</v>
      </c>
      <c r="GH53" s="3">
        <f t="array" ref="GH53">IF(ISBLANK($AO53),1,SUM(IF(([2]JOE_DATA!$C$2:$C$19999=$AO53)*([2]JOE_DATA!$B$2:$B$19999="Contentious"),1,0)))</f>
        <v>1</v>
      </c>
      <c r="GI53" s="3">
        <f t="array" ref="GI53">IF(ISBLANK($AP53),1,SUM(IF(([2]JOE_DATA!$C$2:$C$19999=$AP53)*([2]JOE_DATA!$B$2:$B$19999="Dispute resolution"),1,0)))</f>
        <v>1</v>
      </c>
      <c r="GJ53" s="3">
        <f t="array" ref="GJ53">IF(ISBLANK($AQ53),1,SUM(IF(([2]JOE_DATA!$C$2:$C$19999=$AQ53)*([2]JOE_DATA!$B$2:$B$19999="Language of dispute"),1,0)))</f>
        <v>1</v>
      </c>
      <c r="GK53" s="3">
        <f t="array" ref="GK53">IF(LEN($AW53)=0,0.4,SUM(IF(([2]JOE_DATA!$C$2:$C$19999=$AW53)*([2]JOE_DATA!$B$2:$B$19999="Country Of Arbitration"),0.4,0)))
+
IF(LEN($AX53)=0,0.3,SUM(IF(([2]JOE_DATA!$C$2:$C$19999=$AX53)*([2]JOE_DATA!$B$2:$B$19999="Country Of Arbitration"),0.3,0)))
+
IF(LEN($AY53)=0,0.3,SUM(IF(([2]JOE_DATA!$C$2:$C$19999=$AY53)*([2]JOE_DATA!$B$2:$B$19999="Country Of Arbitration"),0.3,0)))</f>
        <v>1</v>
      </c>
      <c r="GL53" s="3">
        <f t="array" ref="GL53">IF(LEN($AT53)=0,0.4,SUM(IF(([2]JOE_DATA!$C$2:$C$19999=$AT53)*([2]JOE_DATA!$B$2:$B$19999="Jurisdiction of dispute"),0.4,0)))
+
IF(LEN($AU53)=0,0.3,SUM(IF(([2]JOE_DATA!$C$2:$C$19999=$AU53)*([2]JOE_DATA!$B$2:$B$19999="Jurisdiction of dispute"),0.3,0)))
+
IF(LEN($AV53)=0,0.3,SUM(IF(([2]JOE_DATA!$C$2:$C$19999=$AV53)*([2]JOE_DATA!$B$2:$B$19999="Jurisdiction of dispute"),0.3,0)))</f>
        <v>1</v>
      </c>
      <c r="GM53" s="3">
        <f t="array" ref="GM53">IF(LEN($AZ53)=0,0.6,SUM(IF(([2]JOE_DATA!$C$2:$C$19999=$AZ53)*([2]JOE_DATA!$B$2:$B$19999="Seat of arbitration"),0.6,0)))
+
IF(LEN($BA53)=0,0.4,SUM(IF(([2]JOE_DATA!$C$2:$C$19999=$BA53)*([2]JOE_DATA!$B$2:$B$19999="Seat of arbitration"),0.4,0)))</f>
        <v>1</v>
      </c>
      <c r="GN53" s="3">
        <f t="array" ref="GN53">IF(ISBLANK($BB53),1,SUM(IF(([2]JOE_DATA!$C$2:$C$19999=$BB53)*([2]JOE_DATA!$B$2:$B$19999="Arbitral rules"),1,0)))</f>
        <v>1</v>
      </c>
      <c r="GO53" s="3">
        <f t="array" ref="GO53">IF(ISBLANK($BC53),1,SUM(IF(([2]JOE_DATA!$C$2:$C$19999=$BC53)*([2]JOE_DATA!$B$2:$B$19999="Investment treaty"),1,0)))</f>
        <v>1</v>
      </c>
      <c r="GP53" s="3">
        <f t="array" ref="GP53">IF(ISBLANK($BD53),1,SUM(IF(([2]JOE_DATA!$C$2:$C$19999=$BD53)*([2]JOE_DATA!$B$2:$B$19999="Investigation type"),1,0)))</f>
        <v>1</v>
      </c>
      <c r="GQ53" s="3">
        <f t="array" ref="GQ53">IF(ISBLANK($BF53),1,SUM(IF(([2]JOE_DATA!$C$2:$C$19999=$BF53)*([2]JOE_DATA!$B$2:$B$19999="Currency of deal"),1,0)))</f>
        <v>1</v>
      </c>
      <c r="GR53" s="3">
        <f t="array" ref="GR53">IF(ISBLANK($BG53),1,SUM(IF(([2]JOE_DATA!$C$2:$C$19999=$BG53)*([2]JOE_DATA!$B$2:$B$19999="Value confidential"),1,0)))</f>
        <v>1</v>
      </c>
      <c r="GS53" s="3">
        <f t="array" ref="GS53">IF(ISBLANK($BH53),1,SUM(IF(([2]JOE_DATA!$C$2:$C$19999=$BH53)*([2]JOE_DATA!$B$2:$B$19999="Value confidential on completion"),1,0)))</f>
        <v>1</v>
      </c>
      <c r="GT53" s="3">
        <f t="array" ref="GT53">IF(LEN($BI53)=0,0.4,SUM(IF(([2]JOE_DATA!$C$2:$C$19999=$BI53)*([2]JOE_DATA!$B$2:$B$19999="Teams"),0.4,0)))
+
IF(LEN($BJ53)=0,0.3,SUM(IF(([2]JOE_DATA!$C$2:$C$19999=$BJ53)*([2]JOE_DATA!$B$2:$B$19999="Teams"),0.3,0)))
+
IF(LEN($BK53)=0,0.3,SUM(IF(([2]JOE_DATA!$C$2:$C$19999=$BK53)*([2]JOE_DATA!$B$2:$B$19999="Teams"),0.3,0)))</f>
        <v>1</v>
      </c>
      <c r="GU53" s="3">
        <f t="array" ref="GU53">IF(LEN($BL53)=0,0.4,SUM(IF(([2]JOE_DATA!$C$2:$C$19999=$BL53)*([2]JOE_DATA!$B$2:$B$19999="Lead Matter Partner"),0.4,0)))
+
IF(LEN($BM53)=0,0.3,SUM(IF(([2]JOE_DATA!$C$2:$C$19999=$BM53)*([2]JOE_DATA!$B$2:$B$19999="Lead Matter Partner"),0.3,0)))
+
IF(LEN($BN53)=0,0.3,SUM(IF(([2]JOE_DATA!$C$2:$C$19999=$BN53)*([2]JOE_DATA!$B$2:$B$19999="Lead Matter Partner"),0.3,0)))</f>
        <v>1</v>
      </c>
      <c r="GV53" s="3">
        <f t="array" ref="GV53">IF(LEN($BP53)=0,0.4,SUM(IF(([2]JOE_DATA!$C$2:$C$19999=$BP53)*([2]JOE_DATA!$B$2:$B$19999="Source of credential"),0.4,0)))
+
IF(LEN($BQ53)=0,0.3,SUM(IF(([2]JOE_DATA!$C$2:$C$19999=$BQ53)*([2]JOE_DATA!$B$2:$B$19999="Source of credential"),0.3,0)))
+
IF(LEN($BR53)=0,0.3,SUM(IF(([2]JOE_DATA!$C$2:$C$19999=$BR53)*([2]JOE_DATA!$B$2:$B$19999="Source of credential"),0.3,0)))</f>
        <v>1</v>
      </c>
      <c r="GW53" s="3">
        <f t="array" ref="GW53">IF(LEN($BX53)=0,0.4,SUM(IF(([2]JOE_DATA!$C$2:$C$19999=$BX53)*([2]JOE_DATA!$B$2:$B$19999="CMS firms involved"),0.4,0)))
+
IF(LEN($BY53)=0,0.6,SUM(IF(([2]JOE_DATA!$C$2:$C$19999=$BY53)*([2]JOE_DATA!$B$2:$B$19999="CMS firms involved"),0.6,0)))</f>
        <v>1</v>
      </c>
      <c r="GX53" s="3">
        <f t="array" ref="GX53">IF(ISBLANK($BZ53),1,SUM(IF(([2]JOE_DATA!$C$2:$C$19999=$BZ53)*([2]JOE_DATA!$B$2:$B$19999="Lead CMS firm"),1,0)))</f>
        <v>1</v>
      </c>
      <c r="GY53" s="3">
        <f t="array" ref="GY53">IF(LEN($CA53)=0,0.4,SUM(IF(([2]JOE_DATA!$C$2:$C$19999=$CA53)*([2]JOE_DATA!$B$2:$B$19999="Countries of other CMS firms"),0.4,0)))
+
IF(LEN($CB53)=0,0.3,SUM(IF(([2]JOE_DATA!$C$2:$C$19999=$CB53)*([2]JOE_DATA!$B$2:$B$19999="Countries of other CMS firms"),0.3,0)))
+
IF(LEN($CC53)=0,0.3,SUM(IF(([2]JOE_DATA!$C$2:$C$19999=$CC53)*([2]JOE_DATA!$B$2:$B$19999="Countries of other CMS firms"),0.3,0)))</f>
        <v>1</v>
      </c>
      <c r="GZ53" s="3">
        <f t="array" ref="GZ53">IF(ISBLANK($CD53),1,SUM(IF(([2]JOE_DATA!$C$2:$C$19999=$CD53)*([2]JOE_DATA!$B$2:$B$19999="Credential status"),1,0)))</f>
        <v>1</v>
      </c>
      <c r="HA53" s="3">
        <f t="array" ref="HA53">IF(ISBLANK($CE53),1,SUM(IF(([2]JOE_DATA!$C$2:$C$19999=$CE53)*([2]JOE_DATA!$B$2:$B$19999="Credential version"),1,0)))</f>
        <v>1</v>
      </c>
      <c r="HB53" s="3">
        <f t="array" ref="HB53">IF(ISBLANK($CG53),1,SUM(IF(([2]JOE_DATA!$C$2:$C$19999=$CG53)*([2]JOE_DATA!$B$2:$B$19999="Credential type "),1,0)))</f>
        <v>1</v>
      </c>
      <c r="HC53" s="3">
        <f t="array" ref="HC53">IF(ISBLANK($CH53),1,SUM(IF(([2]JOE_DATA!$C$2:$C$19999=$CH53)*([2]JOE_DATA!$B$2:$B$19999="Other uses"),1,0)))</f>
        <v>1</v>
      </c>
      <c r="HD53" s="3">
        <f t="array" ref="HD53">IF(ISBLANK($CK53),1,SUM(IF(([2]JOE_DATA!$C$2:$C$19999=$CK53)*([2]JOE_DATA!$B$2:$B$19999="Priority"),1,0)))</f>
        <v>1</v>
      </c>
      <c r="HE53" s="3">
        <f t="array" ref="HE53">IF(LEN($CM53)=0,0.4,SUM(IF(([2]JOE_DATA!$C$2:$C$19999=$CM53)*([2]JOE_DATA!$B$2:$B$19999="Know how"),0.4,0)))
+
IF(LEN($CN53)=0,0.3,SUM(IF(([2]JOE_DATA!$C$2:$C$19999=$CN53)*([2]JOE_DATA!$B$2:$B$19999="Know how"),0.3,0)))
+
IF(LEN($CO53)=0,0.3,SUM(IF(([2]JOE_DATA!$C$2:$C$19999=$CO53)*([2]JOE_DATA!$B$2:$B$19999="Know how"),0.3,0)))</f>
        <v>1</v>
      </c>
      <c r="HF53" s="3">
        <f t="array" ref="HF53">IF(LEN($CS53)=0,0.4,SUM(IF(([2]JOE_DATA!$C$2:$C$19999=$CS53)*([2]JOE_DATA!$B$2:$B$19999="Work type")*([2]JOE_DATA!$A$2:$A$19999="BAIF"),0.4,0)))
+
IF(LEN($CT53)=0,0.3,SUM(IF(([2]JOE_DATA!$C$2:$C$19999=$CT53)*([2]JOE_DATA!$B$2:$B$19999="Work type")*([2]JOE_DATA!$A$2:$A$19999="BAIF"),0.3,0)))
+
IF(LEN($CU53)=0,0.3,SUM(IF(([2]JOE_DATA!$C$2:$C$19999=$CU53)*([2]JOE_DATA!$B$2:$B$19999="Work type")*([2]JOE_DATA!$A$2:$A$19999="BAIF"),0.3,0)))</f>
        <v>1</v>
      </c>
      <c r="HG53" s="3">
        <f t="array" ref="HG53">IF(LEN($CQ53)=0,1,SUM(IF(([2]JOE_DATA!$C$2:$C$19999=$CQ53)*([2]JOE_DATA!$B$2:$B$19999="Client type")*([2]JOE_DATA!$A$2:$A$19999="BAIF"),1,0)))</f>
        <v>1</v>
      </c>
      <c r="HH53" s="3">
        <f t="array" ref="HH53">IF(LEN($CW53)=0,0.4,SUM(IF(([2]JOE_DATA!$C$2:$C$19999=$CW53)*([2]JOE_DATA!$B$2:$B$19999="Work type")*([2]JOE_DATA!$A$2:$A$19999="CRD"),0.4,0)))
+
IF(LEN($CX53)=0,0.3,SUM(IF(([2]JOE_DATA!$C$2:$C$19999=$CX53)*([2]JOE_DATA!$B$2:$B$19999="Work type")*([2]JOE_DATA!$A$2:$A$19999="CRD"),0.3,0)))
+
IF(LEN($CY53)=0,0.3,SUM(IF(([2]JOE_DATA!$C$2:$C$19999=$CY53)*([2]JOE_DATA!$B$2:$B$19999="Work type")*([2]JOE_DATA!$A$2:$A$19999="CRD"),0.3,0)))</f>
        <v>1</v>
      </c>
      <c r="HI53" s="3">
        <f t="array" ref="HI53">IF(LEN($CZ53)=0,0.4,SUM(IF(([2]JOE_DATA!$C$2:$C$19999=$CZ53)*([2]JOE_DATA!$B$2:$B$19999="Sub-work type")*([2]JOE_DATA!$A$2:$A$19999="CRD"),0.4,0)))
+
IF(LEN($DA53)=0,0.3,SUM(IF(([2]JOE_DATA!$C$2:$C$19999=$DA53)*([2]JOE_DATA!$B$2:$B$19999="Sub-work type")*([2]JOE_DATA!$A$2:$A$19999="CRD"),0.3,0)))
+
IF(LEN($DB53)=0,0.3,SUM(IF(([2]JOE_DATA!$C$2:$C$19999=$DB53)*([2]JOE_DATA!$B$2:$B$19999="Sub-work type")*([2]JOE_DATA!$A$2:$A$19999="CRD"),0.3,0)))</f>
        <v>1</v>
      </c>
      <c r="HJ53" s="3">
        <f t="array" ref="HJ53">IF(LEN($CV53)=0,1,SUM(IF(([2]JOE_DATA!$C$2:$C$19999=$CV53)*([2]JOE_DATA!$B$2:$B$19999="Client type")*([2]JOE_DATA!$A$2:$A$19999="CRD"),1,0)))</f>
        <v>1</v>
      </c>
      <c r="HK53" s="3">
        <f t="array" ref="HK53">IF(LEN($DC53)=0,0.4,SUM(IF(([2]JOE_DATA!$C$2:$C$19999=$DC53)*([2]JOE_DATA!$B$2:$B$19999="Work type")*([2]JOE_DATA!$A$2:$A$19999="Corporate"),0.4,0)))
+
IF(LEN($DD53)=0,0.3,SUM(IF(([2]JOE_DATA!$C$2:$C$19999=$DD53)*([2]JOE_DATA!$B$2:$B$19999="Work type")*([2]JOE_DATA!$A$2:$A$19999="Corporate"),0.3,0)))
+
IF(LEN($DE53)=0,0.3,SUM(IF(([2]JOE_DATA!$C$2:$C$19999=$DE53)*([2]JOE_DATA!$B$2:$B$19999="Work type")*([2]JOE_DATA!$A$2:$A$19999="Corporate"),0.3,0)))</f>
        <v>1</v>
      </c>
      <c r="HL53" s="3">
        <f t="array" ref="HL53">IF(LEN($DF53)=0,0.4,SUM(IF(([2]JOE_DATA!$C$2:$C$19999=$DF53)*([2]JOE_DATA!$B$2:$B$19999="Sub-work type")*([2]JOE_DATA!$A$2:$A$19999="Corporate"),0.4,0)))
+
IF(LEN($DG53)=0,0.3,SUM(IF(([2]JOE_DATA!$C$2:$C$19999=$DG53)*([2]JOE_DATA!$B$2:$B$19999="Sub-work type")*([2]JOE_DATA!$A$2:$A$19999="Corporate"),0.3,0)))
+
IF(LEN($DH53)=0,0.3,SUM(IF(([2]JOE_DATA!$C$2:$C$19999=$DH53)*([2]JOE_DATA!$B$2:$B$19999="Sub-work type")*([2]JOE_DATA!$A$2:$A$19999="Corporate"),0.3,0)))</f>
        <v>1</v>
      </c>
      <c r="HM53" s="3">
        <f t="array" ref="HM53">IF(LEN($DI53)=0,0.4,SUM(IF(([2]JOE_DATA!$C$2:$C$19999=$DI53)*([2]JOE_DATA!$B$2:$B$19999="Acting for")*([2]JOE_DATA!$A$2:$A$19999="Corporate"),0.4,0)))
+
IF(LEN($DJ53)=0,0.3,SUM(IF(([2]JOE_DATA!$C$2:$C$19999=$DJ53)*([2]JOE_DATA!$B$2:$B$19999="Acting for")*([2]JOE_DATA!$A$2:$A$19999="Corporate"),0.3,0)))
+
IF(LEN($DK53)=0,0.3,SUM(IF(([2]JOE_DATA!$C$2:$C$19999=$DK53)*([2]JOE_DATA!$B$2:$B$19999="Acting for")*([2]JOE_DATA!$A$2:$A$19999="Corporate"),0.3,0)))</f>
        <v>1</v>
      </c>
      <c r="HN53" s="3">
        <f t="array" ref="HN53">IF(LEN($DM53)=0,0.4,SUM(IF(([2]JOE_DATA!$C$2:$C$19999=$DM53)*([2]JOE_DATA!$B$2:$B$19999="Country of buyer")*([2]JOE_DATA!$A$2:$A$19999="Corporate"),0.4,0)))
+
IF(LEN($DN53)=0,0.3,SUM(IF(([2]JOE_DATA!$C$2:$C$19999=$DN53)*([2]JOE_DATA!$B$2:$B$19999="Country of buyer")*([2]JOE_DATA!$A$2:$A$19999="Corporate"),0.3,0)))
+
IF(LEN($DL53)=0,0.3,SUM(IF(([2]JOE_DATA!$C$2:$C$19999=$DL53)*([2]JOE_DATA!$B$2:$B$19999="Country of buyer")*([2]JOE_DATA!$A$2:$A$19999="Corporate"),0.3,0)))</f>
        <v>1</v>
      </c>
      <c r="HO53" s="3">
        <f t="array" ref="HO53">IF(LEN($DO53)=0,0.4,SUM(IF(([2]JOE_DATA!$C$2:$C$19999=$DO53)*([2]JOE_DATA!$B$2:$B$19999="Country of seller")*([2]JOE_DATA!$A$2:$A$19999="Corporate"),0.4,0)))
+
IF(LEN($DP53)=0,0.3,SUM(IF(([2]JOE_DATA!$C$2:$C$19999=$DP53)*([2]JOE_DATA!$B$2:$B$19999="Country of seller")*([2]JOE_DATA!$A$2:$A$19999="Corporate"),0.3,0)))
+
IF(LEN($DQ53)=0,0.3,SUM(IF(([2]JOE_DATA!$C$2:$C$19999=$DQ53)*([2]JOE_DATA!$B$2:$B$19999="Country of seller")*([2]JOE_DATA!$A$2:$A$19999="Corporate"),0.3,0)))</f>
        <v>1</v>
      </c>
      <c r="HP53" s="3">
        <f t="array" ref="HP53">IF(LEN($DR53)=0,0.4,SUM(IF(([2]JOE_DATA!$C$2:$C$19999=$DR53)*([2]JOE_DATA!$B$2:$B$19999="Country of target")*([2]JOE_DATA!$A$2:$A$19999="Corporate"),0.4,0)))
+
IF(LEN($DS53)=0,0.3,SUM(IF(([2]JOE_DATA!$C$2:$C$19999=$DS53)*([2]JOE_DATA!$B$2:$B$19999="Country of target")*([2]JOE_DATA!$A$2:$A$19999="Corporate"),0.3,0)))
+
IF(LEN($DT53)=0,0.3,SUM(IF(([2]JOE_DATA!$C$2:$C$19999=$DT53)*([2]JOE_DATA!$B$2:$B$19999="Country of target")*([2]JOE_DATA!$A$2:$A$19999="Corporate"),0.3,0)))</f>
        <v>1</v>
      </c>
      <c r="HQ53" s="3">
        <f t="array" ref="HQ53">IF(LEN($DU53)=0,1,SUM(IF(([2]JOE_DATA!$C$2:$C$19999=$DU53)*([2]JOE_DATA!$B$2:$B$19999="Value over US $5m")*([2]JOE_DATA!$A$2:$A$19999="Corporate"),1,0)))</f>
        <v>1</v>
      </c>
      <c r="HR53" s="3">
        <f t="array" ref="HR53">IF(LEN($DV53)=0,1,SUM(IF(([2]JOE_DATA!$C$2:$C$19999=$DV53)*([2]JOE_DATA!$B$2:$B$19999="Value over £500,000")*([2]JOE_DATA!$A$2:$A$19999="Corporate"),1,0)))</f>
        <v>1</v>
      </c>
      <c r="HS53" s="3">
        <f t="array" ref="HS53">IF(LEN($DW53)=0,1,SUM(IF(([2]JOE_DATA!$C$2:$C$19999=$DW53)*([2]JOE_DATA!$B$2:$B$19999="Value over Euro 5m")*([2]JOE_DATA!$A$2:$A$19999="Corporate"),1,0)))</f>
        <v>1</v>
      </c>
      <c r="HT53" s="3">
        <f t="array" ref="HT53">IF(LEN($DX53)=0,1,SUM(IF(([2]JOE_DATA!$C$2:$C$19999=$DX53)*([2]JOE_DATA!$B$2:$B$19999="Value range in euros")*([2]JOE_DATA!$A$2:$A$19999="Corporate"),1,0)))</f>
        <v>1</v>
      </c>
      <c r="HU53" s="3">
        <f t="array" ref="HU53">IF(LEN($DY53)=0,1,SUM(IF(([2]JOE_DATA!$C$2:$C$19999=$DY53)*([2]JOE_DATA!$B$2:$B$19999="Is the deal relevant for M&amp;A study")*([2]JOE_DATA!$A$2:$A$19999="Corporate"),1,0)))</f>
        <v>1</v>
      </c>
      <c r="HV53" s="3">
        <f t="array" ref="HV53">IF(LEN($DZ53)=0,1,SUM(IF(([2]JOE_DATA!$C$2:$C$19999=$DZ53)*([2]JOE_DATA!$B$2:$B$19999="Does the deal involve PE clients")*([2]JOE_DATA!$A$2:$A$19999="Corporate"),1,0)))</f>
        <v>1</v>
      </c>
      <c r="HW53" s="3">
        <f t="array" ref="HW53">IF(LEN($EA53)=0,1,SUM(IF(([2]JOE_DATA!$C$2:$C$19999=$EA53)*([2]JOE_DATA!$B$2:$B$19999="Quarter deal announced/signed")*([2]JOE_DATA!$A$2:$A$19999="Corporate"),1,0)))</f>
        <v>1</v>
      </c>
      <c r="HX53" s="3">
        <f t="array" ref="HX53">IF(LEN($EB53)=0,1,SUM(IF(([2]JOE_DATA!$C$2:$C$19999=$EB53)*([2]JOE_DATA!$B$2:$B$19999="Quarter deal completed")*([2]JOE_DATA!$A$2:$A$19999="Corporate"),1,0)))</f>
        <v>1</v>
      </c>
      <c r="HY53" s="3">
        <f t="array" ref="HY53">IF(LEN($EC53)=0,1,SUM(IF(([2]JOE_DATA!$C$2:$C$19999=$EC53)*([2]JOE_DATA!$B$2:$B$19999="Year deal announced/signed")*([2]JOE_DATA!$A$2:$A$19999="Corporate"),1,0)))</f>
        <v>1</v>
      </c>
      <c r="HZ53" s="3">
        <f t="array" ref="HZ53">IF(LEN($ED53)=0,1,SUM(IF(([2]JOE_DATA!$C$2:$C$19999=$ED53)*([2]JOE_DATA!$B$2:$B$19999="Year deal completed")*([2]JOE_DATA!$A$2:$A$19999="Corporate"),1,0)))</f>
        <v>1</v>
      </c>
      <c r="IA53" s="3">
        <v>1</v>
      </c>
      <c r="IB53" s="3">
        <f t="array" ref="IB53">IF(LEN($EF53)=0,1,SUM(IF(([2]JOE_DATA!$C$2:$C$19999=$EF53)*([2]JOE_DATA!$B$2:$B$19999="Work type")*([2]JOE_DATA!$A$2:$A$19999="Corporate Tax"),1,0)))</f>
        <v>1</v>
      </c>
      <c r="IC53" s="3">
        <f t="array" ref="IC53">IF(LEN($EG53)=0,0.4,SUM(IF(([2]JOE_DATA!$C$2:$C$19999=$EG53)*([2]JOE_DATA!$B$2:$B$19999="Work type")*([2]JOE_DATA!$A$2:$A$19999="EPC Construction"),0.4,0)))
+
IF(LEN($EH53)=0,0.3,SUM(IF(([2]JOE_DATA!$C$2:$C$19999=$EH53)*([2]JOE_DATA!$B$2:$B$19999="Work type")*([2]JOE_DATA!$A$2:$A$19999="EPC Construction"),0.3,0)))
+
IF(LEN($EI53)=0,0.3,SUM(IF(([2]JOE_DATA!$C$2:$C$19999=$EI53)*([2]JOE_DATA!$B$2:$B$19999="Work type")*([2]JOE_DATA!$A$2:$A$19999="EPC Construction"),0.3,0)))</f>
        <v>1</v>
      </c>
      <c r="ID53" s="3">
        <f t="array" ref="ID53">IF(LEN($EJ53)=0,0.4,SUM(IF(([2]JOE_DATA!$C$2:$C$19999=$EJ53)*([2]JOE_DATA!$B$2:$B$19999="Contract type")*([2]JOE_DATA!$A$2:$A$19999="EPC Construction"),0.4,0)))
+
IF(LEN($EK53)=0,0.3,SUM(IF(([2]JOE_DATA!$C$2:$C$19999=$EK53)*([2]JOE_DATA!$B$2:$B$19999="Contract type")*([2]JOE_DATA!$A$2:$A$19999="EPC Construction"),0.3,0)))
+
IF(LEN($EL53)=0,0.3,SUM(IF(([2]JOE_DATA!$C$2:$C$19999=$EL53)*([2]JOE_DATA!$B$2:$B$19999="Contract type")*([2]JOE_DATA!$A$2:$A$19999="EPC Construction"),0.3,0)))</f>
        <v>1</v>
      </c>
      <c r="IE53" s="3">
        <f t="array" ref="IE53">IF(LEN($EP53)=0,1,SUM(IF(([2]JOE_DATA!$C$2:$C$19999=$EP53)*([2]JOE_DATA!$B$2:$B$19999="Client type")*([2]JOE_DATA!$A$2:$A$19999="EPC Construction"),1,0)))</f>
        <v>1</v>
      </c>
      <c r="IF53" s="3">
        <f t="array" ref="IF53">IF(LEN($EN53)=0,1,SUM(IF(([2]JOE_DATA!$C$2:$C$19999=$EN53)*([2]JOE_DATA!$B$2:$B$19999="Subject matter")*([2]JOE_DATA!$A$2:$A$19999="EPC Construction"),1,0)))</f>
        <v>1</v>
      </c>
      <c r="IG53" s="3">
        <f t="array" ref="IG53">IF(LEN($ER53)=0,1,SUM(IF(([2]JOE_DATA!$C$2:$C$19999=$ER53)*([2]JOE_DATA!$B$2:$B$19999="Client scope")*([2]JOE_DATA!$A$2:$A$19999="EPC Construction"),1,0)))</f>
        <v>1</v>
      </c>
      <c r="IH53" s="3">
        <f t="array" ref="IH53">IF(LEN($ES53)=0,0.4,SUM(IF(([2]JOE_DATA!$C$2:$C$19999=$ES53)*([2]JOE_DATA!$B$2:$B$19999="Work type")*([2]JOE_DATA!$A$2:$A$19999="EPC Energy"),0.4,0)))
+
IF(LEN($ET53)=0,0.3,SUM(IF(([2]JOE_DATA!$C$2:$C$19999=$ET53)*([2]JOE_DATA!$B$2:$B$19999="Work type")*([2]JOE_DATA!$A$2:$A$19999="EPC Energy"),0.3,0)))
+
IF(LEN($EU53)=0,0.3,SUM(IF(([2]JOE_DATA!$C$2:$C$19999=$EU53)*([2]JOE_DATA!$B$2:$B$19999="Work type")*([2]JOE_DATA!$A$2:$A$19999="EPC Energy"),0.3,0)))</f>
        <v>1</v>
      </c>
      <c r="II53" s="3">
        <f t="array" ref="II53">IF(LEN($EV53)=0,1,SUM(IF(([2]JOE_DATA!$C$2:$C$19999=$EV53)*([2]JOE_DATA!$B$2:$B$19999="Work type")*([2]JOE_DATA!$A$2:$A$19999="EPC Energy"),1,0)))</f>
        <v>1</v>
      </c>
      <c r="IJ53" s="3">
        <f t="array" ref="IJ53">IF(LEN($EW53)=0,1,SUM(IF(([2]JOE_DATA!$C$2:$C$19999=$EW53)*([2]JOE_DATA!$B$2:$B$19999="Client type")*([2]JOE_DATA!$A$2:$A$19999="EPC Projects"),1,0)))</f>
        <v>1</v>
      </c>
      <c r="IK53" s="3">
        <f t="array" ref="IK53">IF(LEN($FE53)=0,0.4,SUM(IF(([2]JOE_DATA!$C$2:$C$19999=$FE53)*([2]JOE_DATA!$B$2:$B$19999="Client type")*([2]JOE_DATA!$A$2:$A$19999="Real Estate"),0.4,0)))
+
IF(LEN($FF53)=0,0.3,SUM(IF(([2]JOE_DATA!$C$2:$C$19999=$FF53)*([2]JOE_DATA!$B$2:$B$19999="Client type")*([2]JOE_DATA!$A$2:$A$19999="Real Estate"),0.3,0)))
+
IF(LEN($FG53)=0,0.3,SUM(IF(([2]JOE_DATA!$C$2:$C$19999=$FG53)*([2]JOE_DATA!$B$2:$B$19999="Client type")*([2]JOE_DATA!$A$2:$A$19999="Real Estate"),0.3,0)))</f>
        <v>1</v>
      </c>
      <c r="IL53" s="3">
        <f t="array" ref="IL53">IF(LEN($FH53)=0,0.4,SUM(IF(([2]JOE_DATA!$C$2:$C$19999=$FH53)*([2]JOE_DATA!$B$2:$B$19999="Work type")*([2]JOE_DATA!$A$2:$A$19999="Real Estate"),0.4,0)))
+
IF(LEN($FI53)=0,0.3,SUM(IF(([2]JOE_DATA!$C$2:$C$19999=$FI53)*([2]JOE_DATA!$B$2:$B$19999="Work type")*([2]JOE_DATA!$A$2:$A$19999="Real Estate"),0.3,0)))
+
IF(LEN($FJ53)=0,0.3,SUM(IF(([2]JOE_DATA!$C$2:$C$19999=$FJ53)*([2]JOE_DATA!$B$2:$B$19999="Work type")*([2]JOE_DATA!$A$2:$A$19999="Real Estate"),0.3,0)))</f>
        <v>1</v>
      </c>
      <c r="IM53" s="3">
        <f t="array" ref="IM53">IF(LEN($EX53)=0,0.4,SUM(IF(([2]JOE_DATA!$C$2:$C$19999=$EX53)*([2]JOE_DATA!$B$2:$B$19999="Work type")*([2]JOE_DATA!$A$2:$A$19999="Human Capital"),0.4,0)))
+
IF(LEN($EY53)=0,0.3,SUM(IF(([2]JOE_DATA!$C$2:$C$19999=$EY53)*([2]JOE_DATA!$B$2:$B$19999="Work type")*([2]JOE_DATA!$A$2:$A$19999="Human Capital"),0.3,0)))
+
IF(LEN($EZ53)=0,0.3,SUM(IF(([2]JOE_DATA!$C$2:$C$19999=$EZ53)*([2]JOE_DATA!$B$2:$B$19999="Work type")*([2]JOE_DATA!$A$2:$A$19999="Human Capital"),0.3,0)))</f>
        <v>1</v>
      </c>
      <c r="IN53" s="3">
        <f t="array" ref="IN53">IF(LEN($FA53)=0,0.4,SUM(IF(([2]JOE_DATA!$C$2:$C$19999=$FA53)*([2]JOE_DATA!$B$2:$B$19999="Sub-work types")*([2]JOE_DATA!$A$2:$A$19999="Human Capital"),0.4,0)))
+
IF(LEN($FB53)=0,0.3,SUM(IF(([2]JOE_DATA!$C$2:$C$19999=$FB53)*([2]JOE_DATA!$B$2:$B$19999="Sub-work types")*([2]JOE_DATA!$A$2:$A$19999="Human Capital"),0.3,0)))
+
IF(LEN($FC53)=0,0.3,SUM(IF(([2]JOE_DATA!$C$2:$C$19999=$FC53)*([2]JOE_DATA!$B$2:$B$19999="Sub-work types")*([2]JOE_DATA!$A$2:$A$19999="Human Capital"),0.3,0)))</f>
        <v>1</v>
      </c>
      <c r="IO53" s="16">
        <f t="array" ref="IO53">IF(LEN($FD53)=0,1,SUM(IF(([2]JOE_DATA!$C$2:$C$19999=$FD53)*([2]JOE_DATA!$B$2:$B$19999="Pension scheme")*([2]JOE_DATA!$A$2:$A$19999="Human Capital"),1,0)))</f>
        <v>1</v>
      </c>
      <c r="IP53" s="3">
        <f t="array" ref="IP53">IF(LEN($BT53)=0,0.4,SUM(IF(([2]JOE_DATA!$C$2:$C$19999=$BT53)*([2]JOE_DATA!$B$2:$B$19999="Other Matter Executive"),0.4,0)))
+
IF(LEN($BU53)=0,0.3,SUM(IF(([2]JOE_DATA!$C$2:$C$19999=$BU53)*([2]JOE_DATA!$B$2:$B$19999="Other Matter Executive"),0.3,0)))
+
IF(LEN($BV53)=0,0.3,SUM(IF(([2]JOE_DATA!$C$2:$C$19999=$BV53)*([2]JOE_DATA!$B$2:$B$19999="Other Matter Executive"),0.3,0)))</f>
        <v>1</v>
      </c>
    </row>
    <row r="54" spans="1:250" ht="45.75">
      <c r="A54" s="37" t="s">
        <v>246</v>
      </c>
      <c r="B54" s="38" t="s">
        <v>437</v>
      </c>
      <c r="C54" s="37" t="s">
        <v>254</v>
      </c>
      <c r="D54" s="37"/>
      <c r="E54" s="3"/>
      <c r="F54" s="39" t="s">
        <v>279</v>
      </c>
      <c r="G54" s="3"/>
      <c r="H54" s="3"/>
      <c r="I54" s="40" t="s">
        <v>280</v>
      </c>
      <c r="J54" s="3"/>
      <c r="K54" s="3"/>
      <c r="L54" s="37"/>
      <c r="M54" s="3"/>
      <c r="N54" s="3"/>
      <c r="O54" s="41" t="s">
        <v>99</v>
      </c>
      <c r="P54" s="37"/>
      <c r="Q54" s="37"/>
      <c r="R54" s="3"/>
      <c r="S54" s="42"/>
      <c r="T54" s="42"/>
      <c r="U54" s="37" t="s">
        <v>279</v>
      </c>
      <c r="V54" s="3"/>
      <c r="W54" s="3"/>
      <c r="X54" s="40" t="s">
        <v>280</v>
      </c>
      <c r="Y54" s="3"/>
      <c r="Z54" s="3"/>
      <c r="AA54" s="37" t="s">
        <v>444</v>
      </c>
      <c r="AB54" s="37"/>
      <c r="AC54" s="3"/>
      <c r="AD54" s="37" t="s">
        <v>254</v>
      </c>
      <c r="AE54" s="3"/>
      <c r="AF54" s="3"/>
      <c r="AG54" s="43" t="s">
        <v>130</v>
      </c>
      <c r="AH54" s="3"/>
      <c r="AI54" s="37" t="s">
        <v>255</v>
      </c>
      <c r="AJ54" s="3"/>
      <c r="AK54" s="3"/>
      <c r="AL54" s="37"/>
      <c r="AM54" s="3"/>
      <c r="AN54" s="3"/>
      <c r="AO54" s="37" t="s">
        <v>133</v>
      </c>
      <c r="AP54" s="3"/>
      <c r="AQ54" s="3"/>
      <c r="AR54" s="3"/>
      <c r="AS54" s="3"/>
      <c r="AT54" s="3"/>
      <c r="AU54" s="3"/>
      <c r="AV54" s="3"/>
      <c r="AW54" s="3"/>
      <c r="AX54" s="3"/>
      <c r="AY54" s="3"/>
      <c r="AZ54" s="3"/>
      <c r="BA54" s="3"/>
      <c r="BB54" s="3"/>
      <c r="BC54" s="3"/>
      <c r="BD54" s="3"/>
      <c r="BE54" s="44"/>
      <c r="BF54" s="37"/>
      <c r="BG54" s="37" t="s">
        <v>254</v>
      </c>
      <c r="BH54" s="3"/>
      <c r="BI54" s="40" t="s">
        <v>289</v>
      </c>
      <c r="BJ54" s="40" t="s">
        <v>257</v>
      </c>
      <c r="BK54" s="45"/>
      <c r="BL54" s="46" t="s">
        <v>258</v>
      </c>
      <c r="BM54" s="46"/>
      <c r="BN54" s="37"/>
      <c r="BO54" s="3"/>
      <c r="BP54" s="3"/>
      <c r="BQ54" s="3"/>
      <c r="BR54" s="3"/>
      <c r="BS54" s="3"/>
      <c r="BT54" s="37"/>
      <c r="BU54" s="37"/>
      <c r="BV54" s="37"/>
      <c r="BW54" s="3"/>
      <c r="BX54" s="3"/>
      <c r="BY54" s="3"/>
      <c r="BZ54" s="3"/>
      <c r="CA54" s="3"/>
      <c r="CB54" s="3"/>
      <c r="CC54" s="3"/>
      <c r="CD54" s="41" t="s">
        <v>259</v>
      </c>
      <c r="CE54" s="40" t="s">
        <v>260</v>
      </c>
      <c r="CF54" s="3"/>
      <c r="CG54" s="41" t="s">
        <v>261</v>
      </c>
      <c r="CH54" s="40"/>
      <c r="CI54" s="3"/>
      <c r="CJ54" s="3"/>
      <c r="CK54" s="41" t="s">
        <v>262</v>
      </c>
      <c r="CL54" s="3"/>
      <c r="CM54" s="3"/>
      <c r="CN54" s="3"/>
      <c r="CO54" s="3"/>
      <c r="CP54" s="3"/>
      <c r="CQ54" s="37"/>
      <c r="CR54" s="37"/>
      <c r="CS54" s="37"/>
      <c r="CT54" s="37"/>
      <c r="CU54" s="37"/>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7"/>
      <c r="FF54" s="37"/>
      <c r="FG54" s="37"/>
      <c r="FH54" s="37"/>
      <c r="FI54" s="37"/>
      <c r="FJ54" s="3"/>
      <c r="FK54" s="3"/>
      <c r="FL54" s="3"/>
      <c r="FM54" s="3"/>
      <c r="FO54" s="3"/>
      <c r="FP54" s="3"/>
      <c r="FQ54" s="3" t="str">
        <f t="array" ref="FQ54">IF(SUM($FU54:$IP54)=74,"PASS","FAIL")</f>
        <v>PASS</v>
      </c>
      <c r="FR54" s="3">
        <f t="shared" si="5"/>
        <v>0</v>
      </c>
      <c r="FS54" s="3">
        <f t="shared" si="6"/>
        <v>0</v>
      </c>
      <c r="FT54" s="3"/>
      <c r="FU54" s="3">
        <f t="array" ref="FU54">SUM(IF(([2]JOE_DATA!$C$2:$C$19999=$C54)*([2]JOE_DATA!$B$2:$B$19999="Client Name Confidential"),1,0))</f>
        <v>1</v>
      </c>
      <c r="FV54" s="3">
        <f t="array" ref="FV54">IF(ISBLANK($E54),1,SUM(IF(([2]JOE_DATA!$C$2:$C$19999=$E54)*([2]JOE_DATA!$B$2:$B$19999="Client name confidential on completion"),1,0)))</f>
        <v>1</v>
      </c>
      <c r="FW54" s="3">
        <f t="array" ref="FW54">IF(LEN($F54)=0,0.5,SUM(IF(([2]JOE_DATA!$C$2:$C$19999=$F54)*([2]JOE_DATA!$B$2:$B$19999="Client sector group"),0.5,0)))
+
IF(LEN($G54)=0,0.25,SUM(IF(([2]JOE_DATA!$C$2:$C$19999=$G54)*([2]JOE_DATA!$B$2:$B$19999="Client sector group"),0.25,0)))
+
IF(LEN($H54)=0,0.25,SUM(IF(([2]JOE_DATA!$C$2:$C$19999=$H54)*([2]JOE_DATA!$B$2:$B$19999="Client sector group"),0.25,0)))</f>
        <v>1</v>
      </c>
      <c r="FX54" s="3">
        <f t="array" ref="FX54">IF(ISBLANK($I54),0.5,SUM(IF(([2]JOE_DATA!$C$2:$C$19999=$I54)*([2]JOE_DATA!$B$2:$B$19999="Client sub-sector group"),0.5,0)))
+
IF(ISBLANK($J54),0.25,SUM(IF(([2]JOE_DATA!$C$2:$C$19999=$J54)*([2]JOE_DATA!$B$2:$B$19999="Client sub-sector group"),0.25,0)))
+
IF(ISBLANK($K54),0.25,SUM(IF(([2]JOE_DATA!$C$2:$C$19999=$K54)*([2]JOE_DATA!$B$2:$B$19999="Client sub-sector group"),0.25,0)))</f>
        <v>1</v>
      </c>
      <c r="FY54" s="3">
        <f t="array" ref="FY54">IF(LEN($L54)=0,0.4,SUM(IF(([2]JOE_DATA!$C$2:$C$19999=$L54)*([2]JOE_DATA!$B$2:$B$19999="Predominant Country of Client"),0.4,0)))
+
IF(LEN($M54)=0,0.3,SUM(IF(([2]JOE_DATA!$C$2:$C$19999=$M54)*([2]JOE_DATA!$B$2:$B$19999="Predominant Country of Client"),0.3,0)))
+
IF(LEN($N54)=0,0.3,SUM(IF(([2]JOE_DATA!$C$2:$C$19999=$N54)*([2]JOE_DATA!$B$2:$B$19999="Predominant Country of Client"),0.3,0)))</f>
        <v>1</v>
      </c>
      <c r="FZ54" s="3">
        <f t="array" ref="FZ54">IF(LEN($O54)=0,0.4,SUM(IF(([2]JOE_DATA!$C$2:$C$19999=$O54)*([2]JOE_DATA!$B$2:$B$19999="Main practice group"),0.4,0)))
+
IF(LEN($P54)=0,0.3,SUM(IF(([2]JOE_DATA!$C$2:$C$19999=$P54)*([2]JOE_DATA!$B$2:$B$19999="Main practice group"),0.3,0)))
+
IF(LEN($Q54)=0,0.3,SUM(IF(([2]JOE_DATA!$C$2:$C$19999=$Q54)*([2]JOE_DATA!$B$2:$B$19999="Main practice group"),0.3,0)))</f>
        <v>1</v>
      </c>
      <c r="GA54" s="3">
        <f t="shared" si="7"/>
        <v>1</v>
      </c>
      <c r="GB54" s="3">
        <f t="shared" si="8"/>
        <v>1</v>
      </c>
      <c r="GC54" s="3">
        <f t="array" ref="GC54">IF(LEN($U54)=0,0.4,SUM(IF(([2]JOE_DATA!$C$2:$C$19999=$U54)*([2]JOE_DATA!$B$2:$B$19999="Matter sector group"),0.4,0)))
+
IF(LEN($V54)=0,0.3,SUM(IF(([2]JOE_DATA!$C$2:$C$19999=$V54)*([2]JOE_DATA!$B$2:$B$19999="Matter sector group"),0.3,0)))
+
IF(LEN($W54)=0,0.3,SUM(IF(([2]JOE_DATA!$C$2:$C$19999=$W54)*([2]JOE_DATA!$B$2:$B$19999="Matter sector group"),0.3,0)))</f>
        <v>1</v>
      </c>
      <c r="GD54" s="3">
        <f t="array" ref="GD54">IF(LEN($X54)=0,0.4,SUM(IF(([2]JOE_DATA!$C$2:$C$19999=$X54)*([2]JOE_DATA!$B$2:$B$19999="Matter sub-sector group"),0.4,0)))
+
IF(LEN($Y54)=0,0.3,SUM(IF(([2]JOE_DATA!$C$2:$C$19999=$Y54)*([2]JOE_DATA!$B$2:$B$19999="Matter sub-sector group"),0.3,0)))
+
IF(LEN($Z54)=0,0.3,SUM(IF(([2]JOE_DATA!$C$2:$C$19999=$Z54)*([2]JOE_DATA!$B$2:$B$19999="Matter sub-sector group"),0.3,0)))</f>
        <v>1</v>
      </c>
      <c r="GE54" s="3">
        <f t="array" ref="GE54">IF(ISBLANK($AD54),1,SUM(IF(([2]JOE_DATA!$C$2:$C$19999=$AD54)*([2]JOE_DATA!$B$2:$B$19999="Matter confidential"),1,0)))</f>
        <v>1</v>
      </c>
      <c r="GF54" s="3">
        <f t="array" ref="GF54">IF(ISBLANK($AE54),1,SUM(IF(([2]JOE_DATA!$C$2:$C$19999=$AE54)*([2]JOE_DATA!$B$2:$B$19999="Matter confidential on completion"),1,0)))</f>
        <v>1</v>
      </c>
      <c r="GG54" s="3">
        <f t="array" ref="GG54">IF(ISBLANK($AG54),1,SUM(IF(([2]JOE_DATA!$C$2:$C$19999=$AG54)*([2]JOE_DATA!$B$2:$B$19999="Applicable law"),1,0)))</f>
        <v>1</v>
      </c>
      <c r="GH54" s="3">
        <f t="array" ref="GH54">IF(ISBLANK($AO54),1,SUM(IF(([2]JOE_DATA!$C$2:$C$19999=$AO54)*([2]JOE_DATA!$B$2:$B$19999="Contentious"),1,0)))</f>
        <v>1</v>
      </c>
      <c r="GI54" s="3">
        <f t="array" ref="GI54">IF(ISBLANK($AP54),1,SUM(IF(([2]JOE_DATA!$C$2:$C$19999=$AP54)*([2]JOE_DATA!$B$2:$B$19999="Dispute resolution"),1,0)))</f>
        <v>1</v>
      </c>
      <c r="GJ54" s="3">
        <f t="array" ref="GJ54">IF(ISBLANK($AQ54),1,SUM(IF(([2]JOE_DATA!$C$2:$C$19999=$AQ54)*([2]JOE_DATA!$B$2:$B$19999="Language of dispute"),1,0)))</f>
        <v>1</v>
      </c>
      <c r="GK54" s="3">
        <f t="array" ref="GK54">IF(LEN($AW54)=0,0.4,SUM(IF(([2]JOE_DATA!$C$2:$C$19999=$AW54)*([2]JOE_DATA!$B$2:$B$19999="Country Of Arbitration"),0.4,0)))
+
IF(LEN($AX54)=0,0.3,SUM(IF(([2]JOE_DATA!$C$2:$C$19999=$AX54)*([2]JOE_DATA!$B$2:$B$19999="Country Of Arbitration"),0.3,0)))
+
IF(LEN($AY54)=0,0.3,SUM(IF(([2]JOE_DATA!$C$2:$C$19999=$AY54)*([2]JOE_DATA!$B$2:$B$19999="Country Of Arbitration"),0.3,0)))</f>
        <v>1</v>
      </c>
      <c r="GL54" s="3">
        <f t="array" ref="GL54">IF(LEN($AT54)=0,0.4,SUM(IF(([2]JOE_DATA!$C$2:$C$19999=$AT54)*([2]JOE_DATA!$B$2:$B$19999="Jurisdiction of dispute"),0.4,0)))
+
IF(LEN($AU54)=0,0.3,SUM(IF(([2]JOE_DATA!$C$2:$C$19999=$AU54)*([2]JOE_DATA!$B$2:$B$19999="Jurisdiction of dispute"),0.3,0)))
+
IF(LEN($AV54)=0,0.3,SUM(IF(([2]JOE_DATA!$C$2:$C$19999=$AV54)*([2]JOE_DATA!$B$2:$B$19999="Jurisdiction of dispute"),0.3,0)))</f>
        <v>1</v>
      </c>
      <c r="GM54" s="3">
        <f t="array" ref="GM54">IF(LEN($AZ54)=0,0.6,SUM(IF(([2]JOE_DATA!$C$2:$C$19999=$AZ54)*([2]JOE_DATA!$B$2:$B$19999="Seat of arbitration"),0.6,0)))
+
IF(LEN($BA54)=0,0.4,SUM(IF(([2]JOE_DATA!$C$2:$C$19999=$BA54)*([2]JOE_DATA!$B$2:$B$19999="Seat of arbitration"),0.4,0)))</f>
        <v>1</v>
      </c>
      <c r="GN54" s="3">
        <f t="array" ref="GN54">IF(ISBLANK($BB54),1,SUM(IF(([2]JOE_DATA!$C$2:$C$19999=$BB54)*([2]JOE_DATA!$B$2:$B$19999="Arbitral rules"),1,0)))</f>
        <v>1</v>
      </c>
      <c r="GO54" s="3">
        <f t="array" ref="GO54">IF(ISBLANK($BC54),1,SUM(IF(([2]JOE_DATA!$C$2:$C$19999=$BC54)*([2]JOE_DATA!$B$2:$B$19999="Investment treaty"),1,0)))</f>
        <v>1</v>
      </c>
      <c r="GP54" s="3">
        <f t="array" ref="GP54">IF(ISBLANK($BD54),1,SUM(IF(([2]JOE_DATA!$C$2:$C$19999=$BD54)*([2]JOE_DATA!$B$2:$B$19999="Investigation type"),1,0)))</f>
        <v>1</v>
      </c>
      <c r="GQ54" s="3">
        <f t="array" ref="GQ54">IF(ISBLANK($BF54),1,SUM(IF(([2]JOE_DATA!$C$2:$C$19999=$BF54)*([2]JOE_DATA!$B$2:$B$19999="Currency of deal"),1,0)))</f>
        <v>1</v>
      </c>
      <c r="GR54" s="3">
        <f t="array" ref="GR54">IF(ISBLANK($BG54),1,SUM(IF(([2]JOE_DATA!$C$2:$C$19999=$BG54)*([2]JOE_DATA!$B$2:$B$19999="Value confidential"),1,0)))</f>
        <v>1</v>
      </c>
      <c r="GS54" s="3">
        <f t="array" ref="GS54">IF(ISBLANK($BH54),1,SUM(IF(([2]JOE_DATA!$C$2:$C$19999=$BH54)*([2]JOE_DATA!$B$2:$B$19999="Value confidential on completion"),1,0)))</f>
        <v>1</v>
      </c>
      <c r="GT54" s="3">
        <f t="array" ref="GT54">IF(LEN($BI54)=0,0.4,SUM(IF(([2]JOE_DATA!$C$2:$C$19999=$BI54)*([2]JOE_DATA!$B$2:$B$19999="Teams"),0.4,0)))
+
IF(LEN($BJ54)=0,0.3,SUM(IF(([2]JOE_DATA!$C$2:$C$19999=$BJ54)*([2]JOE_DATA!$B$2:$B$19999="Teams"),0.3,0)))
+
IF(LEN($BK54)=0,0.3,SUM(IF(([2]JOE_DATA!$C$2:$C$19999=$BK54)*([2]JOE_DATA!$B$2:$B$19999="Teams"),0.3,0)))</f>
        <v>1</v>
      </c>
      <c r="GU54" s="3">
        <f t="array" ref="GU54">IF(LEN($BL54)=0,0.4,SUM(IF(([2]JOE_DATA!$C$2:$C$19999=$BL54)*([2]JOE_DATA!$B$2:$B$19999="Lead Matter Partner"),0.4,0)))
+
IF(LEN($BM54)=0,0.3,SUM(IF(([2]JOE_DATA!$C$2:$C$19999=$BM54)*([2]JOE_DATA!$B$2:$B$19999="Lead Matter Partner"),0.3,0)))
+
IF(LEN($BN54)=0,0.3,SUM(IF(([2]JOE_DATA!$C$2:$C$19999=$BN54)*([2]JOE_DATA!$B$2:$B$19999="Lead Matter Partner"),0.3,0)))</f>
        <v>1</v>
      </c>
      <c r="GV54" s="3">
        <f t="array" ref="GV54">IF(LEN($BP54)=0,0.4,SUM(IF(([2]JOE_DATA!$C$2:$C$19999=$BP54)*([2]JOE_DATA!$B$2:$B$19999="Source of credential"),0.4,0)))
+
IF(LEN($BQ54)=0,0.3,SUM(IF(([2]JOE_DATA!$C$2:$C$19999=$BQ54)*([2]JOE_DATA!$B$2:$B$19999="Source of credential"),0.3,0)))
+
IF(LEN($BR54)=0,0.3,SUM(IF(([2]JOE_DATA!$C$2:$C$19999=$BR54)*([2]JOE_DATA!$B$2:$B$19999="Source of credential"),0.3,0)))</f>
        <v>1</v>
      </c>
      <c r="GW54" s="3">
        <f t="array" ref="GW54">IF(LEN($BX54)=0,0.4,SUM(IF(([2]JOE_DATA!$C$2:$C$19999=$BX54)*([2]JOE_DATA!$B$2:$B$19999="CMS firms involved"),0.4,0)))
+
IF(LEN($BY54)=0,0.6,SUM(IF(([2]JOE_DATA!$C$2:$C$19999=$BY54)*([2]JOE_DATA!$B$2:$B$19999="CMS firms involved"),0.6,0)))</f>
        <v>1</v>
      </c>
      <c r="GX54" s="3">
        <f t="array" ref="GX54">IF(ISBLANK($BZ54),1,SUM(IF(([2]JOE_DATA!$C$2:$C$19999=$BZ54)*([2]JOE_DATA!$B$2:$B$19999="Lead CMS firm"),1,0)))</f>
        <v>1</v>
      </c>
      <c r="GY54" s="3">
        <f t="array" ref="GY54">IF(LEN($CA54)=0,0.4,SUM(IF(([2]JOE_DATA!$C$2:$C$19999=$CA54)*([2]JOE_DATA!$B$2:$B$19999="Countries of other CMS firms"),0.4,0)))
+
IF(LEN($CB54)=0,0.3,SUM(IF(([2]JOE_DATA!$C$2:$C$19999=$CB54)*([2]JOE_DATA!$B$2:$B$19999="Countries of other CMS firms"),0.3,0)))
+
IF(LEN($CC54)=0,0.3,SUM(IF(([2]JOE_DATA!$C$2:$C$19999=$CC54)*([2]JOE_DATA!$B$2:$B$19999="Countries of other CMS firms"),0.3,0)))</f>
        <v>1</v>
      </c>
      <c r="GZ54" s="3">
        <f t="array" ref="GZ54">IF(ISBLANK($CD54),1,SUM(IF(([2]JOE_DATA!$C$2:$C$19999=$CD54)*([2]JOE_DATA!$B$2:$B$19999="Credential status"),1,0)))</f>
        <v>1</v>
      </c>
      <c r="HA54" s="3">
        <f t="array" ref="HA54">IF(ISBLANK($CE54),1,SUM(IF(([2]JOE_DATA!$C$2:$C$19999=$CE54)*([2]JOE_DATA!$B$2:$B$19999="Credential version"),1,0)))</f>
        <v>1</v>
      </c>
      <c r="HB54" s="3">
        <f t="array" ref="HB54">IF(ISBLANK($CG54),1,SUM(IF(([2]JOE_DATA!$C$2:$C$19999=$CG54)*([2]JOE_DATA!$B$2:$B$19999="Credential type "),1,0)))</f>
        <v>1</v>
      </c>
      <c r="HC54" s="3">
        <f t="array" ref="HC54">IF(ISBLANK($CH54),1,SUM(IF(([2]JOE_DATA!$C$2:$C$19999=$CH54)*([2]JOE_DATA!$B$2:$B$19999="Other uses"),1,0)))</f>
        <v>1</v>
      </c>
      <c r="HD54" s="3">
        <f t="array" ref="HD54">IF(ISBLANK($CK54),1,SUM(IF(([2]JOE_DATA!$C$2:$C$19999=$CK54)*([2]JOE_DATA!$B$2:$B$19999="Priority"),1,0)))</f>
        <v>1</v>
      </c>
      <c r="HE54" s="3">
        <f t="array" ref="HE54">IF(LEN($CM54)=0,0.4,SUM(IF(([2]JOE_DATA!$C$2:$C$19999=$CM54)*([2]JOE_DATA!$B$2:$B$19999="Know how"),0.4,0)))
+
IF(LEN($CN54)=0,0.3,SUM(IF(([2]JOE_DATA!$C$2:$C$19999=$CN54)*([2]JOE_DATA!$B$2:$B$19999="Know how"),0.3,0)))
+
IF(LEN($CO54)=0,0.3,SUM(IF(([2]JOE_DATA!$C$2:$C$19999=$CO54)*([2]JOE_DATA!$B$2:$B$19999="Know how"),0.3,0)))</f>
        <v>1</v>
      </c>
      <c r="HF54" s="3">
        <f t="array" ref="HF54">IF(LEN($CS54)=0,0.4,SUM(IF(([2]JOE_DATA!$C$2:$C$19999=$CS54)*([2]JOE_DATA!$B$2:$B$19999="Work type")*([2]JOE_DATA!$A$2:$A$19999="BAIF"),0.4,0)))
+
IF(LEN($CT54)=0,0.3,SUM(IF(([2]JOE_DATA!$C$2:$C$19999=$CT54)*([2]JOE_DATA!$B$2:$B$19999="Work type")*([2]JOE_DATA!$A$2:$A$19999="BAIF"),0.3,0)))
+
IF(LEN($CU54)=0,0.3,SUM(IF(([2]JOE_DATA!$C$2:$C$19999=$CU54)*([2]JOE_DATA!$B$2:$B$19999="Work type")*([2]JOE_DATA!$A$2:$A$19999="BAIF"),0.3,0)))</f>
        <v>1</v>
      </c>
      <c r="HG54" s="3">
        <f t="array" ref="HG54">IF(LEN($CQ54)=0,1,SUM(IF(([2]JOE_DATA!$C$2:$C$19999=$CQ54)*([2]JOE_DATA!$B$2:$B$19999="Client type")*([2]JOE_DATA!$A$2:$A$19999="BAIF"),1,0)))</f>
        <v>1</v>
      </c>
      <c r="HH54" s="3">
        <f t="array" ref="HH54">IF(LEN($CW54)=0,0.4,SUM(IF(([2]JOE_DATA!$C$2:$C$19999=$CW54)*([2]JOE_DATA!$B$2:$B$19999="Work type")*([2]JOE_DATA!$A$2:$A$19999="CRD"),0.4,0)))
+
IF(LEN($CX54)=0,0.3,SUM(IF(([2]JOE_DATA!$C$2:$C$19999=$CX54)*([2]JOE_DATA!$B$2:$B$19999="Work type")*([2]JOE_DATA!$A$2:$A$19999="CRD"),0.3,0)))
+
IF(LEN($CY54)=0,0.3,SUM(IF(([2]JOE_DATA!$C$2:$C$19999=$CY54)*([2]JOE_DATA!$B$2:$B$19999="Work type")*([2]JOE_DATA!$A$2:$A$19999="CRD"),0.3,0)))</f>
        <v>1</v>
      </c>
      <c r="HI54" s="3">
        <f t="array" ref="HI54">IF(LEN($CZ54)=0,0.4,SUM(IF(([2]JOE_DATA!$C$2:$C$19999=$CZ54)*([2]JOE_DATA!$B$2:$B$19999="Sub-work type")*([2]JOE_DATA!$A$2:$A$19999="CRD"),0.4,0)))
+
IF(LEN($DA54)=0,0.3,SUM(IF(([2]JOE_DATA!$C$2:$C$19999=$DA54)*([2]JOE_DATA!$B$2:$B$19999="Sub-work type")*([2]JOE_DATA!$A$2:$A$19999="CRD"),0.3,0)))
+
IF(LEN($DB54)=0,0.3,SUM(IF(([2]JOE_DATA!$C$2:$C$19999=$DB54)*([2]JOE_DATA!$B$2:$B$19999="Sub-work type")*([2]JOE_DATA!$A$2:$A$19999="CRD"),0.3,0)))</f>
        <v>1</v>
      </c>
      <c r="HJ54" s="3">
        <f t="array" ref="HJ54">IF(LEN($CV54)=0,1,SUM(IF(([2]JOE_DATA!$C$2:$C$19999=$CV54)*([2]JOE_DATA!$B$2:$B$19999="Client type")*([2]JOE_DATA!$A$2:$A$19999="CRD"),1,0)))</f>
        <v>1</v>
      </c>
      <c r="HK54" s="3">
        <f t="array" ref="HK54">IF(LEN($DC54)=0,0.4,SUM(IF(([2]JOE_DATA!$C$2:$C$19999=$DC54)*([2]JOE_DATA!$B$2:$B$19999="Work type")*([2]JOE_DATA!$A$2:$A$19999="Corporate"),0.4,0)))
+
IF(LEN($DD54)=0,0.3,SUM(IF(([2]JOE_DATA!$C$2:$C$19999=$DD54)*([2]JOE_DATA!$B$2:$B$19999="Work type")*([2]JOE_DATA!$A$2:$A$19999="Corporate"),0.3,0)))
+
IF(LEN($DE54)=0,0.3,SUM(IF(([2]JOE_DATA!$C$2:$C$19999=$DE54)*([2]JOE_DATA!$B$2:$B$19999="Work type")*([2]JOE_DATA!$A$2:$A$19999="Corporate"),0.3,0)))</f>
        <v>1</v>
      </c>
      <c r="HL54" s="3">
        <f t="array" ref="HL54">IF(LEN($DF54)=0,0.4,SUM(IF(([2]JOE_DATA!$C$2:$C$19999=$DF54)*([2]JOE_DATA!$B$2:$B$19999="Sub-work type")*([2]JOE_DATA!$A$2:$A$19999="Corporate"),0.4,0)))
+
IF(LEN($DG54)=0,0.3,SUM(IF(([2]JOE_DATA!$C$2:$C$19999=$DG54)*([2]JOE_DATA!$B$2:$B$19999="Sub-work type")*([2]JOE_DATA!$A$2:$A$19999="Corporate"),0.3,0)))
+
IF(LEN($DH54)=0,0.3,SUM(IF(([2]JOE_DATA!$C$2:$C$19999=$DH54)*([2]JOE_DATA!$B$2:$B$19999="Sub-work type")*([2]JOE_DATA!$A$2:$A$19999="Corporate"),0.3,0)))</f>
        <v>1</v>
      </c>
      <c r="HM54" s="3">
        <f t="array" ref="HM54">IF(LEN($DI54)=0,0.4,SUM(IF(([2]JOE_DATA!$C$2:$C$19999=$DI54)*([2]JOE_DATA!$B$2:$B$19999="Acting for")*([2]JOE_DATA!$A$2:$A$19999="Corporate"),0.4,0)))
+
IF(LEN($DJ54)=0,0.3,SUM(IF(([2]JOE_DATA!$C$2:$C$19999=$DJ54)*([2]JOE_DATA!$B$2:$B$19999="Acting for")*([2]JOE_DATA!$A$2:$A$19999="Corporate"),0.3,0)))
+
IF(LEN($DK54)=0,0.3,SUM(IF(([2]JOE_DATA!$C$2:$C$19999=$DK54)*([2]JOE_DATA!$B$2:$B$19999="Acting for")*([2]JOE_DATA!$A$2:$A$19999="Corporate"),0.3,0)))</f>
        <v>1</v>
      </c>
      <c r="HN54" s="3">
        <f t="array" ref="HN54">IF(LEN($DM54)=0,0.4,SUM(IF(([2]JOE_DATA!$C$2:$C$19999=$DM54)*([2]JOE_DATA!$B$2:$B$19999="Country of buyer")*([2]JOE_DATA!$A$2:$A$19999="Corporate"),0.4,0)))
+
IF(LEN($DN54)=0,0.3,SUM(IF(([2]JOE_DATA!$C$2:$C$19999=$DN54)*([2]JOE_DATA!$B$2:$B$19999="Country of buyer")*([2]JOE_DATA!$A$2:$A$19999="Corporate"),0.3,0)))
+
IF(LEN($DL54)=0,0.3,SUM(IF(([2]JOE_DATA!$C$2:$C$19999=$DL54)*([2]JOE_DATA!$B$2:$B$19999="Country of buyer")*([2]JOE_DATA!$A$2:$A$19999="Corporate"),0.3,0)))</f>
        <v>1</v>
      </c>
      <c r="HO54" s="3">
        <f t="array" ref="HO54">IF(LEN($DO54)=0,0.4,SUM(IF(([2]JOE_DATA!$C$2:$C$19999=$DO54)*([2]JOE_DATA!$B$2:$B$19999="Country of seller")*([2]JOE_DATA!$A$2:$A$19999="Corporate"),0.4,0)))
+
IF(LEN($DP54)=0,0.3,SUM(IF(([2]JOE_DATA!$C$2:$C$19999=$DP54)*([2]JOE_DATA!$B$2:$B$19999="Country of seller")*([2]JOE_DATA!$A$2:$A$19999="Corporate"),0.3,0)))
+
IF(LEN($DQ54)=0,0.3,SUM(IF(([2]JOE_DATA!$C$2:$C$19999=$DQ54)*([2]JOE_DATA!$B$2:$B$19999="Country of seller")*([2]JOE_DATA!$A$2:$A$19999="Corporate"),0.3,0)))</f>
        <v>1</v>
      </c>
      <c r="HP54" s="3">
        <f t="array" ref="HP54">IF(LEN($DR54)=0,0.4,SUM(IF(([2]JOE_DATA!$C$2:$C$19999=$DR54)*([2]JOE_DATA!$B$2:$B$19999="Country of target")*([2]JOE_DATA!$A$2:$A$19999="Corporate"),0.4,0)))
+
IF(LEN($DS54)=0,0.3,SUM(IF(([2]JOE_DATA!$C$2:$C$19999=$DS54)*([2]JOE_DATA!$B$2:$B$19999="Country of target")*([2]JOE_DATA!$A$2:$A$19999="Corporate"),0.3,0)))
+
IF(LEN($DT54)=0,0.3,SUM(IF(([2]JOE_DATA!$C$2:$C$19999=$DT54)*([2]JOE_DATA!$B$2:$B$19999="Country of target")*([2]JOE_DATA!$A$2:$A$19999="Corporate"),0.3,0)))</f>
        <v>1</v>
      </c>
      <c r="HQ54" s="3">
        <f t="array" ref="HQ54">IF(LEN($DU54)=0,1,SUM(IF(([2]JOE_DATA!$C$2:$C$19999=$DU54)*([2]JOE_DATA!$B$2:$B$19999="Value over US $5m")*([2]JOE_DATA!$A$2:$A$19999="Corporate"),1,0)))</f>
        <v>1</v>
      </c>
      <c r="HR54" s="3">
        <f t="array" ref="HR54">IF(LEN($DV54)=0,1,SUM(IF(([2]JOE_DATA!$C$2:$C$19999=$DV54)*([2]JOE_DATA!$B$2:$B$19999="Value over £500,000")*([2]JOE_DATA!$A$2:$A$19999="Corporate"),1,0)))</f>
        <v>1</v>
      </c>
      <c r="HS54" s="3">
        <f t="array" ref="HS54">IF(LEN($DW54)=0,1,SUM(IF(([2]JOE_DATA!$C$2:$C$19999=$DW54)*([2]JOE_DATA!$B$2:$B$19999="Value over Euro 5m")*([2]JOE_DATA!$A$2:$A$19999="Corporate"),1,0)))</f>
        <v>1</v>
      </c>
      <c r="HT54" s="3">
        <f t="array" ref="HT54">IF(LEN($DX54)=0,1,SUM(IF(([2]JOE_DATA!$C$2:$C$19999=$DX54)*([2]JOE_DATA!$B$2:$B$19999="Value range in euros")*([2]JOE_DATA!$A$2:$A$19999="Corporate"),1,0)))</f>
        <v>1</v>
      </c>
      <c r="HU54" s="3">
        <f t="array" ref="HU54">IF(LEN($DY54)=0,1,SUM(IF(([2]JOE_DATA!$C$2:$C$19999=$DY54)*([2]JOE_DATA!$B$2:$B$19999="Is the deal relevant for M&amp;A study")*([2]JOE_DATA!$A$2:$A$19999="Corporate"),1,0)))</f>
        <v>1</v>
      </c>
      <c r="HV54" s="3">
        <f t="array" ref="HV54">IF(LEN($DZ54)=0,1,SUM(IF(([2]JOE_DATA!$C$2:$C$19999=$DZ54)*([2]JOE_DATA!$B$2:$B$19999="Does the deal involve PE clients")*([2]JOE_DATA!$A$2:$A$19999="Corporate"),1,0)))</f>
        <v>1</v>
      </c>
      <c r="HW54" s="3">
        <f t="array" ref="HW54">IF(LEN($EA54)=0,1,SUM(IF(([2]JOE_DATA!$C$2:$C$19999=$EA54)*([2]JOE_DATA!$B$2:$B$19999="Quarter deal announced/signed")*([2]JOE_DATA!$A$2:$A$19999="Corporate"),1,0)))</f>
        <v>1</v>
      </c>
      <c r="HX54" s="3">
        <f t="array" ref="HX54">IF(LEN($EB54)=0,1,SUM(IF(([2]JOE_DATA!$C$2:$C$19999=$EB54)*([2]JOE_DATA!$B$2:$B$19999="Quarter deal completed")*([2]JOE_DATA!$A$2:$A$19999="Corporate"),1,0)))</f>
        <v>1</v>
      </c>
      <c r="HY54" s="3">
        <f t="array" ref="HY54">IF(LEN($EC54)=0,1,SUM(IF(([2]JOE_DATA!$C$2:$C$19999=$EC54)*([2]JOE_DATA!$B$2:$B$19999="Year deal announced/signed")*([2]JOE_DATA!$A$2:$A$19999="Corporate"),1,0)))</f>
        <v>1</v>
      </c>
      <c r="HZ54" s="3">
        <f t="array" ref="HZ54">IF(LEN($ED54)=0,1,SUM(IF(([2]JOE_DATA!$C$2:$C$19999=$ED54)*([2]JOE_DATA!$B$2:$B$19999="Year deal completed")*([2]JOE_DATA!$A$2:$A$19999="Corporate"),1,0)))</f>
        <v>1</v>
      </c>
      <c r="IA54" s="3">
        <v>1</v>
      </c>
      <c r="IB54" s="3">
        <f t="array" ref="IB54">IF(LEN($EF54)=0,1,SUM(IF(([2]JOE_DATA!$C$2:$C$19999=$EF54)*([2]JOE_DATA!$B$2:$B$19999="Work type")*([2]JOE_DATA!$A$2:$A$19999="Corporate Tax"),1,0)))</f>
        <v>1</v>
      </c>
      <c r="IC54" s="3">
        <f t="array" ref="IC54">IF(LEN($EG54)=0,0.4,SUM(IF(([2]JOE_DATA!$C$2:$C$19999=$EG54)*([2]JOE_DATA!$B$2:$B$19999="Work type")*([2]JOE_DATA!$A$2:$A$19999="EPC Construction"),0.4,0)))
+
IF(LEN($EH54)=0,0.3,SUM(IF(([2]JOE_DATA!$C$2:$C$19999=$EH54)*([2]JOE_DATA!$B$2:$B$19999="Work type")*([2]JOE_DATA!$A$2:$A$19999="EPC Construction"),0.3,0)))
+
IF(LEN($EI54)=0,0.3,SUM(IF(([2]JOE_DATA!$C$2:$C$19999=$EI54)*([2]JOE_DATA!$B$2:$B$19999="Work type")*([2]JOE_DATA!$A$2:$A$19999="EPC Construction"),0.3,0)))</f>
        <v>1</v>
      </c>
      <c r="ID54" s="3">
        <f t="array" ref="ID54">IF(LEN($EJ54)=0,0.4,SUM(IF(([2]JOE_DATA!$C$2:$C$19999=$EJ54)*([2]JOE_DATA!$B$2:$B$19999="Contract type")*([2]JOE_DATA!$A$2:$A$19999="EPC Construction"),0.4,0)))
+
IF(LEN($EK54)=0,0.3,SUM(IF(([2]JOE_DATA!$C$2:$C$19999=$EK54)*([2]JOE_DATA!$B$2:$B$19999="Contract type")*([2]JOE_DATA!$A$2:$A$19999="EPC Construction"),0.3,0)))
+
IF(LEN($EL54)=0,0.3,SUM(IF(([2]JOE_DATA!$C$2:$C$19999=$EL54)*([2]JOE_DATA!$B$2:$B$19999="Contract type")*([2]JOE_DATA!$A$2:$A$19999="EPC Construction"),0.3,0)))</f>
        <v>1</v>
      </c>
      <c r="IE54" s="3">
        <f t="array" ref="IE54">IF(LEN($EP54)=0,1,SUM(IF(([2]JOE_DATA!$C$2:$C$19999=$EP54)*([2]JOE_DATA!$B$2:$B$19999="Client type")*([2]JOE_DATA!$A$2:$A$19999="EPC Construction"),1,0)))</f>
        <v>1</v>
      </c>
      <c r="IF54" s="3">
        <f t="array" ref="IF54">IF(LEN($EN54)=0,1,SUM(IF(([2]JOE_DATA!$C$2:$C$19999=$EN54)*([2]JOE_DATA!$B$2:$B$19999="Subject matter")*([2]JOE_DATA!$A$2:$A$19999="EPC Construction"),1,0)))</f>
        <v>1</v>
      </c>
      <c r="IG54" s="3">
        <f t="array" ref="IG54">IF(LEN($ER54)=0,1,SUM(IF(([2]JOE_DATA!$C$2:$C$19999=$ER54)*([2]JOE_DATA!$B$2:$B$19999="Client scope")*([2]JOE_DATA!$A$2:$A$19999="EPC Construction"),1,0)))</f>
        <v>1</v>
      </c>
      <c r="IH54" s="3">
        <f t="array" ref="IH54">IF(LEN($ES54)=0,0.4,SUM(IF(([2]JOE_DATA!$C$2:$C$19999=$ES54)*([2]JOE_DATA!$B$2:$B$19999="Work type")*([2]JOE_DATA!$A$2:$A$19999="EPC Energy"),0.4,0)))
+
IF(LEN($ET54)=0,0.3,SUM(IF(([2]JOE_DATA!$C$2:$C$19999=$ET54)*([2]JOE_DATA!$B$2:$B$19999="Work type")*([2]JOE_DATA!$A$2:$A$19999="EPC Energy"),0.3,0)))
+
IF(LEN($EU54)=0,0.3,SUM(IF(([2]JOE_DATA!$C$2:$C$19999=$EU54)*([2]JOE_DATA!$B$2:$B$19999="Work type")*([2]JOE_DATA!$A$2:$A$19999="EPC Energy"),0.3,0)))</f>
        <v>1</v>
      </c>
      <c r="II54" s="3">
        <f t="array" ref="II54">IF(LEN($EV54)=0,1,SUM(IF(([2]JOE_DATA!$C$2:$C$19999=$EV54)*([2]JOE_DATA!$B$2:$B$19999="Work type")*([2]JOE_DATA!$A$2:$A$19999="EPC Energy"),1,0)))</f>
        <v>1</v>
      </c>
      <c r="IJ54" s="3">
        <f t="array" ref="IJ54">IF(LEN($EW54)=0,1,SUM(IF(([2]JOE_DATA!$C$2:$C$19999=$EW54)*([2]JOE_DATA!$B$2:$B$19999="Client type")*([2]JOE_DATA!$A$2:$A$19999="EPC Projects"),1,0)))</f>
        <v>1</v>
      </c>
      <c r="IK54" s="3">
        <f t="array" ref="IK54">IF(LEN($FE54)=0,0.4,SUM(IF(([2]JOE_DATA!$C$2:$C$19999=$FE54)*([2]JOE_DATA!$B$2:$B$19999="Client type")*([2]JOE_DATA!$A$2:$A$19999="Real Estate"),0.4,0)))
+
IF(LEN($FF54)=0,0.3,SUM(IF(([2]JOE_DATA!$C$2:$C$19999=$FF54)*([2]JOE_DATA!$B$2:$B$19999="Client type")*([2]JOE_DATA!$A$2:$A$19999="Real Estate"),0.3,0)))
+
IF(LEN($FG54)=0,0.3,SUM(IF(([2]JOE_DATA!$C$2:$C$19999=$FG54)*([2]JOE_DATA!$B$2:$B$19999="Client type")*([2]JOE_DATA!$A$2:$A$19999="Real Estate"),0.3,0)))</f>
        <v>1</v>
      </c>
      <c r="IL54" s="3">
        <f t="array" ref="IL54">IF(LEN($FH54)=0,0.4,SUM(IF(([2]JOE_DATA!$C$2:$C$19999=$FH54)*([2]JOE_DATA!$B$2:$B$19999="Work type")*([2]JOE_DATA!$A$2:$A$19999="Real Estate"),0.4,0)))
+
IF(LEN($FI54)=0,0.3,SUM(IF(([2]JOE_DATA!$C$2:$C$19999=$FI54)*([2]JOE_DATA!$B$2:$B$19999="Work type")*([2]JOE_DATA!$A$2:$A$19999="Real Estate"),0.3,0)))
+
IF(LEN($FJ54)=0,0.3,SUM(IF(([2]JOE_DATA!$C$2:$C$19999=$FJ54)*([2]JOE_DATA!$B$2:$B$19999="Work type")*([2]JOE_DATA!$A$2:$A$19999="Real Estate"),0.3,0)))</f>
        <v>1</v>
      </c>
      <c r="IM54" s="3">
        <f t="array" ref="IM54">IF(LEN($EX54)=0,0.4,SUM(IF(([2]JOE_DATA!$C$2:$C$19999=$EX54)*([2]JOE_DATA!$B$2:$B$19999="Work type")*([2]JOE_DATA!$A$2:$A$19999="Human Capital"),0.4,0)))
+
IF(LEN($EY54)=0,0.3,SUM(IF(([2]JOE_DATA!$C$2:$C$19999=$EY54)*([2]JOE_DATA!$B$2:$B$19999="Work type")*([2]JOE_DATA!$A$2:$A$19999="Human Capital"),0.3,0)))
+
IF(LEN($EZ54)=0,0.3,SUM(IF(([2]JOE_DATA!$C$2:$C$19999=$EZ54)*([2]JOE_DATA!$B$2:$B$19999="Work type")*([2]JOE_DATA!$A$2:$A$19999="Human Capital"),0.3,0)))</f>
        <v>1</v>
      </c>
      <c r="IN54" s="3">
        <f t="array" ref="IN54">IF(LEN($FA54)=0,0.4,SUM(IF(([2]JOE_DATA!$C$2:$C$19999=$FA54)*([2]JOE_DATA!$B$2:$B$19999="Sub-work types")*([2]JOE_DATA!$A$2:$A$19999="Human Capital"),0.4,0)))
+
IF(LEN($FB54)=0,0.3,SUM(IF(([2]JOE_DATA!$C$2:$C$19999=$FB54)*([2]JOE_DATA!$B$2:$B$19999="Sub-work types")*([2]JOE_DATA!$A$2:$A$19999="Human Capital"),0.3,0)))
+
IF(LEN($FC54)=0,0.3,SUM(IF(([2]JOE_DATA!$C$2:$C$19999=$FC54)*([2]JOE_DATA!$B$2:$B$19999="Sub-work types")*([2]JOE_DATA!$A$2:$A$19999="Human Capital"),0.3,0)))</f>
        <v>1</v>
      </c>
      <c r="IO54" s="16">
        <f t="array" ref="IO54">IF(LEN($FD54)=0,1,SUM(IF(([2]JOE_DATA!$C$2:$C$19999=$FD54)*([2]JOE_DATA!$B$2:$B$19999="Pension scheme")*([2]JOE_DATA!$A$2:$A$19999="Human Capital"),1,0)))</f>
        <v>1</v>
      </c>
      <c r="IP54" s="3">
        <f t="array" ref="IP54">IF(LEN($BT54)=0,0.4,SUM(IF(([2]JOE_DATA!$C$2:$C$19999=$BT54)*([2]JOE_DATA!$B$2:$B$19999="Other Matter Executive"),0.4,0)))
+
IF(LEN($BU54)=0,0.3,SUM(IF(([2]JOE_DATA!$C$2:$C$19999=$BU54)*([2]JOE_DATA!$B$2:$B$19999="Other Matter Executive"),0.3,0)))
+
IF(LEN($BV54)=0,0.3,SUM(IF(([2]JOE_DATA!$C$2:$C$19999=$BV54)*([2]JOE_DATA!$B$2:$B$19999="Other Matter Executive"),0.3,0)))</f>
        <v>1</v>
      </c>
    </row>
    <row r="55" spans="1:250" ht="45.75">
      <c r="A55" s="37" t="s">
        <v>246</v>
      </c>
      <c r="B55" s="38" t="s">
        <v>445</v>
      </c>
      <c r="C55" s="37" t="s">
        <v>254</v>
      </c>
      <c r="D55" s="37"/>
      <c r="E55" s="3"/>
      <c r="F55" s="39" t="s">
        <v>279</v>
      </c>
      <c r="G55" s="3"/>
      <c r="H55" s="3"/>
      <c r="I55" s="37" t="s">
        <v>446</v>
      </c>
      <c r="J55" s="3"/>
      <c r="K55" s="3"/>
      <c r="L55" s="37"/>
      <c r="M55" s="3"/>
      <c r="N55" s="3"/>
      <c r="O55" s="41" t="s">
        <v>100</v>
      </c>
      <c r="P55" s="41" t="s">
        <v>99</v>
      </c>
      <c r="Q55" s="37"/>
      <c r="R55" s="3"/>
      <c r="S55" s="42"/>
      <c r="T55" s="42">
        <v>39951</v>
      </c>
      <c r="U55" s="37" t="s">
        <v>279</v>
      </c>
      <c r="V55" s="3"/>
      <c r="W55" s="3"/>
      <c r="X55" s="37" t="s">
        <v>446</v>
      </c>
      <c r="Y55" s="40" t="s">
        <v>428</v>
      </c>
      <c r="Z55" s="3"/>
      <c r="AA55" s="37" t="s">
        <v>447</v>
      </c>
      <c r="AB55" s="37" t="s">
        <v>448</v>
      </c>
      <c r="AC55" s="3"/>
      <c r="AD55" s="37" t="s">
        <v>254</v>
      </c>
      <c r="AE55" s="3"/>
      <c r="AF55" s="3"/>
      <c r="AG55" s="43" t="s">
        <v>130</v>
      </c>
      <c r="AH55" s="3"/>
      <c r="AI55" s="37" t="s">
        <v>255</v>
      </c>
      <c r="AJ55" s="3"/>
      <c r="AK55" s="3"/>
      <c r="AL55" s="37"/>
      <c r="AM55" s="3"/>
      <c r="AN55" s="3"/>
      <c r="AO55" s="37" t="s">
        <v>256</v>
      </c>
      <c r="AP55" s="3"/>
      <c r="AQ55" s="3"/>
      <c r="AR55" s="3"/>
      <c r="AS55" s="3"/>
      <c r="AT55" s="3"/>
      <c r="AU55" s="3"/>
      <c r="AV55" s="3"/>
      <c r="AW55" s="3"/>
      <c r="AX55" s="3"/>
      <c r="AY55" s="3"/>
      <c r="AZ55" s="3"/>
      <c r="BA55" s="3"/>
      <c r="BB55" s="3"/>
      <c r="BC55" s="3"/>
      <c r="BD55" s="3"/>
      <c r="BE55" s="44"/>
      <c r="BF55" s="37"/>
      <c r="BG55" s="37" t="s">
        <v>254</v>
      </c>
      <c r="BH55" s="3"/>
      <c r="BI55" s="40" t="s">
        <v>289</v>
      </c>
      <c r="BJ55" s="40" t="s">
        <v>257</v>
      </c>
      <c r="BK55" s="40"/>
      <c r="BL55" s="46" t="s">
        <v>258</v>
      </c>
      <c r="BM55" s="46" t="s">
        <v>290</v>
      </c>
      <c r="BN55" s="37"/>
      <c r="BO55" s="3"/>
      <c r="BP55" s="3"/>
      <c r="BQ55" s="3"/>
      <c r="BR55" s="3"/>
      <c r="BS55" s="3"/>
      <c r="BT55" s="46" t="s">
        <v>284</v>
      </c>
      <c r="BU55" s="37"/>
      <c r="BV55" s="37"/>
      <c r="BW55" s="3"/>
      <c r="BX55" s="3"/>
      <c r="BY55" s="3"/>
      <c r="BZ55" s="3"/>
      <c r="CA55" s="3"/>
      <c r="CB55" s="3"/>
      <c r="CC55" s="3"/>
      <c r="CD55" s="41" t="s">
        <v>259</v>
      </c>
      <c r="CE55" s="40" t="s">
        <v>260</v>
      </c>
      <c r="CF55" s="3"/>
      <c r="CG55" s="41" t="s">
        <v>261</v>
      </c>
      <c r="CH55" s="40"/>
      <c r="CI55" s="3"/>
      <c r="CJ55" s="3"/>
      <c r="CK55" s="41" t="s">
        <v>262</v>
      </c>
      <c r="CL55" s="3"/>
      <c r="CM55" s="3"/>
      <c r="CN55" s="3"/>
      <c r="CO55" s="3"/>
      <c r="CP55" s="3"/>
      <c r="CQ55" s="37"/>
      <c r="CR55" s="37"/>
      <c r="CS55" s="37"/>
      <c r="CT55" s="37"/>
      <c r="CU55" s="37"/>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7"/>
      <c r="FF55" s="37"/>
      <c r="FG55" s="37"/>
      <c r="FH55" s="37"/>
      <c r="FI55" s="37"/>
      <c r="FJ55" s="3"/>
      <c r="FK55" s="3"/>
      <c r="FL55" s="3"/>
      <c r="FM55" s="3"/>
      <c r="FO55" s="3"/>
      <c r="FP55" s="3"/>
      <c r="FQ55" s="3" t="str">
        <f t="array" ref="FQ55">IF(SUM($FU55:$IP55)=74,"PASS","FAIL")</f>
        <v>PASS</v>
      </c>
      <c r="FR55" s="3">
        <f t="shared" si="5"/>
        <v>0</v>
      </c>
      <c r="FS55" s="3">
        <f t="shared" si="6"/>
        <v>0</v>
      </c>
      <c r="FT55" s="3"/>
      <c r="FU55" s="3">
        <f t="array" ref="FU55">SUM(IF(([2]JOE_DATA!$C$2:$C$19999=$C55)*([2]JOE_DATA!$B$2:$B$19999="Client Name Confidential"),1,0))</f>
        <v>1</v>
      </c>
      <c r="FV55" s="3">
        <f t="array" ref="FV55">IF(ISBLANK($E55),1,SUM(IF(([2]JOE_DATA!$C$2:$C$19999=$E55)*([2]JOE_DATA!$B$2:$B$19999="Client name confidential on completion"),1,0)))</f>
        <v>1</v>
      </c>
      <c r="FW55" s="3">
        <f t="array" ref="FW55">IF(LEN($F55)=0,0.5,SUM(IF(([2]JOE_DATA!$C$2:$C$19999=$F55)*([2]JOE_DATA!$B$2:$B$19999="Client sector group"),0.5,0)))
+
IF(LEN($G55)=0,0.25,SUM(IF(([2]JOE_DATA!$C$2:$C$19999=$G55)*([2]JOE_DATA!$B$2:$B$19999="Client sector group"),0.25,0)))
+
IF(LEN($H55)=0,0.25,SUM(IF(([2]JOE_DATA!$C$2:$C$19999=$H55)*([2]JOE_DATA!$B$2:$B$19999="Client sector group"),0.25,0)))</f>
        <v>1</v>
      </c>
      <c r="FX55" s="3">
        <f t="array" ref="FX55">IF(ISBLANK($I55),0.5,SUM(IF(([2]JOE_DATA!$C$2:$C$19999=$I55)*([2]JOE_DATA!$B$2:$B$19999="Client sub-sector group"),0.5,0)))
+
IF(ISBLANK($J55),0.25,SUM(IF(([2]JOE_DATA!$C$2:$C$19999=$J55)*([2]JOE_DATA!$B$2:$B$19999="Client sub-sector group"),0.25,0)))
+
IF(ISBLANK($K55),0.25,SUM(IF(([2]JOE_DATA!$C$2:$C$19999=$K55)*([2]JOE_DATA!$B$2:$B$19999="Client sub-sector group"),0.25,0)))</f>
        <v>1</v>
      </c>
      <c r="FY55" s="3">
        <f t="array" ref="FY55">IF(LEN($L55)=0,0.4,SUM(IF(([2]JOE_DATA!$C$2:$C$19999=$L55)*([2]JOE_DATA!$B$2:$B$19999="Predominant Country of Client"),0.4,0)))
+
IF(LEN($M55)=0,0.3,SUM(IF(([2]JOE_DATA!$C$2:$C$19999=$M55)*([2]JOE_DATA!$B$2:$B$19999="Predominant Country of Client"),0.3,0)))
+
IF(LEN($N55)=0,0.3,SUM(IF(([2]JOE_DATA!$C$2:$C$19999=$N55)*([2]JOE_DATA!$B$2:$B$19999="Predominant Country of Client"),0.3,0)))</f>
        <v>1</v>
      </c>
      <c r="FZ55" s="3">
        <f t="array" ref="FZ55">IF(LEN($O55)=0,0.4,SUM(IF(([2]JOE_DATA!$C$2:$C$19999=$O55)*([2]JOE_DATA!$B$2:$B$19999="Main practice group"),0.4,0)))
+
IF(LEN($P55)=0,0.3,SUM(IF(([2]JOE_DATA!$C$2:$C$19999=$P55)*([2]JOE_DATA!$B$2:$B$19999="Main practice group"),0.3,0)))
+
IF(LEN($Q55)=0,0.3,SUM(IF(([2]JOE_DATA!$C$2:$C$19999=$Q55)*([2]JOE_DATA!$B$2:$B$19999="Main practice group"),0.3,0)))</f>
        <v>1</v>
      </c>
      <c r="GA55" s="3">
        <f t="shared" si="7"/>
        <v>1</v>
      </c>
      <c r="GB55" s="3">
        <f t="shared" si="8"/>
        <v>1</v>
      </c>
      <c r="GC55" s="3">
        <f t="array" ref="GC55">IF(LEN($U55)=0,0.4,SUM(IF(([2]JOE_DATA!$C$2:$C$19999=$U55)*([2]JOE_DATA!$B$2:$B$19999="Matter sector group"),0.4,0)))
+
IF(LEN($V55)=0,0.3,SUM(IF(([2]JOE_DATA!$C$2:$C$19999=$V55)*([2]JOE_DATA!$B$2:$B$19999="Matter sector group"),0.3,0)))
+
IF(LEN($W55)=0,0.3,SUM(IF(([2]JOE_DATA!$C$2:$C$19999=$W55)*([2]JOE_DATA!$B$2:$B$19999="Matter sector group"),0.3,0)))</f>
        <v>1</v>
      </c>
      <c r="GD55" s="3">
        <f t="array" ref="GD55">IF(LEN($X55)=0,0.4,SUM(IF(([2]JOE_DATA!$C$2:$C$19999=$X55)*([2]JOE_DATA!$B$2:$B$19999="Matter sub-sector group"),0.4,0)))
+
IF(LEN($Y55)=0,0.3,SUM(IF(([2]JOE_DATA!$C$2:$C$19999=$Y55)*([2]JOE_DATA!$B$2:$B$19999="Matter sub-sector group"),0.3,0)))
+
IF(LEN($Z55)=0,0.3,SUM(IF(([2]JOE_DATA!$C$2:$C$19999=$Z55)*([2]JOE_DATA!$B$2:$B$19999="Matter sub-sector group"),0.3,0)))</f>
        <v>1</v>
      </c>
      <c r="GE55" s="3">
        <f t="array" ref="GE55">IF(ISBLANK($AD55),1,SUM(IF(([2]JOE_DATA!$C$2:$C$19999=$AD55)*([2]JOE_DATA!$B$2:$B$19999="Matter confidential"),1,0)))</f>
        <v>1</v>
      </c>
      <c r="GF55" s="3">
        <f t="array" ref="GF55">IF(ISBLANK($AE55),1,SUM(IF(([2]JOE_DATA!$C$2:$C$19999=$AE55)*([2]JOE_DATA!$B$2:$B$19999="Matter confidential on completion"),1,0)))</f>
        <v>1</v>
      </c>
      <c r="GG55" s="3">
        <f t="array" ref="GG55">IF(ISBLANK($AG55),1,SUM(IF(([2]JOE_DATA!$C$2:$C$19999=$AG55)*([2]JOE_DATA!$B$2:$B$19999="Applicable law"),1,0)))</f>
        <v>1</v>
      </c>
      <c r="GH55" s="3">
        <f t="array" ref="GH55">IF(ISBLANK($AO55),1,SUM(IF(([2]JOE_DATA!$C$2:$C$19999=$AO55)*([2]JOE_DATA!$B$2:$B$19999="Contentious"),1,0)))</f>
        <v>1</v>
      </c>
      <c r="GI55" s="3">
        <f t="array" ref="GI55">IF(ISBLANK($AP55),1,SUM(IF(([2]JOE_DATA!$C$2:$C$19999=$AP55)*([2]JOE_DATA!$B$2:$B$19999="Dispute resolution"),1,0)))</f>
        <v>1</v>
      </c>
      <c r="GJ55" s="3">
        <f t="array" ref="GJ55">IF(ISBLANK($AQ55),1,SUM(IF(([2]JOE_DATA!$C$2:$C$19999=$AQ55)*([2]JOE_DATA!$B$2:$B$19999="Language of dispute"),1,0)))</f>
        <v>1</v>
      </c>
      <c r="GK55" s="3">
        <f t="array" ref="GK55">IF(LEN($AW55)=0,0.4,SUM(IF(([2]JOE_DATA!$C$2:$C$19999=$AW55)*([2]JOE_DATA!$B$2:$B$19999="Country Of Arbitration"),0.4,0)))
+
IF(LEN($AX55)=0,0.3,SUM(IF(([2]JOE_DATA!$C$2:$C$19999=$AX55)*([2]JOE_DATA!$B$2:$B$19999="Country Of Arbitration"),0.3,0)))
+
IF(LEN($AY55)=0,0.3,SUM(IF(([2]JOE_DATA!$C$2:$C$19999=$AY55)*([2]JOE_DATA!$B$2:$B$19999="Country Of Arbitration"),0.3,0)))</f>
        <v>1</v>
      </c>
      <c r="GL55" s="3">
        <f t="array" ref="GL55">IF(LEN($AT55)=0,0.4,SUM(IF(([2]JOE_DATA!$C$2:$C$19999=$AT55)*([2]JOE_DATA!$B$2:$B$19999="Jurisdiction of dispute"),0.4,0)))
+
IF(LEN($AU55)=0,0.3,SUM(IF(([2]JOE_DATA!$C$2:$C$19999=$AU55)*([2]JOE_DATA!$B$2:$B$19999="Jurisdiction of dispute"),0.3,0)))
+
IF(LEN($AV55)=0,0.3,SUM(IF(([2]JOE_DATA!$C$2:$C$19999=$AV55)*([2]JOE_DATA!$B$2:$B$19999="Jurisdiction of dispute"),0.3,0)))</f>
        <v>1</v>
      </c>
      <c r="GM55" s="3">
        <f t="array" ref="GM55">IF(LEN($AZ55)=0,0.6,SUM(IF(([2]JOE_DATA!$C$2:$C$19999=$AZ55)*([2]JOE_DATA!$B$2:$B$19999="Seat of arbitration"),0.6,0)))
+
IF(LEN($BA55)=0,0.4,SUM(IF(([2]JOE_DATA!$C$2:$C$19999=$BA55)*([2]JOE_DATA!$B$2:$B$19999="Seat of arbitration"),0.4,0)))</f>
        <v>1</v>
      </c>
      <c r="GN55" s="3">
        <f t="array" ref="GN55">IF(ISBLANK($BB55),1,SUM(IF(([2]JOE_DATA!$C$2:$C$19999=$BB55)*([2]JOE_DATA!$B$2:$B$19999="Arbitral rules"),1,0)))</f>
        <v>1</v>
      </c>
      <c r="GO55" s="3">
        <f t="array" ref="GO55">IF(ISBLANK($BC55),1,SUM(IF(([2]JOE_DATA!$C$2:$C$19999=$BC55)*([2]JOE_DATA!$B$2:$B$19999="Investment treaty"),1,0)))</f>
        <v>1</v>
      </c>
      <c r="GP55" s="3">
        <f t="array" ref="GP55">IF(ISBLANK($BD55),1,SUM(IF(([2]JOE_DATA!$C$2:$C$19999=$BD55)*([2]JOE_DATA!$B$2:$B$19999="Investigation type"),1,0)))</f>
        <v>1</v>
      </c>
      <c r="GQ55" s="3">
        <f t="array" ref="GQ55">IF(ISBLANK($BF55),1,SUM(IF(([2]JOE_DATA!$C$2:$C$19999=$BF55)*([2]JOE_DATA!$B$2:$B$19999="Currency of deal"),1,0)))</f>
        <v>1</v>
      </c>
      <c r="GR55" s="3">
        <f t="array" ref="GR55">IF(ISBLANK($BG55),1,SUM(IF(([2]JOE_DATA!$C$2:$C$19999=$BG55)*([2]JOE_DATA!$B$2:$B$19999="Value confidential"),1,0)))</f>
        <v>1</v>
      </c>
      <c r="GS55" s="3">
        <f t="array" ref="GS55">IF(ISBLANK($BH55),1,SUM(IF(([2]JOE_DATA!$C$2:$C$19999=$BH55)*([2]JOE_DATA!$B$2:$B$19999="Value confidential on completion"),1,0)))</f>
        <v>1</v>
      </c>
      <c r="GT55" s="3">
        <f t="array" ref="GT55">IF(LEN($BI55)=0,0.4,SUM(IF(([2]JOE_DATA!$C$2:$C$19999=$BI55)*([2]JOE_DATA!$B$2:$B$19999="Teams"),0.4,0)))
+
IF(LEN($BJ55)=0,0.3,SUM(IF(([2]JOE_DATA!$C$2:$C$19999=$BJ55)*([2]JOE_DATA!$B$2:$B$19999="Teams"),0.3,0)))
+
IF(LEN($BK55)=0,0.3,SUM(IF(([2]JOE_DATA!$C$2:$C$19999=$BK55)*([2]JOE_DATA!$B$2:$B$19999="Teams"),0.3,0)))</f>
        <v>1</v>
      </c>
      <c r="GU55" s="3">
        <f t="array" ref="GU55">IF(LEN($BL55)=0,0.4,SUM(IF(([2]JOE_DATA!$C$2:$C$19999=$BL55)*([2]JOE_DATA!$B$2:$B$19999="Lead Matter Partner"),0.4,0)))
+
IF(LEN($BM55)=0,0.3,SUM(IF(([2]JOE_DATA!$C$2:$C$19999=$BM55)*([2]JOE_DATA!$B$2:$B$19999="Lead Matter Partner"),0.3,0)))
+
IF(LEN($BN55)=0,0.3,SUM(IF(([2]JOE_DATA!$C$2:$C$19999=$BN55)*([2]JOE_DATA!$B$2:$B$19999="Lead Matter Partner"),0.3,0)))</f>
        <v>1</v>
      </c>
      <c r="GV55" s="3">
        <f t="array" ref="GV55">IF(LEN($BP55)=0,0.4,SUM(IF(([2]JOE_DATA!$C$2:$C$19999=$BP55)*([2]JOE_DATA!$B$2:$B$19999="Source of credential"),0.4,0)))
+
IF(LEN($BQ55)=0,0.3,SUM(IF(([2]JOE_DATA!$C$2:$C$19999=$BQ55)*([2]JOE_DATA!$B$2:$B$19999="Source of credential"),0.3,0)))
+
IF(LEN($BR55)=0,0.3,SUM(IF(([2]JOE_DATA!$C$2:$C$19999=$BR55)*([2]JOE_DATA!$B$2:$B$19999="Source of credential"),0.3,0)))</f>
        <v>1</v>
      </c>
      <c r="GW55" s="3">
        <f t="array" ref="GW55">IF(LEN($BX55)=0,0.4,SUM(IF(([2]JOE_DATA!$C$2:$C$19999=$BX55)*([2]JOE_DATA!$B$2:$B$19999="CMS firms involved"),0.4,0)))
+
IF(LEN($BY55)=0,0.6,SUM(IF(([2]JOE_DATA!$C$2:$C$19999=$BY55)*([2]JOE_DATA!$B$2:$B$19999="CMS firms involved"),0.6,0)))</f>
        <v>1</v>
      </c>
      <c r="GX55" s="3">
        <f t="array" ref="GX55">IF(ISBLANK($BZ55),1,SUM(IF(([2]JOE_DATA!$C$2:$C$19999=$BZ55)*([2]JOE_DATA!$B$2:$B$19999="Lead CMS firm"),1,0)))</f>
        <v>1</v>
      </c>
      <c r="GY55" s="3">
        <f t="array" ref="GY55">IF(LEN($CA55)=0,0.4,SUM(IF(([2]JOE_DATA!$C$2:$C$19999=$CA55)*([2]JOE_DATA!$B$2:$B$19999="Countries of other CMS firms"),0.4,0)))
+
IF(LEN($CB55)=0,0.3,SUM(IF(([2]JOE_DATA!$C$2:$C$19999=$CB55)*([2]JOE_DATA!$B$2:$B$19999="Countries of other CMS firms"),0.3,0)))
+
IF(LEN($CC55)=0,0.3,SUM(IF(([2]JOE_DATA!$C$2:$C$19999=$CC55)*([2]JOE_DATA!$B$2:$B$19999="Countries of other CMS firms"),0.3,0)))</f>
        <v>1</v>
      </c>
      <c r="GZ55" s="3">
        <f t="array" ref="GZ55">IF(ISBLANK($CD55),1,SUM(IF(([2]JOE_DATA!$C$2:$C$19999=$CD55)*([2]JOE_DATA!$B$2:$B$19999="Credential status"),1,0)))</f>
        <v>1</v>
      </c>
      <c r="HA55" s="3">
        <f t="array" ref="HA55">IF(ISBLANK($CE55),1,SUM(IF(([2]JOE_DATA!$C$2:$C$19999=$CE55)*([2]JOE_DATA!$B$2:$B$19999="Credential version"),1,0)))</f>
        <v>1</v>
      </c>
      <c r="HB55" s="3">
        <f t="array" ref="HB55">IF(ISBLANK($CG55),1,SUM(IF(([2]JOE_DATA!$C$2:$C$19999=$CG55)*([2]JOE_DATA!$B$2:$B$19999="Credential type "),1,0)))</f>
        <v>1</v>
      </c>
      <c r="HC55" s="3">
        <f t="array" ref="HC55">IF(ISBLANK($CH55),1,SUM(IF(([2]JOE_DATA!$C$2:$C$19999=$CH55)*([2]JOE_DATA!$B$2:$B$19999="Other uses"),1,0)))</f>
        <v>1</v>
      </c>
      <c r="HD55" s="3">
        <f t="array" ref="HD55">IF(ISBLANK($CK55),1,SUM(IF(([2]JOE_DATA!$C$2:$C$19999=$CK55)*([2]JOE_DATA!$B$2:$B$19999="Priority"),1,0)))</f>
        <v>1</v>
      </c>
      <c r="HE55" s="3">
        <f t="array" ref="HE55">IF(LEN($CM55)=0,0.4,SUM(IF(([2]JOE_DATA!$C$2:$C$19999=$CM55)*([2]JOE_DATA!$B$2:$B$19999="Know how"),0.4,0)))
+
IF(LEN($CN55)=0,0.3,SUM(IF(([2]JOE_DATA!$C$2:$C$19999=$CN55)*([2]JOE_DATA!$B$2:$B$19999="Know how"),0.3,0)))
+
IF(LEN($CO55)=0,0.3,SUM(IF(([2]JOE_DATA!$C$2:$C$19999=$CO55)*([2]JOE_DATA!$B$2:$B$19999="Know how"),0.3,0)))</f>
        <v>1</v>
      </c>
      <c r="HF55" s="3">
        <f t="array" ref="HF55">IF(LEN($CS55)=0,0.4,SUM(IF(([2]JOE_DATA!$C$2:$C$19999=$CS55)*([2]JOE_DATA!$B$2:$B$19999="Work type")*([2]JOE_DATA!$A$2:$A$19999="BAIF"),0.4,0)))
+
IF(LEN($CT55)=0,0.3,SUM(IF(([2]JOE_DATA!$C$2:$C$19999=$CT55)*([2]JOE_DATA!$B$2:$B$19999="Work type")*([2]JOE_DATA!$A$2:$A$19999="BAIF"),0.3,0)))
+
IF(LEN($CU55)=0,0.3,SUM(IF(([2]JOE_DATA!$C$2:$C$19999=$CU55)*([2]JOE_DATA!$B$2:$B$19999="Work type")*([2]JOE_DATA!$A$2:$A$19999="BAIF"),0.3,0)))</f>
        <v>1</v>
      </c>
      <c r="HG55" s="3">
        <f t="array" ref="HG55">IF(LEN($CQ55)=0,1,SUM(IF(([2]JOE_DATA!$C$2:$C$19999=$CQ55)*([2]JOE_DATA!$B$2:$B$19999="Client type")*([2]JOE_DATA!$A$2:$A$19999="BAIF"),1,0)))</f>
        <v>1</v>
      </c>
      <c r="HH55" s="3">
        <f t="array" ref="HH55">IF(LEN($CW55)=0,0.4,SUM(IF(([2]JOE_DATA!$C$2:$C$19999=$CW55)*([2]JOE_DATA!$B$2:$B$19999="Work type")*([2]JOE_DATA!$A$2:$A$19999="CRD"),0.4,0)))
+
IF(LEN($CX55)=0,0.3,SUM(IF(([2]JOE_DATA!$C$2:$C$19999=$CX55)*([2]JOE_DATA!$B$2:$B$19999="Work type")*([2]JOE_DATA!$A$2:$A$19999="CRD"),0.3,0)))
+
IF(LEN($CY55)=0,0.3,SUM(IF(([2]JOE_DATA!$C$2:$C$19999=$CY55)*([2]JOE_DATA!$B$2:$B$19999="Work type")*([2]JOE_DATA!$A$2:$A$19999="CRD"),0.3,0)))</f>
        <v>1</v>
      </c>
      <c r="HI55" s="3">
        <f t="array" ref="HI55">IF(LEN($CZ55)=0,0.4,SUM(IF(([2]JOE_DATA!$C$2:$C$19999=$CZ55)*([2]JOE_DATA!$B$2:$B$19999="Sub-work type")*([2]JOE_DATA!$A$2:$A$19999="CRD"),0.4,0)))
+
IF(LEN($DA55)=0,0.3,SUM(IF(([2]JOE_DATA!$C$2:$C$19999=$DA55)*([2]JOE_DATA!$B$2:$B$19999="Sub-work type")*([2]JOE_DATA!$A$2:$A$19999="CRD"),0.3,0)))
+
IF(LEN($DB55)=0,0.3,SUM(IF(([2]JOE_DATA!$C$2:$C$19999=$DB55)*([2]JOE_DATA!$B$2:$B$19999="Sub-work type")*([2]JOE_DATA!$A$2:$A$19999="CRD"),0.3,0)))</f>
        <v>1</v>
      </c>
      <c r="HJ55" s="3">
        <f t="array" ref="HJ55">IF(LEN($CV55)=0,1,SUM(IF(([2]JOE_DATA!$C$2:$C$19999=$CV55)*([2]JOE_DATA!$B$2:$B$19999="Client type")*([2]JOE_DATA!$A$2:$A$19999="CRD"),1,0)))</f>
        <v>1</v>
      </c>
      <c r="HK55" s="3">
        <f t="array" ref="HK55">IF(LEN($DC55)=0,0.4,SUM(IF(([2]JOE_DATA!$C$2:$C$19999=$DC55)*([2]JOE_DATA!$B$2:$B$19999="Work type")*([2]JOE_DATA!$A$2:$A$19999="Corporate"),0.4,0)))
+
IF(LEN($DD55)=0,0.3,SUM(IF(([2]JOE_DATA!$C$2:$C$19999=$DD55)*([2]JOE_DATA!$B$2:$B$19999="Work type")*([2]JOE_DATA!$A$2:$A$19999="Corporate"),0.3,0)))
+
IF(LEN($DE55)=0,0.3,SUM(IF(([2]JOE_DATA!$C$2:$C$19999=$DE55)*([2]JOE_DATA!$B$2:$B$19999="Work type")*([2]JOE_DATA!$A$2:$A$19999="Corporate"),0.3,0)))</f>
        <v>1</v>
      </c>
      <c r="HL55" s="3">
        <f t="array" ref="HL55">IF(LEN($DF55)=0,0.4,SUM(IF(([2]JOE_DATA!$C$2:$C$19999=$DF55)*([2]JOE_DATA!$B$2:$B$19999="Sub-work type")*([2]JOE_DATA!$A$2:$A$19999="Corporate"),0.4,0)))
+
IF(LEN($DG55)=0,0.3,SUM(IF(([2]JOE_DATA!$C$2:$C$19999=$DG55)*([2]JOE_DATA!$B$2:$B$19999="Sub-work type")*([2]JOE_DATA!$A$2:$A$19999="Corporate"),0.3,0)))
+
IF(LEN($DH55)=0,0.3,SUM(IF(([2]JOE_DATA!$C$2:$C$19999=$DH55)*([2]JOE_DATA!$B$2:$B$19999="Sub-work type")*([2]JOE_DATA!$A$2:$A$19999="Corporate"),0.3,0)))</f>
        <v>1</v>
      </c>
      <c r="HM55" s="3">
        <f t="array" ref="HM55">IF(LEN($DI55)=0,0.4,SUM(IF(([2]JOE_DATA!$C$2:$C$19999=$DI55)*([2]JOE_DATA!$B$2:$B$19999="Acting for")*([2]JOE_DATA!$A$2:$A$19999="Corporate"),0.4,0)))
+
IF(LEN($DJ55)=0,0.3,SUM(IF(([2]JOE_DATA!$C$2:$C$19999=$DJ55)*([2]JOE_DATA!$B$2:$B$19999="Acting for")*([2]JOE_DATA!$A$2:$A$19999="Corporate"),0.3,0)))
+
IF(LEN($DK55)=0,0.3,SUM(IF(([2]JOE_DATA!$C$2:$C$19999=$DK55)*([2]JOE_DATA!$B$2:$B$19999="Acting for")*([2]JOE_DATA!$A$2:$A$19999="Corporate"),0.3,0)))</f>
        <v>1</v>
      </c>
      <c r="HN55" s="3">
        <f t="array" ref="HN55">IF(LEN($DM55)=0,0.4,SUM(IF(([2]JOE_DATA!$C$2:$C$19999=$DM55)*([2]JOE_DATA!$B$2:$B$19999="Country of buyer")*([2]JOE_DATA!$A$2:$A$19999="Corporate"),0.4,0)))
+
IF(LEN($DN55)=0,0.3,SUM(IF(([2]JOE_DATA!$C$2:$C$19999=$DN55)*([2]JOE_DATA!$B$2:$B$19999="Country of buyer")*([2]JOE_DATA!$A$2:$A$19999="Corporate"),0.3,0)))
+
IF(LEN($DL55)=0,0.3,SUM(IF(([2]JOE_DATA!$C$2:$C$19999=$DL55)*([2]JOE_DATA!$B$2:$B$19999="Country of buyer")*([2]JOE_DATA!$A$2:$A$19999="Corporate"),0.3,0)))</f>
        <v>1</v>
      </c>
      <c r="HO55" s="3">
        <f t="array" ref="HO55">IF(LEN($DO55)=0,0.4,SUM(IF(([2]JOE_DATA!$C$2:$C$19999=$DO55)*([2]JOE_DATA!$B$2:$B$19999="Country of seller")*([2]JOE_DATA!$A$2:$A$19999="Corporate"),0.4,0)))
+
IF(LEN($DP55)=0,0.3,SUM(IF(([2]JOE_DATA!$C$2:$C$19999=$DP55)*([2]JOE_DATA!$B$2:$B$19999="Country of seller")*([2]JOE_DATA!$A$2:$A$19999="Corporate"),0.3,0)))
+
IF(LEN($DQ55)=0,0.3,SUM(IF(([2]JOE_DATA!$C$2:$C$19999=$DQ55)*([2]JOE_DATA!$B$2:$B$19999="Country of seller")*([2]JOE_DATA!$A$2:$A$19999="Corporate"),0.3,0)))</f>
        <v>1</v>
      </c>
      <c r="HP55" s="3">
        <f t="array" ref="HP55">IF(LEN($DR55)=0,0.4,SUM(IF(([2]JOE_DATA!$C$2:$C$19999=$DR55)*([2]JOE_DATA!$B$2:$B$19999="Country of target")*([2]JOE_DATA!$A$2:$A$19999="Corporate"),0.4,0)))
+
IF(LEN($DS55)=0,0.3,SUM(IF(([2]JOE_DATA!$C$2:$C$19999=$DS55)*([2]JOE_DATA!$B$2:$B$19999="Country of target")*([2]JOE_DATA!$A$2:$A$19999="Corporate"),0.3,0)))
+
IF(LEN($DT55)=0,0.3,SUM(IF(([2]JOE_DATA!$C$2:$C$19999=$DT55)*([2]JOE_DATA!$B$2:$B$19999="Country of target")*([2]JOE_DATA!$A$2:$A$19999="Corporate"),0.3,0)))</f>
        <v>1</v>
      </c>
      <c r="HQ55" s="3">
        <f t="array" ref="HQ55">IF(LEN($DU55)=0,1,SUM(IF(([2]JOE_DATA!$C$2:$C$19999=$DU55)*([2]JOE_DATA!$B$2:$B$19999="Value over US $5m")*([2]JOE_DATA!$A$2:$A$19999="Corporate"),1,0)))</f>
        <v>1</v>
      </c>
      <c r="HR55" s="3">
        <f t="array" ref="HR55">IF(LEN($DV55)=0,1,SUM(IF(([2]JOE_DATA!$C$2:$C$19999=$DV55)*([2]JOE_DATA!$B$2:$B$19999="Value over £500,000")*([2]JOE_DATA!$A$2:$A$19999="Corporate"),1,0)))</f>
        <v>1</v>
      </c>
      <c r="HS55" s="3">
        <f t="array" ref="HS55">IF(LEN($DW55)=0,1,SUM(IF(([2]JOE_DATA!$C$2:$C$19999=$DW55)*([2]JOE_DATA!$B$2:$B$19999="Value over Euro 5m")*([2]JOE_DATA!$A$2:$A$19999="Corporate"),1,0)))</f>
        <v>1</v>
      </c>
      <c r="HT55" s="3">
        <f t="array" ref="HT55">IF(LEN($DX55)=0,1,SUM(IF(([2]JOE_DATA!$C$2:$C$19999=$DX55)*([2]JOE_DATA!$B$2:$B$19999="Value range in euros")*([2]JOE_DATA!$A$2:$A$19999="Corporate"),1,0)))</f>
        <v>1</v>
      </c>
      <c r="HU55" s="3">
        <f t="array" ref="HU55">IF(LEN($DY55)=0,1,SUM(IF(([2]JOE_DATA!$C$2:$C$19999=$DY55)*([2]JOE_DATA!$B$2:$B$19999="Is the deal relevant for M&amp;A study")*([2]JOE_DATA!$A$2:$A$19999="Corporate"),1,0)))</f>
        <v>1</v>
      </c>
      <c r="HV55" s="3">
        <f t="array" ref="HV55">IF(LEN($DZ55)=0,1,SUM(IF(([2]JOE_DATA!$C$2:$C$19999=$DZ55)*([2]JOE_DATA!$B$2:$B$19999="Does the deal involve PE clients")*([2]JOE_DATA!$A$2:$A$19999="Corporate"),1,0)))</f>
        <v>1</v>
      </c>
      <c r="HW55" s="3">
        <f t="array" ref="HW55">IF(LEN($EA55)=0,1,SUM(IF(([2]JOE_DATA!$C$2:$C$19999=$EA55)*([2]JOE_DATA!$B$2:$B$19999="Quarter deal announced/signed")*([2]JOE_DATA!$A$2:$A$19999="Corporate"),1,0)))</f>
        <v>1</v>
      </c>
      <c r="HX55" s="3">
        <f t="array" ref="HX55">IF(LEN($EB55)=0,1,SUM(IF(([2]JOE_DATA!$C$2:$C$19999=$EB55)*([2]JOE_DATA!$B$2:$B$19999="Quarter deal completed")*([2]JOE_DATA!$A$2:$A$19999="Corporate"),1,0)))</f>
        <v>1</v>
      </c>
      <c r="HY55" s="3">
        <f t="array" ref="HY55">IF(LEN($EC55)=0,1,SUM(IF(([2]JOE_DATA!$C$2:$C$19999=$EC55)*([2]JOE_DATA!$B$2:$B$19999="Year deal announced/signed")*([2]JOE_DATA!$A$2:$A$19999="Corporate"),1,0)))</f>
        <v>1</v>
      </c>
      <c r="HZ55" s="3">
        <f t="array" ref="HZ55">IF(LEN($ED55)=0,1,SUM(IF(([2]JOE_DATA!$C$2:$C$19999=$ED55)*([2]JOE_DATA!$B$2:$B$19999="Year deal completed")*([2]JOE_DATA!$A$2:$A$19999="Corporate"),1,0)))</f>
        <v>1</v>
      </c>
      <c r="IA55" s="3">
        <v>1</v>
      </c>
      <c r="IB55" s="3">
        <f t="array" ref="IB55">IF(LEN($EF55)=0,1,SUM(IF(([2]JOE_DATA!$C$2:$C$19999=$EF55)*([2]JOE_DATA!$B$2:$B$19999="Work type")*([2]JOE_DATA!$A$2:$A$19999="Corporate Tax"),1,0)))</f>
        <v>1</v>
      </c>
      <c r="IC55" s="3">
        <f t="array" ref="IC55">IF(LEN($EG55)=0,0.4,SUM(IF(([2]JOE_DATA!$C$2:$C$19999=$EG55)*([2]JOE_DATA!$B$2:$B$19999="Work type")*([2]JOE_DATA!$A$2:$A$19999="EPC Construction"),0.4,0)))
+
IF(LEN($EH55)=0,0.3,SUM(IF(([2]JOE_DATA!$C$2:$C$19999=$EH55)*([2]JOE_DATA!$B$2:$B$19999="Work type")*([2]JOE_DATA!$A$2:$A$19999="EPC Construction"),0.3,0)))
+
IF(LEN($EI55)=0,0.3,SUM(IF(([2]JOE_DATA!$C$2:$C$19999=$EI55)*([2]JOE_DATA!$B$2:$B$19999="Work type")*([2]JOE_DATA!$A$2:$A$19999="EPC Construction"),0.3,0)))</f>
        <v>1</v>
      </c>
      <c r="ID55" s="3">
        <f t="array" ref="ID55">IF(LEN($EJ55)=0,0.4,SUM(IF(([2]JOE_DATA!$C$2:$C$19999=$EJ55)*([2]JOE_DATA!$B$2:$B$19999="Contract type")*([2]JOE_DATA!$A$2:$A$19999="EPC Construction"),0.4,0)))
+
IF(LEN($EK55)=0,0.3,SUM(IF(([2]JOE_DATA!$C$2:$C$19999=$EK55)*([2]JOE_DATA!$B$2:$B$19999="Contract type")*([2]JOE_DATA!$A$2:$A$19999="EPC Construction"),0.3,0)))
+
IF(LEN($EL55)=0,0.3,SUM(IF(([2]JOE_DATA!$C$2:$C$19999=$EL55)*([2]JOE_DATA!$B$2:$B$19999="Contract type")*([2]JOE_DATA!$A$2:$A$19999="EPC Construction"),0.3,0)))</f>
        <v>1</v>
      </c>
      <c r="IE55" s="3">
        <f t="array" ref="IE55">IF(LEN($EP55)=0,1,SUM(IF(([2]JOE_DATA!$C$2:$C$19999=$EP55)*([2]JOE_DATA!$B$2:$B$19999="Client type")*([2]JOE_DATA!$A$2:$A$19999="EPC Construction"),1,0)))</f>
        <v>1</v>
      </c>
      <c r="IF55" s="3">
        <f t="array" ref="IF55">IF(LEN($EN55)=0,1,SUM(IF(([2]JOE_DATA!$C$2:$C$19999=$EN55)*([2]JOE_DATA!$B$2:$B$19999="Subject matter")*([2]JOE_DATA!$A$2:$A$19999="EPC Construction"),1,0)))</f>
        <v>1</v>
      </c>
      <c r="IG55" s="3">
        <f t="array" ref="IG55">IF(LEN($ER55)=0,1,SUM(IF(([2]JOE_DATA!$C$2:$C$19999=$ER55)*([2]JOE_DATA!$B$2:$B$19999="Client scope")*([2]JOE_DATA!$A$2:$A$19999="EPC Construction"),1,0)))</f>
        <v>1</v>
      </c>
      <c r="IH55" s="3">
        <f t="array" ref="IH55">IF(LEN($ES55)=0,0.4,SUM(IF(([2]JOE_DATA!$C$2:$C$19999=$ES55)*([2]JOE_DATA!$B$2:$B$19999="Work type")*([2]JOE_DATA!$A$2:$A$19999="EPC Energy"),0.4,0)))
+
IF(LEN($ET55)=0,0.3,SUM(IF(([2]JOE_DATA!$C$2:$C$19999=$ET55)*([2]JOE_DATA!$B$2:$B$19999="Work type")*([2]JOE_DATA!$A$2:$A$19999="EPC Energy"),0.3,0)))
+
IF(LEN($EU55)=0,0.3,SUM(IF(([2]JOE_DATA!$C$2:$C$19999=$EU55)*([2]JOE_DATA!$B$2:$B$19999="Work type")*([2]JOE_DATA!$A$2:$A$19999="EPC Energy"),0.3,0)))</f>
        <v>1</v>
      </c>
      <c r="II55" s="3">
        <f t="array" ref="II55">IF(LEN($EV55)=0,1,SUM(IF(([2]JOE_DATA!$C$2:$C$19999=$EV55)*([2]JOE_DATA!$B$2:$B$19999="Work type")*([2]JOE_DATA!$A$2:$A$19999="EPC Energy"),1,0)))</f>
        <v>1</v>
      </c>
      <c r="IJ55" s="3">
        <f t="array" ref="IJ55">IF(LEN($EW55)=0,1,SUM(IF(([2]JOE_DATA!$C$2:$C$19999=$EW55)*([2]JOE_DATA!$B$2:$B$19999="Client type")*([2]JOE_DATA!$A$2:$A$19999="EPC Projects"),1,0)))</f>
        <v>1</v>
      </c>
      <c r="IK55" s="3">
        <f t="array" ref="IK55">IF(LEN($FE55)=0,0.4,SUM(IF(([2]JOE_DATA!$C$2:$C$19999=$FE55)*([2]JOE_DATA!$B$2:$B$19999="Client type")*([2]JOE_DATA!$A$2:$A$19999="Real Estate"),0.4,0)))
+
IF(LEN($FF55)=0,0.3,SUM(IF(([2]JOE_DATA!$C$2:$C$19999=$FF55)*([2]JOE_DATA!$B$2:$B$19999="Client type")*([2]JOE_DATA!$A$2:$A$19999="Real Estate"),0.3,0)))
+
IF(LEN($FG55)=0,0.3,SUM(IF(([2]JOE_DATA!$C$2:$C$19999=$FG55)*([2]JOE_DATA!$B$2:$B$19999="Client type")*([2]JOE_DATA!$A$2:$A$19999="Real Estate"),0.3,0)))</f>
        <v>1</v>
      </c>
      <c r="IL55" s="3">
        <f t="array" ref="IL55">IF(LEN($FH55)=0,0.4,SUM(IF(([2]JOE_DATA!$C$2:$C$19999=$FH55)*([2]JOE_DATA!$B$2:$B$19999="Work type")*([2]JOE_DATA!$A$2:$A$19999="Real Estate"),0.4,0)))
+
IF(LEN($FI55)=0,0.3,SUM(IF(([2]JOE_DATA!$C$2:$C$19999=$FI55)*([2]JOE_DATA!$B$2:$B$19999="Work type")*([2]JOE_DATA!$A$2:$A$19999="Real Estate"),0.3,0)))
+
IF(LEN($FJ55)=0,0.3,SUM(IF(([2]JOE_DATA!$C$2:$C$19999=$FJ55)*([2]JOE_DATA!$B$2:$B$19999="Work type")*([2]JOE_DATA!$A$2:$A$19999="Real Estate"),0.3,0)))</f>
        <v>1</v>
      </c>
      <c r="IM55" s="3">
        <f t="array" ref="IM55">IF(LEN($EX55)=0,0.4,SUM(IF(([2]JOE_DATA!$C$2:$C$19999=$EX55)*([2]JOE_DATA!$B$2:$B$19999="Work type")*([2]JOE_DATA!$A$2:$A$19999="Human Capital"),0.4,0)))
+
IF(LEN($EY55)=0,0.3,SUM(IF(([2]JOE_DATA!$C$2:$C$19999=$EY55)*([2]JOE_DATA!$B$2:$B$19999="Work type")*([2]JOE_DATA!$A$2:$A$19999="Human Capital"),0.3,0)))
+
IF(LEN($EZ55)=0,0.3,SUM(IF(([2]JOE_DATA!$C$2:$C$19999=$EZ55)*([2]JOE_DATA!$B$2:$B$19999="Work type")*([2]JOE_DATA!$A$2:$A$19999="Human Capital"),0.3,0)))</f>
        <v>1</v>
      </c>
      <c r="IN55" s="3">
        <f t="array" ref="IN55">IF(LEN($FA55)=0,0.4,SUM(IF(([2]JOE_DATA!$C$2:$C$19999=$FA55)*([2]JOE_DATA!$B$2:$B$19999="Sub-work types")*([2]JOE_DATA!$A$2:$A$19999="Human Capital"),0.4,0)))
+
IF(LEN($FB55)=0,0.3,SUM(IF(([2]JOE_DATA!$C$2:$C$19999=$FB55)*([2]JOE_DATA!$B$2:$B$19999="Sub-work types")*([2]JOE_DATA!$A$2:$A$19999="Human Capital"),0.3,0)))
+
IF(LEN($FC55)=0,0.3,SUM(IF(([2]JOE_DATA!$C$2:$C$19999=$FC55)*([2]JOE_DATA!$B$2:$B$19999="Sub-work types")*([2]JOE_DATA!$A$2:$A$19999="Human Capital"),0.3,0)))</f>
        <v>1</v>
      </c>
      <c r="IO55" s="16">
        <f t="array" ref="IO55">IF(LEN($FD55)=0,1,SUM(IF(([2]JOE_DATA!$C$2:$C$19999=$FD55)*([2]JOE_DATA!$B$2:$B$19999="Pension scheme")*([2]JOE_DATA!$A$2:$A$19999="Human Capital"),1,0)))</f>
        <v>1</v>
      </c>
      <c r="IP55" s="3">
        <f t="array" ref="IP55">IF(LEN($BT55)=0,0.4,SUM(IF(([2]JOE_DATA!$C$2:$C$19999=$BT55)*([2]JOE_DATA!$B$2:$B$19999="Other Matter Executive"),0.4,0)))
+
IF(LEN($BU55)=0,0.3,SUM(IF(([2]JOE_DATA!$C$2:$C$19999=$BU55)*([2]JOE_DATA!$B$2:$B$19999="Other Matter Executive"),0.3,0)))
+
IF(LEN($BV55)=0,0.3,SUM(IF(([2]JOE_DATA!$C$2:$C$19999=$BV55)*([2]JOE_DATA!$B$2:$B$19999="Other Matter Executive"),0.3,0)))</f>
        <v>1</v>
      </c>
    </row>
    <row r="56" spans="1:250" ht="18.75">
      <c r="A56" s="37" t="s">
        <v>246</v>
      </c>
      <c r="B56" s="38" t="s">
        <v>449</v>
      </c>
      <c r="C56" s="37" t="s">
        <v>248</v>
      </c>
      <c r="D56" s="37" t="s">
        <v>450</v>
      </c>
      <c r="E56" s="3"/>
      <c r="F56" s="39" t="s">
        <v>286</v>
      </c>
      <c r="G56" s="3"/>
      <c r="H56" s="3"/>
      <c r="I56" s="40" t="s">
        <v>451</v>
      </c>
      <c r="J56" s="3"/>
      <c r="K56" s="3"/>
      <c r="L56" s="37"/>
      <c r="M56" s="3"/>
      <c r="N56" s="3"/>
      <c r="O56" s="41" t="s">
        <v>99</v>
      </c>
      <c r="P56" s="37"/>
      <c r="Q56" s="37"/>
      <c r="R56" s="3"/>
      <c r="S56" s="42"/>
      <c r="T56" s="42"/>
      <c r="U56" s="37" t="s">
        <v>286</v>
      </c>
      <c r="V56" s="3"/>
      <c r="W56" s="3"/>
      <c r="X56" s="40" t="s">
        <v>451</v>
      </c>
      <c r="Y56" s="3"/>
      <c r="Z56" s="3"/>
      <c r="AA56" s="37" t="s">
        <v>452</v>
      </c>
      <c r="AB56" s="37"/>
      <c r="AC56" s="3"/>
      <c r="AD56" s="37" t="s">
        <v>254</v>
      </c>
      <c r="AE56" s="3"/>
      <c r="AF56" s="3"/>
      <c r="AG56" s="43" t="s">
        <v>130</v>
      </c>
      <c r="AH56" s="3"/>
      <c r="AI56" s="37" t="s">
        <v>255</v>
      </c>
      <c r="AJ56" s="3"/>
      <c r="AK56" s="3"/>
      <c r="AL56" s="37"/>
      <c r="AM56" s="3"/>
      <c r="AN56" s="3"/>
      <c r="AO56" s="37" t="s">
        <v>133</v>
      </c>
      <c r="AP56" s="3"/>
      <c r="AQ56" s="3"/>
      <c r="AR56" s="3"/>
      <c r="AS56" s="3"/>
      <c r="AT56" s="3"/>
      <c r="AU56" s="3"/>
      <c r="AV56" s="3"/>
      <c r="AW56" s="3"/>
      <c r="AX56" s="3"/>
      <c r="AY56" s="3"/>
      <c r="AZ56" s="3"/>
      <c r="BA56" s="3"/>
      <c r="BB56" s="3"/>
      <c r="BC56" s="3"/>
      <c r="BD56" s="3"/>
      <c r="BE56" s="44"/>
      <c r="BF56" s="37"/>
      <c r="BG56" s="37" t="s">
        <v>254</v>
      </c>
      <c r="BH56" s="3"/>
      <c r="BI56" s="40" t="s">
        <v>257</v>
      </c>
      <c r="BJ56" s="45"/>
      <c r="BK56" s="45"/>
      <c r="BL56" s="46" t="s">
        <v>258</v>
      </c>
      <c r="BM56" s="46"/>
      <c r="BN56" s="37"/>
      <c r="BO56" s="3"/>
      <c r="BP56" s="3"/>
      <c r="BQ56" s="3"/>
      <c r="BR56" s="3"/>
      <c r="BS56" s="3"/>
      <c r="BT56" s="37"/>
      <c r="BU56" s="37"/>
      <c r="BV56" s="37"/>
      <c r="BW56" s="3"/>
      <c r="BX56" s="3"/>
      <c r="BY56" s="3"/>
      <c r="BZ56" s="3"/>
      <c r="CA56" s="3"/>
      <c r="CB56" s="3"/>
      <c r="CC56" s="3"/>
      <c r="CD56" s="41" t="s">
        <v>259</v>
      </c>
      <c r="CE56" s="40" t="s">
        <v>260</v>
      </c>
      <c r="CF56" s="3"/>
      <c r="CG56" s="41" t="s">
        <v>261</v>
      </c>
      <c r="CH56" s="40"/>
      <c r="CI56" s="3"/>
      <c r="CJ56" s="3"/>
      <c r="CK56" s="41" t="s">
        <v>262</v>
      </c>
      <c r="CL56" s="3"/>
      <c r="CM56" s="3"/>
      <c r="CN56" s="3"/>
      <c r="CO56" s="3"/>
      <c r="CP56" s="3"/>
      <c r="CQ56" s="37"/>
      <c r="CR56" s="37"/>
      <c r="CS56" s="37"/>
      <c r="CT56" s="37"/>
      <c r="CU56" s="37"/>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7"/>
      <c r="FF56" s="37"/>
      <c r="FG56" s="37"/>
      <c r="FH56" s="37"/>
      <c r="FI56" s="37"/>
      <c r="FJ56" s="3"/>
      <c r="FK56" s="3"/>
      <c r="FL56" s="3"/>
      <c r="FM56" s="3"/>
      <c r="FO56" s="3"/>
      <c r="FP56" s="3"/>
      <c r="FQ56" s="3" t="str">
        <f t="array" ref="FQ56">IF(SUM($FU56:$IP56)=74,"PASS","FAIL")</f>
        <v>PASS</v>
      </c>
      <c r="FR56" s="3">
        <f t="shared" si="5"/>
        <v>0</v>
      </c>
      <c r="FS56" s="3">
        <f t="shared" si="6"/>
        <v>0</v>
      </c>
      <c r="FT56" s="3"/>
      <c r="FU56" s="3">
        <f t="array" ref="FU56">SUM(IF(([2]JOE_DATA!$C$2:$C$19999=$C56)*([2]JOE_DATA!$B$2:$B$19999="Client Name Confidential"),1,0))</f>
        <v>1</v>
      </c>
      <c r="FV56" s="3">
        <f t="array" ref="FV56">IF(ISBLANK($E56),1,SUM(IF(([2]JOE_DATA!$C$2:$C$19999=$E56)*([2]JOE_DATA!$B$2:$B$19999="Client name confidential on completion"),1,0)))</f>
        <v>1</v>
      </c>
      <c r="FW56" s="3">
        <f t="array" ref="FW56">IF(LEN($F56)=0,0.5,SUM(IF(([2]JOE_DATA!$C$2:$C$19999=$F56)*([2]JOE_DATA!$B$2:$B$19999="Client sector group"),0.5,0)))
+
IF(LEN($G56)=0,0.25,SUM(IF(([2]JOE_DATA!$C$2:$C$19999=$G56)*([2]JOE_DATA!$B$2:$B$19999="Client sector group"),0.25,0)))
+
IF(LEN($H56)=0,0.25,SUM(IF(([2]JOE_DATA!$C$2:$C$19999=$H56)*([2]JOE_DATA!$B$2:$B$19999="Client sector group"),0.25,0)))</f>
        <v>1</v>
      </c>
      <c r="FX56" s="3">
        <f t="array" ref="FX56">IF(ISBLANK($I56),0.5,SUM(IF(([2]JOE_DATA!$C$2:$C$19999=$I56)*([2]JOE_DATA!$B$2:$B$19999="Client sub-sector group"),0.5,0)))
+
IF(ISBLANK($J56),0.25,SUM(IF(([2]JOE_DATA!$C$2:$C$19999=$J56)*([2]JOE_DATA!$B$2:$B$19999="Client sub-sector group"),0.25,0)))
+
IF(ISBLANK($K56),0.25,SUM(IF(([2]JOE_DATA!$C$2:$C$19999=$K56)*([2]JOE_DATA!$B$2:$B$19999="Client sub-sector group"),0.25,0)))</f>
        <v>1</v>
      </c>
      <c r="FY56" s="3">
        <f t="array" ref="FY56">IF(LEN($L56)=0,0.4,SUM(IF(([2]JOE_DATA!$C$2:$C$19999=$L56)*([2]JOE_DATA!$B$2:$B$19999="Predominant Country of Client"),0.4,0)))
+
IF(LEN($M56)=0,0.3,SUM(IF(([2]JOE_DATA!$C$2:$C$19999=$M56)*([2]JOE_DATA!$B$2:$B$19999="Predominant Country of Client"),0.3,0)))
+
IF(LEN($N56)=0,0.3,SUM(IF(([2]JOE_DATA!$C$2:$C$19999=$N56)*([2]JOE_DATA!$B$2:$B$19999="Predominant Country of Client"),0.3,0)))</f>
        <v>1</v>
      </c>
      <c r="FZ56" s="3">
        <f t="array" ref="FZ56">IF(LEN($O56)=0,0.4,SUM(IF(([2]JOE_DATA!$C$2:$C$19999=$O56)*([2]JOE_DATA!$B$2:$B$19999="Main practice group"),0.4,0)))
+
IF(LEN($P56)=0,0.3,SUM(IF(([2]JOE_DATA!$C$2:$C$19999=$P56)*([2]JOE_DATA!$B$2:$B$19999="Main practice group"),0.3,0)))
+
IF(LEN($Q56)=0,0.3,SUM(IF(([2]JOE_DATA!$C$2:$C$19999=$Q56)*([2]JOE_DATA!$B$2:$B$19999="Main practice group"),0.3,0)))</f>
        <v>1</v>
      </c>
      <c r="GA56" s="3">
        <f t="shared" si="7"/>
        <v>1</v>
      </c>
      <c r="GB56" s="3">
        <f t="shared" si="8"/>
        <v>1</v>
      </c>
      <c r="GC56" s="3">
        <f t="array" ref="GC56">IF(LEN($U56)=0,0.4,SUM(IF(([2]JOE_DATA!$C$2:$C$19999=$U56)*([2]JOE_DATA!$B$2:$B$19999="Matter sector group"),0.4,0)))
+
IF(LEN($V56)=0,0.3,SUM(IF(([2]JOE_DATA!$C$2:$C$19999=$V56)*([2]JOE_DATA!$B$2:$B$19999="Matter sector group"),0.3,0)))
+
IF(LEN($W56)=0,0.3,SUM(IF(([2]JOE_DATA!$C$2:$C$19999=$W56)*([2]JOE_DATA!$B$2:$B$19999="Matter sector group"),0.3,0)))</f>
        <v>1</v>
      </c>
      <c r="GD56" s="3">
        <f t="array" ref="GD56">IF(LEN($X56)=0,0.4,SUM(IF(([2]JOE_DATA!$C$2:$C$19999=$X56)*([2]JOE_DATA!$B$2:$B$19999="Matter sub-sector group"),0.4,0)))
+
IF(LEN($Y56)=0,0.3,SUM(IF(([2]JOE_DATA!$C$2:$C$19999=$Y56)*([2]JOE_DATA!$B$2:$B$19999="Matter sub-sector group"),0.3,0)))
+
IF(LEN($Z56)=0,0.3,SUM(IF(([2]JOE_DATA!$C$2:$C$19999=$Z56)*([2]JOE_DATA!$B$2:$B$19999="Matter sub-sector group"),0.3,0)))</f>
        <v>1</v>
      </c>
      <c r="GE56" s="3">
        <f t="array" ref="GE56">IF(ISBLANK($AD56),1,SUM(IF(([2]JOE_DATA!$C$2:$C$19999=$AD56)*([2]JOE_DATA!$B$2:$B$19999="Matter confidential"),1,0)))</f>
        <v>1</v>
      </c>
      <c r="GF56" s="3">
        <f t="array" ref="GF56">IF(ISBLANK($AE56),1,SUM(IF(([2]JOE_DATA!$C$2:$C$19999=$AE56)*([2]JOE_DATA!$B$2:$B$19999="Matter confidential on completion"),1,0)))</f>
        <v>1</v>
      </c>
      <c r="GG56" s="3">
        <f t="array" ref="GG56">IF(ISBLANK($AG56),1,SUM(IF(([2]JOE_DATA!$C$2:$C$19999=$AG56)*([2]JOE_DATA!$B$2:$B$19999="Applicable law"),1,0)))</f>
        <v>1</v>
      </c>
      <c r="GH56" s="3">
        <f t="array" ref="GH56">IF(ISBLANK($AO56),1,SUM(IF(([2]JOE_DATA!$C$2:$C$19999=$AO56)*([2]JOE_DATA!$B$2:$B$19999="Contentious"),1,0)))</f>
        <v>1</v>
      </c>
      <c r="GI56" s="3">
        <f t="array" ref="GI56">IF(ISBLANK($AP56),1,SUM(IF(([2]JOE_DATA!$C$2:$C$19999=$AP56)*([2]JOE_DATA!$B$2:$B$19999="Dispute resolution"),1,0)))</f>
        <v>1</v>
      </c>
      <c r="GJ56" s="3">
        <f t="array" ref="GJ56">IF(ISBLANK($AQ56),1,SUM(IF(([2]JOE_DATA!$C$2:$C$19999=$AQ56)*([2]JOE_DATA!$B$2:$B$19999="Language of dispute"),1,0)))</f>
        <v>1</v>
      </c>
      <c r="GK56" s="3">
        <f t="array" ref="GK56">IF(LEN($AW56)=0,0.4,SUM(IF(([2]JOE_DATA!$C$2:$C$19999=$AW56)*([2]JOE_DATA!$B$2:$B$19999="Country Of Arbitration"),0.4,0)))
+
IF(LEN($AX56)=0,0.3,SUM(IF(([2]JOE_DATA!$C$2:$C$19999=$AX56)*([2]JOE_DATA!$B$2:$B$19999="Country Of Arbitration"),0.3,0)))
+
IF(LEN($AY56)=0,0.3,SUM(IF(([2]JOE_DATA!$C$2:$C$19999=$AY56)*([2]JOE_DATA!$B$2:$B$19999="Country Of Arbitration"),0.3,0)))</f>
        <v>1</v>
      </c>
      <c r="GL56" s="3">
        <f t="array" ref="GL56">IF(LEN($AT56)=0,0.4,SUM(IF(([2]JOE_DATA!$C$2:$C$19999=$AT56)*([2]JOE_DATA!$B$2:$B$19999="Jurisdiction of dispute"),0.4,0)))
+
IF(LEN($AU56)=0,0.3,SUM(IF(([2]JOE_DATA!$C$2:$C$19999=$AU56)*([2]JOE_DATA!$B$2:$B$19999="Jurisdiction of dispute"),0.3,0)))
+
IF(LEN($AV56)=0,0.3,SUM(IF(([2]JOE_DATA!$C$2:$C$19999=$AV56)*([2]JOE_DATA!$B$2:$B$19999="Jurisdiction of dispute"),0.3,0)))</f>
        <v>1</v>
      </c>
      <c r="GM56" s="3">
        <f t="array" ref="GM56">IF(LEN($AZ56)=0,0.6,SUM(IF(([2]JOE_DATA!$C$2:$C$19999=$AZ56)*([2]JOE_DATA!$B$2:$B$19999="Seat of arbitration"),0.6,0)))
+
IF(LEN($BA56)=0,0.4,SUM(IF(([2]JOE_DATA!$C$2:$C$19999=$BA56)*([2]JOE_DATA!$B$2:$B$19999="Seat of arbitration"),0.4,0)))</f>
        <v>1</v>
      </c>
      <c r="GN56" s="3">
        <f t="array" ref="GN56">IF(ISBLANK($BB56),1,SUM(IF(([2]JOE_DATA!$C$2:$C$19999=$BB56)*([2]JOE_DATA!$B$2:$B$19999="Arbitral rules"),1,0)))</f>
        <v>1</v>
      </c>
      <c r="GO56" s="3">
        <f t="array" ref="GO56">IF(ISBLANK($BC56),1,SUM(IF(([2]JOE_DATA!$C$2:$C$19999=$BC56)*([2]JOE_DATA!$B$2:$B$19999="Investment treaty"),1,0)))</f>
        <v>1</v>
      </c>
      <c r="GP56" s="3">
        <f t="array" ref="GP56">IF(ISBLANK($BD56),1,SUM(IF(([2]JOE_DATA!$C$2:$C$19999=$BD56)*([2]JOE_DATA!$B$2:$B$19999="Investigation type"),1,0)))</f>
        <v>1</v>
      </c>
      <c r="GQ56" s="3">
        <f t="array" ref="GQ56">IF(ISBLANK($BF56),1,SUM(IF(([2]JOE_DATA!$C$2:$C$19999=$BF56)*([2]JOE_DATA!$B$2:$B$19999="Currency of deal"),1,0)))</f>
        <v>1</v>
      </c>
      <c r="GR56" s="3">
        <f t="array" ref="GR56">IF(ISBLANK($BG56),1,SUM(IF(([2]JOE_DATA!$C$2:$C$19999=$BG56)*([2]JOE_DATA!$B$2:$B$19999="Value confidential"),1,0)))</f>
        <v>1</v>
      </c>
      <c r="GS56" s="3">
        <f t="array" ref="GS56">IF(ISBLANK($BH56),1,SUM(IF(([2]JOE_DATA!$C$2:$C$19999=$BH56)*([2]JOE_DATA!$B$2:$B$19999="Value confidential on completion"),1,0)))</f>
        <v>1</v>
      </c>
      <c r="GT56" s="3">
        <f t="array" ref="GT56">IF(LEN($BI56)=0,0.4,SUM(IF(([2]JOE_DATA!$C$2:$C$19999=$BI56)*([2]JOE_DATA!$B$2:$B$19999="Teams"),0.4,0)))
+
IF(LEN($BJ56)=0,0.3,SUM(IF(([2]JOE_DATA!$C$2:$C$19999=$BJ56)*([2]JOE_DATA!$B$2:$B$19999="Teams"),0.3,0)))
+
IF(LEN($BK56)=0,0.3,SUM(IF(([2]JOE_DATA!$C$2:$C$19999=$BK56)*([2]JOE_DATA!$B$2:$B$19999="Teams"),0.3,0)))</f>
        <v>1</v>
      </c>
      <c r="GU56" s="3">
        <f t="array" ref="GU56">IF(LEN($BL56)=0,0.4,SUM(IF(([2]JOE_DATA!$C$2:$C$19999=$BL56)*([2]JOE_DATA!$B$2:$B$19999="Lead Matter Partner"),0.4,0)))
+
IF(LEN($BM56)=0,0.3,SUM(IF(([2]JOE_DATA!$C$2:$C$19999=$BM56)*([2]JOE_DATA!$B$2:$B$19999="Lead Matter Partner"),0.3,0)))
+
IF(LEN($BN56)=0,0.3,SUM(IF(([2]JOE_DATA!$C$2:$C$19999=$BN56)*([2]JOE_DATA!$B$2:$B$19999="Lead Matter Partner"),0.3,0)))</f>
        <v>1</v>
      </c>
      <c r="GV56" s="3">
        <f t="array" ref="GV56">IF(LEN($BP56)=0,0.4,SUM(IF(([2]JOE_DATA!$C$2:$C$19999=$BP56)*([2]JOE_DATA!$B$2:$B$19999="Source of credential"),0.4,0)))
+
IF(LEN($BQ56)=0,0.3,SUM(IF(([2]JOE_DATA!$C$2:$C$19999=$BQ56)*([2]JOE_DATA!$B$2:$B$19999="Source of credential"),0.3,0)))
+
IF(LEN($BR56)=0,0.3,SUM(IF(([2]JOE_DATA!$C$2:$C$19999=$BR56)*([2]JOE_DATA!$B$2:$B$19999="Source of credential"),0.3,0)))</f>
        <v>1</v>
      </c>
      <c r="GW56" s="3">
        <f t="array" ref="GW56">IF(LEN($BX56)=0,0.4,SUM(IF(([2]JOE_DATA!$C$2:$C$19999=$BX56)*([2]JOE_DATA!$B$2:$B$19999="CMS firms involved"),0.4,0)))
+
IF(LEN($BY56)=0,0.6,SUM(IF(([2]JOE_DATA!$C$2:$C$19999=$BY56)*([2]JOE_DATA!$B$2:$B$19999="CMS firms involved"),0.6,0)))</f>
        <v>1</v>
      </c>
      <c r="GX56" s="3">
        <f t="array" ref="GX56">IF(ISBLANK($BZ56),1,SUM(IF(([2]JOE_DATA!$C$2:$C$19999=$BZ56)*([2]JOE_DATA!$B$2:$B$19999="Lead CMS firm"),1,0)))</f>
        <v>1</v>
      </c>
      <c r="GY56" s="3">
        <f t="array" ref="GY56">IF(LEN($CA56)=0,0.4,SUM(IF(([2]JOE_DATA!$C$2:$C$19999=$CA56)*([2]JOE_DATA!$B$2:$B$19999="Countries of other CMS firms"),0.4,0)))
+
IF(LEN($CB56)=0,0.3,SUM(IF(([2]JOE_DATA!$C$2:$C$19999=$CB56)*([2]JOE_DATA!$B$2:$B$19999="Countries of other CMS firms"),0.3,0)))
+
IF(LEN($CC56)=0,0.3,SUM(IF(([2]JOE_DATA!$C$2:$C$19999=$CC56)*([2]JOE_DATA!$B$2:$B$19999="Countries of other CMS firms"),0.3,0)))</f>
        <v>1</v>
      </c>
      <c r="GZ56" s="3">
        <f t="array" ref="GZ56">IF(ISBLANK($CD56),1,SUM(IF(([2]JOE_DATA!$C$2:$C$19999=$CD56)*([2]JOE_DATA!$B$2:$B$19999="Credential status"),1,0)))</f>
        <v>1</v>
      </c>
      <c r="HA56" s="3">
        <f t="array" ref="HA56">IF(ISBLANK($CE56),1,SUM(IF(([2]JOE_DATA!$C$2:$C$19999=$CE56)*([2]JOE_DATA!$B$2:$B$19999="Credential version"),1,0)))</f>
        <v>1</v>
      </c>
      <c r="HB56" s="3">
        <f t="array" ref="HB56">IF(ISBLANK($CG56),1,SUM(IF(([2]JOE_DATA!$C$2:$C$19999=$CG56)*([2]JOE_DATA!$B$2:$B$19999="Credential type "),1,0)))</f>
        <v>1</v>
      </c>
      <c r="HC56" s="3">
        <f t="array" ref="HC56">IF(ISBLANK($CH56),1,SUM(IF(([2]JOE_DATA!$C$2:$C$19999=$CH56)*([2]JOE_DATA!$B$2:$B$19999="Other uses"),1,0)))</f>
        <v>1</v>
      </c>
      <c r="HD56" s="3">
        <f t="array" ref="HD56">IF(ISBLANK($CK56),1,SUM(IF(([2]JOE_DATA!$C$2:$C$19999=$CK56)*([2]JOE_DATA!$B$2:$B$19999="Priority"),1,0)))</f>
        <v>1</v>
      </c>
      <c r="HE56" s="3">
        <f t="array" ref="HE56">IF(LEN($CM56)=0,0.4,SUM(IF(([2]JOE_DATA!$C$2:$C$19999=$CM56)*([2]JOE_DATA!$B$2:$B$19999="Know how"),0.4,0)))
+
IF(LEN($CN56)=0,0.3,SUM(IF(([2]JOE_DATA!$C$2:$C$19999=$CN56)*([2]JOE_DATA!$B$2:$B$19999="Know how"),0.3,0)))
+
IF(LEN($CO56)=0,0.3,SUM(IF(([2]JOE_DATA!$C$2:$C$19999=$CO56)*([2]JOE_DATA!$B$2:$B$19999="Know how"),0.3,0)))</f>
        <v>1</v>
      </c>
      <c r="HF56" s="3">
        <f t="array" ref="HF56">IF(LEN($CS56)=0,0.4,SUM(IF(([2]JOE_DATA!$C$2:$C$19999=$CS56)*([2]JOE_DATA!$B$2:$B$19999="Work type")*([2]JOE_DATA!$A$2:$A$19999="BAIF"),0.4,0)))
+
IF(LEN($CT56)=0,0.3,SUM(IF(([2]JOE_DATA!$C$2:$C$19999=$CT56)*([2]JOE_DATA!$B$2:$B$19999="Work type")*([2]JOE_DATA!$A$2:$A$19999="BAIF"),0.3,0)))
+
IF(LEN($CU56)=0,0.3,SUM(IF(([2]JOE_DATA!$C$2:$C$19999=$CU56)*([2]JOE_DATA!$B$2:$B$19999="Work type")*([2]JOE_DATA!$A$2:$A$19999="BAIF"),0.3,0)))</f>
        <v>1</v>
      </c>
      <c r="HG56" s="3">
        <f t="array" ref="HG56">IF(LEN($CQ56)=0,1,SUM(IF(([2]JOE_DATA!$C$2:$C$19999=$CQ56)*([2]JOE_DATA!$B$2:$B$19999="Client type")*([2]JOE_DATA!$A$2:$A$19999="BAIF"),1,0)))</f>
        <v>1</v>
      </c>
      <c r="HH56" s="3">
        <f t="array" ref="HH56">IF(LEN($CW56)=0,0.4,SUM(IF(([2]JOE_DATA!$C$2:$C$19999=$CW56)*([2]JOE_DATA!$B$2:$B$19999="Work type")*([2]JOE_DATA!$A$2:$A$19999="CRD"),0.4,0)))
+
IF(LEN($CX56)=0,0.3,SUM(IF(([2]JOE_DATA!$C$2:$C$19999=$CX56)*([2]JOE_DATA!$B$2:$B$19999="Work type")*([2]JOE_DATA!$A$2:$A$19999="CRD"),0.3,0)))
+
IF(LEN($CY56)=0,0.3,SUM(IF(([2]JOE_DATA!$C$2:$C$19999=$CY56)*([2]JOE_DATA!$B$2:$B$19999="Work type")*([2]JOE_DATA!$A$2:$A$19999="CRD"),0.3,0)))</f>
        <v>1</v>
      </c>
      <c r="HI56" s="3">
        <f t="array" ref="HI56">IF(LEN($CZ56)=0,0.4,SUM(IF(([2]JOE_DATA!$C$2:$C$19999=$CZ56)*([2]JOE_DATA!$B$2:$B$19999="Sub-work type")*([2]JOE_DATA!$A$2:$A$19999="CRD"),0.4,0)))
+
IF(LEN($DA56)=0,0.3,SUM(IF(([2]JOE_DATA!$C$2:$C$19999=$DA56)*([2]JOE_DATA!$B$2:$B$19999="Sub-work type")*([2]JOE_DATA!$A$2:$A$19999="CRD"),0.3,0)))
+
IF(LEN($DB56)=0,0.3,SUM(IF(([2]JOE_DATA!$C$2:$C$19999=$DB56)*([2]JOE_DATA!$B$2:$B$19999="Sub-work type")*([2]JOE_DATA!$A$2:$A$19999="CRD"),0.3,0)))</f>
        <v>1</v>
      </c>
      <c r="HJ56" s="3">
        <f t="array" ref="HJ56">IF(LEN($CV56)=0,1,SUM(IF(([2]JOE_DATA!$C$2:$C$19999=$CV56)*([2]JOE_DATA!$B$2:$B$19999="Client type")*([2]JOE_DATA!$A$2:$A$19999="CRD"),1,0)))</f>
        <v>1</v>
      </c>
      <c r="HK56" s="3">
        <f t="array" ref="HK56">IF(LEN($DC56)=0,0.4,SUM(IF(([2]JOE_DATA!$C$2:$C$19999=$DC56)*([2]JOE_DATA!$B$2:$B$19999="Work type")*([2]JOE_DATA!$A$2:$A$19999="Corporate"),0.4,0)))
+
IF(LEN($DD56)=0,0.3,SUM(IF(([2]JOE_DATA!$C$2:$C$19999=$DD56)*([2]JOE_DATA!$B$2:$B$19999="Work type")*([2]JOE_DATA!$A$2:$A$19999="Corporate"),0.3,0)))
+
IF(LEN($DE56)=0,0.3,SUM(IF(([2]JOE_DATA!$C$2:$C$19999=$DE56)*([2]JOE_DATA!$B$2:$B$19999="Work type")*([2]JOE_DATA!$A$2:$A$19999="Corporate"),0.3,0)))</f>
        <v>1</v>
      </c>
      <c r="HL56" s="3">
        <f t="array" ref="HL56">IF(LEN($DF56)=0,0.4,SUM(IF(([2]JOE_DATA!$C$2:$C$19999=$DF56)*([2]JOE_DATA!$B$2:$B$19999="Sub-work type")*([2]JOE_DATA!$A$2:$A$19999="Corporate"),0.4,0)))
+
IF(LEN($DG56)=0,0.3,SUM(IF(([2]JOE_DATA!$C$2:$C$19999=$DG56)*([2]JOE_DATA!$B$2:$B$19999="Sub-work type")*([2]JOE_DATA!$A$2:$A$19999="Corporate"),0.3,0)))
+
IF(LEN($DH56)=0,0.3,SUM(IF(([2]JOE_DATA!$C$2:$C$19999=$DH56)*([2]JOE_DATA!$B$2:$B$19999="Sub-work type")*([2]JOE_DATA!$A$2:$A$19999="Corporate"),0.3,0)))</f>
        <v>1</v>
      </c>
      <c r="HM56" s="3">
        <f t="array" ref="HM56">IF(LEN($DI56)=0,0.4,SUM(IF(([2]JOE_DATA!$C$2:$C$19999=$DI56)*([2]JOE_DATA!$B$2:$B$19999="Acting for")*([2]JOE_DATA!$A$2:$A$19999="Corporate"),0.4,0)))
+
IF(LEN($DJ56)=0,0.3,SUM(IF(([2]JOE_DATA!$C$2:$C$19999=$DJ56)*([2]JOE_DATA!$B$2:$B$19999="Acting for")*([2]JOE_DATA!$A$2:$A$19999="Corporate"),0.3,0)))
+
IF(LEN($DK56)=0,0.3,SUM(IF(([2]JOE_DATA!$C$2:$C$19999=$DK56)*([2]JOE_DATA!$B$2:$B$19999="Acting for")*([2]JOE_DATA!$A$2:$A$19999="Corporate"),0.3,0)))</f>
        <v>1</v>
      </c>
      <c r="HN56" s="3">
        <f t="array" ref="HN56">IF(LEN($DM56)=0,0.4,SUM(IF(([2]JOE_DATA!$C$2:$C$19999=$DM56)*([2]JOE_DATA!$B$2:$B$19999="Country of buyer")*([2]JOE_DATA!$A$2:$A$19999="Corporate"),0.4,0)))
+
IF(LEN($DN56)=0,0.3,SUM(IF(([2]JOE_DATA!$C$2:$C$19999=$DN56)*([2]JOE_DATA!$B$2:$B$19999="Country of buyer")*([2]JOE_DATA!$A$2:$A$19999="Corporate"),0.3,0)))
+
IF(LEN($DL56)=0,0.3,SUM(IF(([2]JOE_DATA!$C$2:$C$19999=$DL56)*([2]JOE_DATA!$B$2:$B$19999="Country of buyer")*([2]JOE_DATA!$A$2:$A$19999="Corporate"),0.3,0)))</f>
        <v>1</v>
      </c>
      <c r="HO56" s="3">
        <f t="array" ref="HO56">IF(LEN($DO56)=0,0.4,SUM(IF(([2]JOE_DATA!$C$2:$C$19999=$DO56)*([2]JOE_DATA!$B$2:$B$19999="Country of seller")*([2]JOE_DATA!$A$2:$A$19999="Corporate"),0.4,0)))
+
IF(LEN($DP56)=0,0.3,SUM(IF(([2]JOE_DATA!$C$2:$C$19999=$DP56)*([2]JOE_DATA!$B$2:$B$19999="Country of seller")*([2]JOE_DATA!$A$2:$A$19999="Corporate"),0.3,0)))
+
IF(LEN($DQ56)=0,0.3,SUM(IF(([2]JOE_DATA!$C$2:$C$19999=$DQ56)*([2]JOE_DATA!$B$2:$B$19999="Country of seller")*([2]JOE_DATA!$A$2:$A$19999="Corporate"),0.3,0)))</f>
        <v>1</v>
      </c>
      <c r="HP56" s="3">
        <f t="array" ref="HP56">IF(LEN($DR56)=0,0.4,SUM(IF(([2]JOE_DATA!$C$2:$C$19999=$DR56)*([2]JOE_DATA!$B$2:$B$19999="Country of target")*([2]JOE_DATA!$A$2:$A$19999="Corporate"),0.4,0)))
+
IF(LEN($DS56)=0,0.3,SUM(IF(([2]JOE_DATA!$C$2:$C$19999=$DS56)*([2]JOE_DATA!$B$2:$B$19999="Country of target")*([2]JOE_DATA!$A$2:$A$19999="Corporate"),0.3,0)))
+
IF(LEN($DT56)=0,0.3,SUM(IF(([2]JOE_DATA!$C$2:$C$19999=$DT56)*([2]JOE_DATA!$B$2:$B$19999="Country of target")*([2]JOE_DATA!$A$2:$A$19999="Corporate"),0.3,0)))</f>
        <v>1</v>
      </c>
      <c r="HQ56" s="3">
        <f t="array" ref="HQ56">IF(LEN($DU56)=0,1,SUM(IF(([2]JOE_DATA!$C$2:$C$19999=$DU56)*([2]JOE_DATA!$B$2:$B$19999="Value over US $5m")*([2]JOE_DATA!$A$2:$A$19999="Corporate"),1,0)))</f>
        <v>1</v>
      </c>
      <c r="HR56" s="3">
        <f t="array" ref="HR56">IF(LEN($DV56)=0,1,SUM(IF(([2]JOE_DATA!$C$2:$C$19999=$DV56)*([2]JOE_DATA!$B$2:$B$19999="Value over £500,000")*([2]JOE_DATA!$A$2:$A$19999="Corporate"),1,0)))</f>
        <v>1</v>
      </c>
      <c r="HS56" s="3">
        <f t="array" ref="HS56">IF(LEN($DW56)=0,1,SUM(IF(([2]JOE_DATA!$C$2:$C$19999=$DW56)*([2]JOE_DATA!$B$2:$B$19999="Value over Euro 5m")*([2]JOE_DATA!$A$2:$A$19999="Corporate"),1,0)))</f>
        <v>1</v>
      </c>
      <c r="HT56" s="3">
        <f t="array" ref="HT56">IF(LEN($DX56)=0,1,SUM(IF(([2]JOE_DATA!$C$2:$C$19999=$DX56)*([2]JOE_DATA!$B$2:$B$19999="Value range in euros")*([2]JOE_DATA!$A$2:$A$19999="Corporate"),1,0)))</f>
        <v>1</v>
      </c>
      <c r="HU56" s="3">
        <f t="array" ref="HU56">IF(LEN($DY56)=0,1,SUM(IF(([2]JOE_DATA!$C$2:$C$19999=$DY56)*([2]JOE_DATA!$B$2:$B$19999="Is the deal relevant for M&amp;A study")*([2]JOE_DATA!$A$2:$A$19999="Corporate"),1,0)))</f>
        <v>1</v>
      </c>
      <c r="HV56" s="3">
        <f t="array" ref="HV56">IF(LEN($DZ56)=0,1,SUM(IF(([2]JOE_DATA!$C$2:$C$19999=$DZ56)*([2]JOE_DATA!$B$2:$B$19999="Does the deal involve PE clients")*([2]JOE_DATA!$A$2:$A$19999="Corporate"),1,0)))</f>
        <v>1</v>
      </c>
      <c r="HW56" s="3">
        <f t="array" ref="HW56">IF(LEN($EA56)=0,1,SUM(IF(([2]JOE_DATA!$C$2:$C$19999=$EA56)*([2]JOE_DATA!$B$2:$B$19999="Quarter deal announced/signed")*([2]JOE_DATA!$A$2:$A$19999="Corporate"),1,0)))</f>
        <v>1</v>
      </c>
      <c r="HX56" s="3">
        <f t="array" ref="HX56">IF(LEN($EB56)=0,1,SUM(IF(([2]JOE_DATA!$C$2:$C$19999=$EB56)*([2]JOE_DATA!$B$2:$B$19999="Quarter deal completed")*([2]JOE_DATA!$A$2:$A$19999="Corporate"),1,0)))</f>
        <v>1</v>
      </c>
      <c r="HY56" s="3">
        <f t="array" ref="HY56">IF(LEN($EC56)=0,1,SUM(IF(([2]JOE_DATA!$C$2:$C$19999=$EC56)*([2]JOE_DATA!$B$2:$B$19999="Year deal announced/signed")*([2]JOE_DATA!$A$2:$A$19999="Corporate"),1,0)))</f>
        <v>1</v>
      </c>
      <c r="HZ56" s="3">
        <f t="array" ref="HZ56">IF(LEN($ED56)=0,1,SUM(IF(([2]JOE_DATA!$C$2:$C$19999=$ED56)*([2]JOE_DATA!$B$2:$B$19999="Year deal completed")*([2]JOE_DATA!$A$2:$A$19999="Corporate"),1,0)))</f>
        <v>1</v>
      </c>
      <c r="IA56" s="3">
        <v>1</v>
      </c>
      <c r="IB56" s="3">
        <f t="array" ref="IB56">IF(LEN($EF56)=0,1,SUM(IF(([2]JOE_DATA!$C$2:$C$19999=$EF56)*([2]JOE_DATA!$B$2:$B$19999="Work type")*([2]JOE_DATA!$A$2:$A$19999="Corporate Tax"),1,0)))</f>
        <v>1</v>
      </c>
      <c r="IC56" s="3">
        <f t="array" ref="IC56">IF(LEN($EG56)=0,0.4,SUM(IF(([2]JOE_DATA!$C$2:$C$19999=$EG56)*([2]JOE_DATA!$B$2:$B$19999="Work type")*([2]JOE_DATA!$A$2:$A$19999="EPC Construction"),0.4,0)))
+
IF(LEN($EH56)=0,0.3,SUM(IF(([2]JOE_DATA!$C$2:$C$19999=$EH56)*([2]JOE_DATA!$B$2:$B$19999="Work type")*([2]JOE_DATA!$A$2:$A$19999="EPC Construction"),0.3,0)))
+
IF(LEN($EI56)=0,0.3,SUM(IF(([2]JOE_DATA!$C$2:$C$19999=$EI56)*([2]JOE_DATA!$B$2:$B$19999="Work type")*([2]JOE_DATA!$A$2:$A$19999="EPC Construction"),0.3,0)))</f>
        <v>1</v>
      </c>
      <c r="ID56" s="3">
        <f t="array" ref="ID56">IF(LEN($EJ56)=0,0.4,SUM(IF(([2]JOE_DATA!$C$2:$C$19999=$EJ56)*([2]JOE_DATA!$B$2:$B$19999="Contract type")*([2]JOE_DATA!$A$2:$A$19999="EPC Construction"),0.4,0)))
+
IF(LEN($EK56)=0,0.3,SUM(IF(([2]JOE_DATA!$C$2:$C$19999=$EK56)*([2]JOE_DATA!$B$2:$B$19999="Contract type")*([2]JOE_DATA!$A$2:$A$19999="EPC Construction"),0.3,0)))
+
IF(LEN($EL56)=0,0.3,SUM(IF(([2]JOE_DATA!$C$2:$C$19999=$EL56)*([2]JOE_DATA!$B$2:$B$19999="Contract type")*([2]JOE_DATA!$A$2:$A$19999="EPC Construction"),0.3,0)))</f>
        <v>1</v>
      </c>
      <c r="IE56" s="3">
        <f t="array" ref="IE56">IF(LEN($EP56)=0,1,SUM(IF(([2]JOE_DATA!$C$2:$C$19999=$EP56)*([2]JOE_DATA!$B$2:$B$19999="Client type")*([2]JOE_DATA!$A$2:$A$19999="EPC Construction"),1,0)))</f>
        <v>1</v>
      </c>
      <c r="IF56" s="3">
        <f t="array" ref="IF56">IF(LEN($EN56)=0,1,SUM(IF(([2]JOE_DATA!$C$2:$C$19999=$EN56)*([2]JOE_DATA!$B$2:$B$19999="Subject matter")*([2]JOE_DATA!$A$2:$A$19999="EPC Construction"),1,0)))</f>
        <v>1</v>
      </c>
      <c r="IG56" s="3">
        <f t="array" ref="IG56">IF(LEN($ER56)=0,1,SUM(IF(([2]JOE_DATA!$C$2:$C$19999=$ER56)*([2]JOE_DATA!$B$2:$B$19999="Client scope")*([2]JOE_DATA!$A$2:$A$19999="EPC Construction"),1,0)))</f>
        <v>1</v>
      </c>
      <c r="IH56" s="3">
        <f t="array" ref="IH56">IF(LEN($ES56)=0,0.4,SUM(IF(([2]JOE_DATA!$C$2:$C$19999=$ES56)*([2]JOE_DATA!$B$2:$B$19999="Work type")*([2]JOE_DATA!$A$2:$A$19999="EPC Energy"),0.4,0)))
+
IF(LEN($ET56)=0,0.3,SUM(IF(([2]JOE_DATA!$C$2:$C$19999=$ET56)*([2]JOE_DATA!$B$2:$B$19999="Work type")*([2]JOE_DATA!$A$2:$A$19999="EPC Energy"),0.3,0)))
+
IF(LEN($EU56)=0,0.3,SUM(IF(([2]JOE_DATA!$C$2:$C$19999=$EU56)*([2]JOE_DATA!$B$2:$B$19999="Work type")*([2]JOE_DATA!$A$2:$A$19999="EPC Energy"),0.3,0)))</f>
        <v>1</v>
      </c>
      <c r="II56" s="3">
        <f t="array" ref="II56">IF(LEN($EV56)=0,1,SUM(IF(([2]JOE_DATA!$C$2:$C$19999=$EV56)*([2]JOE_DATA!$B$2:$B$19999="Work type")*([2]JOE_DATA!$A$2:$A$19999="EPC Energy"),1,0)))</f>
        <v>1</v>
      </c>
      <c r="IJ56" s="3">
        <f t="array" ref="IJ56">IF(LEN($EW56)=0,1,SUM(IF(([2]JOE_DATA!$C$2:$C$19999=$EW56)*([2]JOE_DATA!$B$2:$B$19999="Client type")*([2]JOE_DATA!$A$2:$A$19999="EPC Projects"),1,0)))</f>
        <v>1</v>
      </c>
      <c r="IK56" s="3">
        <f t="array" ref="IK56">IF(LEN($FE56)=0,0.4,SUM(IF(([2]JOE_DATA!$C$2:$C$19999=$FE56)*([2]JOE_DATA!$B$2:$B$19999="Client type")*([2]JOE_DATA!$A$2:$A$19999="Real Estate"),0.4,0)))
+
IF(LEN($FF56)=0,0.3,SUM(IF(([2]JOE_DATA!$C$2:$C$19999=$FF56)*([2]JOE_DATA!$B$2:$B$19999="Client type")*([2]JOE_DATA!$A$2:$A$19999="Real Estate"),0.3,0)))
+
IF(LEN($FG56)=0,0.3,SUM(IF(([2]JOE_DATA!$C$2:$C$19999=$FG56)*([2]JOE_DATA!$B$2:$B$19999="Client type")*([2]JOE_DATA!$A$2:$A$19999="Real Estate"),0.3,0)))</f>
        <v>1</v>
      </c>
      <c r="IL56" s="3">
        <f t="array" ref="IL56">IF(LEN($FH56)=0,0.4,SUM(IF(([2]JOE_DATA!$C$2:$C$19999=$FH56)*([2]JOE_DATA!$B$2:$B$19999="Work type")*([2]JOE_DATA!$A$2:$A$19999="Real Estate"),0.4,0)))
+
IF(LEN($FI56)=0,0.3,SUM(IF(([2]JOE_DATA!$C$2:$C$19999=$FI56)*([2]JOE_DATA!$B$2:$B$19999="Work type")*([2]JOE_DATA!$A$2:$A$19999="Real Estate"),0.3,0)))
+
IF(LEN($FJ56)=0,0.3,SUM(IF(([2]JOE_DATA!$C$2:$C$19999=$FJ56)*([2]JOE_DATA!$B$2:$B$19999="Work type")*([2]JOE_DATA!$A$2:$A$19999="Real Estate"),0.3,0)))</f>
        <v>1</v>
      </c>
      <c r="IM56" s="3">
        <f t="array" ref="IM56">IF(LEN($EX56)=0,0.4,SUM(IF(([2]JOE_DATA!$C$2:$C$19999=$EX56)*([2]JOE_DATA!$B$2:$B$19999="Work type")*([2]JOE_DATA!$A$2:$A$19999="Human Capital"),0.4,0)))
+
IF(LEN($EY56)=0,0.3,SUM(IF(([2]JOE_DATA!$C$2:$C$19999=$EY56)*([2]JOE_DATA!$B$2:$B$19999="Work type")*([2]JOE_DATA!$A$2:$A$19999="Human Capital"),0.3,0)))
+
IF(LEN($EZ56)=0,0.3,SUM(IF(([2]JOE_DATA!$C$2:$C$19999=$EZ56)*([2]JOE_DATA!$B$2:$B$19999="Work type")*([2]JOE_DATA!$A$2:$A$19999="Human Capital"),0.3,0)))</f>
        <v>1</v>
      </c>
      <c r="IN56" s="3">
        <f t="array" ref="IN56">IF(LEN($FA56)=0,0.4,SUM(IF(([2]JOE_DATA!$C$2:$C$19999=$FA56)*([2]JOE_DATA!$B$2:$B$19999="Sub-work types")*([2]JOE_DATA!$A$2:$A$19999="Human Capital"),0.4,0)))
+
IF(LEN($FB56)=0,0.3,SUM(IF(([2]JOE_DATA!$C$2:$C$19999=$FB56)*([2]JOE_DATA!$B$2:$B$19999="Sub-work types")*([2]JOE_DATA!$A$2:$A$19999="Human Capital"),0.3,0)))
+
IF(LEN($FC56)=0,0.3,SUM(IF(([2]JOE_DATA!$C$2:$C$19999=$FC56)*([2]JOE_DATA!$B$2:$B$19999="Sub-work types")*([2]JOE_DATA!$A$2:$A$19999="Human Capital"),0.3,0)))</f>
        <v>1</v>
      </c>
      <c r="IO56" s="16">
        <f t="array" ref="IO56">IF(LEN($FD56)=0,1,SUM(IF(([2]JOE_DATA!$C$2:$C$19999=$FD56)*([2]JOE_DATA!$B$2:$B$19999="Pension scheme")*([2]JOE_DATA!$A$2:$A$19999="Human Capital"),1,0)))</f>
        <v>1</v>
      </c>
      <c r="IP56" s="3">
        <f t="array" ref="IP56">IF(LEN($BT56)=0,0.4,SUM(IF(([2]JOE_DATA!$C$2:$C$19999=$BT56)*([2]JOE_DATA!$B$2:$B$19999="Other Matter Executive"),0.4,0)))
+
IF(LEN($BU56)=0,0.3,SUM(IF(([2]JOE_DATA!$C$2:$C$19999=$BU56)*([2]JOE_DATA!$B$2:$B$19999="Other Matter Executive"),0.3,0)))
+
IF(LEN($BV56)=0,0.3,SUM(IF(([2]JOE_DATA!$C$2:$C$19999=$BV56)*([2]JOE_DATA!$B$2:$B$19999="Other Matter Executive"),0.3,0)))</f>
        <v>1</v>
      </c>
    </row>
    <row r="57" spans="1:250" ht="18.75">
      <c r="A57" s="37" t="s">
        <v>246</v>
      </c>
      <c r="B57" s="38" t="s">
        <v>449</v>
      </c>
      <c r="C57" s="37" t="s">
        <v>254</v>
      </c>
      <c r="D57" s="37"/>
      <c r="E57" s="3"/>
      <c r="F57" s="39" t="s">
        <v>286</v>
      </c>
      <c r="G57" s="3"/>
      <c r="H57" s="3"/>
      <c r="I57" s="40" t="s">
        <v>451</v>
      </c>
      <c r="J57" s="3"/>
      <c r="K57" s="3"/>
      <c r="L57" s="37"/>
      <c r="M57" s="3"/>
      <c r="N57" s="3"/>
      <c r="O57" s="47" t="s">
        <v>98</v>
      </c>
      <c r="P57" s="37"/>
      <c r="Q57" s="37"/>
      <c r="R57" s="3"/>
      <c r="S57" s="42"/>
      <c r="T57" s="42">
        <v>38784</v>
      </c>
      <c r="U57" s="40" t="s">
        <v>300</v>
      </c>
      <c r="V57" s="39" t="s">
        <v>286</v>
      </c>
      <c r="W57" s="3"/>
      <c r="X57" s="40" t="s">
        <v>451</v>
      </c>
      <c r="Y57" s="3"/>
      <c r="Z57" s="3"/>
      <c r="AA57" s="37" t="s">
        <v>453</v>
      </c>
      <c r="AB57" s="37"/>
      <c r="AC57" s="3"/>
      <c r="AD57" s="37" t="s">
        <v>254</v>
      </c>
      <c r="AE57" s="3"/>
      <c r="AF57" s="3"/>
      <c r="AG57" s="43" t="s">
        <v>130</v>
      </c>
      <c r="AH57" s="3"/>
      <c r="AI57" s="37" t="s">
        <v>255</v>
      </c>
      <c r="AJ57" s="3"/>
      <c r="AK57" s="3"/>
      <c r="AL57" s="37"/>
      <c r="AM57" s="3"/>
      <c r="AN57" s="3"/>
      <c r="AO57" s="37" t="s">
        <v>256</v>
      </c>
      <c r="AP57" s="3"/>
      <c r="AQ57" s="3"/>
      <c r="AR57" s="3"/>
      <c r="AS57" s="3"/>
      <c r="AT57" s="3"/>
      <c r="AU57" s="3"/>
      <c r="AV57" s="3"/>
      <c r="AW57" s="3"/>
      <c r="AX57" s="3"/>
      <c r="AY57" s="3"/>
      <c r="AZ57" s="3"/>
      <c r="BA57" s="3"/>
      <c r="BB57" s="3"/>
      <c r="BC57" s="3"/>
      <c r="BD57" s="3"/>
      <c r="BE57" s="44"/>
      <c r="BF57" s="37"/>
      <c r="BG57" s="37" t="s">
        <v>254</v>
      </c>
      <c r="BH57" s="3"/>
      <c r="BI57" s="40" t="s">
        <v>303</v>
      </c>
      <c r="BJ57" s="45"/>
      <c r="BK57" s="45"/>
      <c r="BL57" s="46" t="s">
        <v>291</v>
      </c>
      <c r="BM57" s="46"/>
      <c r="BN57" s="37"/>
      <c r="BO57" s="3"/>
      <c r="BP57" s="3"/>
      <c r="BQ57" s="3"/>
      <c r="BR57" s="3"/>
      <c r="BS57" s="3"/>
      <c r="BT57" s="37"/>
      <c r="BU57" s="37"/>
      <c r="BV57" s="37"/>
      <c r="BW57" s="3"/>
      <c r="BX57" s="3"/>
      <c r="BY57" s="3"/>
      <c r="BZ57" s="3"/>
      <c r="CA57" s="3"/>
      <c r="CB57" s="3"/>
      <c r="CC57" s="3"/>
      <c r="CD57" s="41" t="s">
        <v>259</v>
      </c>
      <c r="CE57" s="40" t="s">
        <v>260</v>
      </c>
      <c r="CF57" s="3"/>
      <c r="CG57" s="41" t="s">
        <v>261</v>
      </c>
      <c r="CH57" s="40"/>
      <c r="CI57" s="3"/>
      <c r="CJ57" s="3"/>
      <c r="CK57" s="41" t="s">
        <v>262</v>
      </c>
      <c r="CL57" s="3"/>
      <c r="CM57" s="3"/>
      <c r="CN57" s="3"/>
      <c r="CO57" s="3"/>
      <c r="CP57" s="3"/>
      <c r="CQ57" s="37"/>
      <c r="CR57" s="37"/>
      <c r="CS57" s="37"/>
      <c r="CT57" s="37"/>
      <c r="CU57" s="37"/>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7"/>
      <c r="FF57" s="37"/>
      <c r="FG57" s="37"/>
      <c r="FH57" s="37"/>
      <c r="FI57" s="37"/>
      <c r="FJ57" s="3"/>
      <c r="FK57" s="3"/>
      <c r="FL57" s="3"/>
      <c r="FM57" s="3"/>
      <c r="FO57" s="3"/>
      <c r="FP57" s="3"/>
      <c r="FQ57" s="3" t="str">
        <f t="array" ref="FQ57">IF(SUM($FU57:$IP57)=74,"PASS","FAIL")</f>
        <v>PASS</v>
      </c>
      <c r="FR57" s="3">
        <f t="shared" si="5"/>
        <v>0</v>
      </c>
      <c r="FS57" s="3">
        <f t="shared" si="6"/>
        <v>0</v>
      </c>
      <c r="FT57" s="3"/>
      <c r="FU57" s="3">
        <f t="array" ref="FU57">SUM(IF(([2]JOE_DATA!$C$2:$C$19999=$C57)*([2]JOE_DATA!$B$2:$B$19999="Client Name Confidential"),1,0))</f>
        <v>1</v>
      </c>
      <c r="FV57" s="3">
        <f t="array" ref="FV57">IF(ISBLANK($E57),1,SUM(IF(([2]JOE_DATA!$C$2:$C$19999=$E57)*([2]JOE_DATA!$B$2:$B$19999="Client name confidential on completion"),1,0)))</f>
        <v>1</v>
      </c>
      <c r="FW57" s="3">
        <f t="array" ref="FW57">IF(LEN($F57)=0,0.5,SUM(IF(([2]JOE_DATA!$C$2:$C$19999=$F57)*([2]JOE_DATA!$B$2:$B$19999="Client sector group"),0.5,0)))
+
IF(LEN($G57)=0,0.25,SUM(IF(([2]JOE_DATA!$C$2:$C$19999=$G57)*([2]JOE_DATA!$B$2:$B$19999="Client sector group"),0.25,0)))
+
IF(LEN($H57)=0,0.25,SUM(IF(([2]JOE_DATA!$C$2:$C$19999=$H57)*([2]JOE_DATA!$B$2:$B$19999="Client sector group"),0.25,0)))</f>
        <v>1</v>
      </c>
      <c r="FX57" s="3">
        <f t="array" ref="FX57">IF(ISBLANK($I57),0.5,SUM(IF(([2]JOE_DATA!$C$2:$C$19999=$I57)*([2]JOE_DATA!$B$2:$B$19999="Client sub-sector group"),0.5,0)))
+
IF(ISBLANK($J57),0.25,SUM(IF(([2]JOE_DATA!$C$2:$C$19999=$J57)*([2]JOE_DATA!$B$2:$B$19999="Client sub-sector group"),0.25,0)))
+
IF(ISBLANK($K57),0.25,SUM(IF(([2]JOE_DATA!$C$2:$C$19999=$K57)*([2]JOE_DATA!$B$2:$B$19999="Client sub-sector group"),0.25,0)))</f>
        <v>1</v>
      </c>
      <c r="FY57" s="3">
        <f t="array" ref="FY57">IF(LEN($L57)=0,0.4,SUM(IF(([2]JOE_DATA!$C$2:$C$19999=$L57)*([2]JOE_DATA!$B$2:$B$19999="Predominant Country of Client"),0.4,0)))
+
IF(LEN($M57)=0,0.3,SUM(IF(([2]JOE_DATA!$C$2:$C$19999=$M57)*([2]JOE_DATA!$B$2:$B$19999="Predominant Country of Client"),0.3,0)))
+
IF(LEN($N57)=0,0.3,SUM(IF(([2]JOE_DATA!$C$2:$C$19999=$N57)*([2]JOE_DATA!$B$2:$B$19999="Predominant Country of Client"),0.3,0)))</f>
        <v>1</v>
      </c>
      <c r="FZ57" s="3">
        <f t="array" ref="FZ57">IF(LEN($O57)=0,0.4,SUM(IF(([2]JOE_DATA!$C$2:$C$19999=$O57)*([2]JOE_DATA!$B$2:$B$19999="Main practice group"),0.4,0)))
+
IF(LEN($P57)=0,0.3,SUM(IF(([2]JOE_DATA!$C$2:$C$19999=$P57)*([2]JOE_DATA!$B$2:$B$19999="Main practice group"),0.3,0)))
+
IF(LEN($Q57)=0,0.3,SUM(IF(([2]JOE_DATA!$C$2:$C$19999=$Q57)*([2]JOE_DATA!$B$2:$B$19999="Main practice group"),0.3,0)))</f>
        <v>1</v>
      </c>
      <c r="GA57" s="3">
        <f t="shared" si="7"/>
        <v>1</v>
      </c>
      <c r="GB57" s="3">
        <f t="shared" si="8"/>
        <v>1</v>
      </c>
      <c r="GC57" s="3">
        <f t="array" ref="GC57">IF(LEN($U57)=0,0.4,SUM(IF(([2]JOE_DATA!$C$2:$C$19999=$U57)*([2]JOE_DATA!$B$2:$B$19999="Matter sector group"),0.4,0)))
+
IF(LEN($V57)=0,0.3,SUM(IF(([2]JOE_DATA!$C$2:$C$19999=$V57)*([2]JOE_DATA!$B$2:$B$19999="Matter sector group"),0.3,0)))
+
IF(LEN($W57)=0,0.3,SUM(IF(([2]JOE_DATA!$C$2:$C$19999=$W57)*([2]JOE_DATA!$B$2:$B$19999="Matter sector group"),0.3,0)))</f>
        <v>1</v>
      </c>
      <c r="GD57" s="3">
        <f t="array" ref="GD57">IF(LEN($X57)=0,0.4,SUM(IF(([2]JOE_DATA!$C$2:$C$19999=$X57)*([2]JOE_DATA!$B$2:$B$19999="Matter sub-sector group"),0.4,0)))
+
IF(LEN($Y57)=0,0.3,SUM(IF(([2]JOE_DATA!$C$2:$C$19999=$Y57)*([2]JOE_DATA!$B$2:$B$19999="Matter sub-sector group"),0.3,0)))
+
IF(LEN($Z57)=0,0.3,SUM(IF(([2]JOE_DATA!$C$2:$C$19999=$Z57)*([2]JOE_DATA!$B$2:$B$19999="Matter sub-sector group"),0.3,0)))</f>
        <v>1</v>
      </c>
      <c r="GE57" s="3">
        <f t="array" ref="GE57">IF(ISBLANK($AD57),1,SUM(IF(([2]JOE_DATA!$C$2:$C$19999=$AD57)*([2]JOE_DATA!$B$2:$B$19999="Matter confidential"),1,0)))</f>
        <v>1</v>
      </c>
      <c r="GF57" s="3">
        <f t="array" ref="GF57">IF(ISBLANK($AE57),1,SUM(IF(([2]JOE_DATA!$C$2:$C$19999=$AE57)*([2]JOE_DATA!$B$2:$B$19999="Matter confidential on completion"),1,0)))</f>
        <v>1</v>
      </c>
      <c r="GG57" s="3">
        <f t="array" ref="GG57">IF(ISBLANK($AG57),1,SUM(IF(([2]JOE_DATA!$C$2:$C$19999=$AG57)*([2]JOE_DATA!$B$2:$B$19999="Applicable law"),1,0)))</f>
        <v>1</v>
      </c>
      <c r="GH57" s="3">
        <f t="array" ref="GH57">IF(ISBLANK($AO57),1,SUM(IF(([2]JOE_DATA!$C$2:$C$19999=$AO57)*([2]JOE_DATA!$B$2:$B$19999="Contentious"),1,0)))</f>
        <v>1</v>
      </c>
      <c r="GI57" s="3">
        <f t="array" ref="GI57">IF(ISBLANK($AP57),1,SUM(IF(([2]JOE_DATA!$C$2:$C$19999=$AP57)*([2]JOE_DATA!$B$2:$B$19999="Dispute resolution"),1,0)))</f>
        <v>1</v>
      </c>
      <c r="GJ57" s="3">
        <f t="array" ref="GJ57">IF(ISBLANK($AQ57),1,SUM(IF(([2]JOE_DATA!$C$2:$C$19999=$AQ57)*([2]JOE_DATA!$B$2:$B$19999="Language of dispute"),1,0)))</f>
        <v>1</v>
      </c>
      <c r="GK57" s="3">
        <f t="array" ref="GK57">IF(LEN($AW57)=0,0.4,SUM(IF(([2]JOE_DATA!$C$2:$C$19999=$AW57)*([2]JOE_DATA!$B$2:$B$19999="Country Of Arbitration"),0.4,0)))
+
IF(LEN($AX57)=0,0.3,SUM(IF(([2]JOE_DATA!$C$2:$C$19999=$AX57)*([2]JOE_DATA!$B$2:$B$19999="Country Of Arbitration"),0.3,0)))
+
IF(LEN($AY57)=0,0.3,SUM(IF(([2]JOE_DATA!$C$2:$C$19999=$AY57)*([2]JOE_DATA!$B$2:$B$19999="Country Of Arbitration"),0.3,0)))</f>
        <v>1</v>
      </c>
      <c r="GL57" s="3">
        <f t="array" ref="GL57">IF(LEN($AT57)=0,0.4,SUM(IF(([2]JOE_DATA!$C$2:$C$19999=$AT57)*([2]JOE_DATA!$B$2:$B$19999="Jurisdiction of dispute"),0.4,0)))
+
IF(LEN($AU57)=0,0.3,SUM(IF(([2]JOE_DATA!$C$2:$C$19999=$AU57)*([2]JOE_DATA!$B$2:$B$19999="Jurisdiction of dispute"),0.3,0)))
+
IF(LEN($AV57)=0,0.3,SUM(IF(([2]JOE_DATA!$C$2:$C$19999=$AV57)*([2]JOE_DATA!$B$2:$B$19999="Jurisdiction of dispute"),0.3,0)))</f>
        <v>1</v>
      </c>
      <c r="GM57" s="3">
        <f t="array" ref="GM57">IF(LEN($AZ57)=0,0.6,SUM(IF(([2]JOE_DATA!$C$2:$C$19999=$AZ57)*([2]JOE_DATA!$B$2:$B$19999="Seat of arbitration"),0.6,0)))
+
IF(LEN($BA57)=0,0.4,SUM(IF(([2]JOE_DATA!$C$2:$C$19999=$BA57)*([2]JOE_DATA!$B$2:$B$19999="Seat of arbitration"),0.4,0)))</f>
        <v>1</v>
      </c>
      <c r="GN57" s="3">
        <f t="array" ref="GN57">IF(ISBLANK($BB57),1,SUM(IF(([2]JOE_DATA!$C$2:$C$19999=$BB57)*([2]JOE_DATA!$B$2:$B$19999="Arbitral rules"),1,0)))</f>
        <v>1</v>
      </c>
      <c r="GO57" s="3">
        <f t="array" ref="GO57">IF(ISBLANK($BC57),1,SUM(IF(([2]JOE_DATA!$C$2:$C$19999=$BC57)*([2]JOE_DATA!$B$2:$B$19999="Investment treaty"),1,0)))</f>
        <v>1</v>
      </c>
      <c r="GP57" s="3">
        <f t="array" ref="GP57">IF(ISBLANK($BD57),1,SUM(IF(([2]JOE_DATA!$C$2:$C$19999=$BD57)*([2]JOE_DATA!$B$2:$B$19999="Investigation type"),1,0)))</f>
        <v>1</v>
      </c>
      <c r="GQ57" s="3">
        <f t="array" ref="GQ57">IF(ISBLANK($BF57),1,SUM(IF(([2]JOE_DATA!$C$2:$C$19999=$BF57)*([2]JOE_DATA!$B$2:$B$19999="Currency of deal"),1,0)))</f>
        <v>1</v>
      </c>
      <c r="GR57" s="3">
        <f t="array" ref="GR57">IF(ISBLANK($BG57),1,SUM(IF(([2]JOE_DATA!$C$2:$C$19999=$BG57)*([2]JOE_DATA!$B$2:$B$19999="Value confidential"),1,0)))</f>
        <v>1</v>
      </c>
      <c r="GS57" s="3">
        <f t="array" ref="GS57">IF(ISBLANK($BH57),1,SUM(IF(([2]JOE_DATA!$C$2:$C$19999=$BH57)*([2]JOE_DATA!$B$2:$B$19999="Value confidential on completion"),1,0)))</f>
        <v>1</v>
      </c>
      <c r="GT57" s="3">
        <f t="array" ref="GT57">IF(LEN($BI57)=0,0.4,SUM(IF(([2]JOE_DATA!$C$2:$C$19999=$BI57)*([2]JOE_DATA!$B$2:$B$19999="Teams"),0.4,0)))
+
IF(LEN($BJ57)=0,0.3,SUM(IF(([2]JOE_DATA!$C$2:$C$19999=$BJ57)*([2]JOE_DATA!$B$2:$B$19999="Teams"),0.3,0)))
+
IF(LEN($BK57)=0,0.3,SUM(IF(([2]JOE_DATA!$C$2:$C$19999=$BK57)*([2]JOE_DATA!$B$2:$B$19999="Teams"),0.3,0)))</f>
        <v>1</v>
      </c>
      <c r="GU57" s="3">
        <f t="array" ref="GU57">IF(LEN($BL57)=0,0.4,SUM(IF(([2]JOE_DATA!$C$2:$C$19999=$BL57)*([2]JOE_DATA!$B$2:$B$19999="Lead Matter Partner"),0.4,0)))
+
IF(LEN($BM57)=0,0.3,SUM(IF(([2]JOE_DATA!$C$2:$C$19999=$BM57)*([2]JOE_DATA!$B$2:$B$19999="Lead Matter Partner"),0.3,0)))
+
IF(LEN($BN57)=0,0.3,SUM(IF(([2]JOE_DATA!$C$2:$C$19999=$BN57)*([2]JOE_DATA!$B$2:$B$19999="Lead Matter Partner"),0.3,0)))</f>
        <v>1</v>
      </c>
      <c r="GV57" s="3">
        <f t="array" ref="GV57">IF(LEN($BP57)=0,0.4,SUM(IF(([2]JOE_DATA!$C$2:$C$19999=$BP57)*([2]JOE_DATA!$B$2:$B$19999="Source of credential"),0.4,0)))
+
IF(LEN($BQ57)=0,0.3,SUM(IF(([2]JOE_DATA!$C$2:$C$19999=$BQ57)*([2]JOE_DATA!$B$2:$B$19999="Source of credential"),0.3,0)))
+
IF(LEN($BR57)=0,0.3,SUM(IF(([2]JOE_DATA!$C$2:$C$19999=$BR57)*([2]JOE_DATA!$B$2:$B$19999="Source of credential"),0.3,0)))</f>
        <v>1</v>
      </c>
      <c r="GW57" s="3">
        <f t="array" ref="GW57">IF(LEN($BX57)=0,0.4,SUM(IF(([2]JOE_DATA!$C$2:$C$19999=$BX57)*([2]JOE_DATA!$B$2:$B$19999="CMS firms involved"),0.4,0)))
+
IF(LEN($BY57)=0,0.6,SUM(IF(([2]JOE_DATA!$C$2:$C$19999=$BY57)*([2]JOE_DATA!$B$2:$B$19999="CMS firms involved"),0.6,0)))</f>
        <v>1</v>
      </c>
      <c r="GX57" s="3">
        <f t="array" ref="GX57">IF(ISBLANK($BZ57),1,SUM(IF(([2]JOE_DATA!$C$2:$C$19999=$BZ57)*([2]JOE_DATA!$B$2:$B$19999="Lead CMS firm"),1,0)))</f>
        <v>1</v>
      </c>
      <c r="GY57" s="3">
        <f t="array" ref="GY57">IF(LEN($CA57)=0,0.4,SUM(IF(([2]JOE_DATA!$C$2:$C$19999=$CA57)*([2]JOE_DATA!$B$2:$B$19999="Countries of other CMS firms"),0.4,0)))
+
IF(LEN($CB57)=0,0.3,SUM(IF(([2]JOE_DATA!$C$2:$C$19999=$CB57)*([2]JOE_DATA!$B$2:$B$19999="Countries of other CMS firms"),0.3,0)))
+
IF(LEN($CC57)=0,0.3,SUM(IF(([2]JOE_DATA!$C$2:$C$19999=$CC57)*([2]JOE_DATA!$B$2:$B$19999="Countries of other CMS firms"),0.3,0)))</f>
        <v>1</v>
      </c>
      <c r="GZ57" s="3">
        <f t="array" ref="GZ57">IF(ISBLANK($CD57),1,SUM(IF(([2]JOE_DATA!$C$2:$C$19999=$CD57)*([2]JOE_DATA!$B$2:$B$19999="Credential status"),1,0)))</f>
        <v>1</v>
      </c>
      <c r="HA57" s="3">
        <f t="array" ref="HA57">IF(ISBLANK($CE57),1,SUM(IF(([2]JOE_DATA!$C$2:$C$19999=$CE57)*([2]JOE_DATA!$B$2:$B$19999="Credential version"),1,0)))</f>
        <v>1</v>
      </c>
      <c r="HB57" s="3">
        <f t="array" ref="HB57">IF(ISBLANK($CG57),1,SUM(IF(([2]JOE_DATA!$C$2:$C$19999=$CG57)*([2]JOE_DATA!$B$2:$B$19999="Credential type "),1,0)))</f>
        <v>1</v>
      </c>
      <c r="HC57" s="3">
        <f t="array" ref="HC57">IF(ISBLANK($CH57),1,SUM(IF(([2]JOE_DATA!$C$2:$C$19999=$CH57)*([2]JOE_DATA!$B$2:$B$19999="Other uses"),1,0)))</f>
        <v>1</v>
      </c>
      <c r="HD57" s="3">
        <f t="array" ref="HD57">IF(ISBLANK($CK57),1,SUM(IF(([2]JOE_DATA!$C$2:$C$19999=$CK57)*([2]JOE_DATA!$B$2:$B$19999="Priority"),1,0)))</f>
        <v>1</v>
      </c>
      <c r="HE57" s="3">
        <f t="array" ref="HE57">IF(LEN($CM57)=0,0.4,SUM(IF(([2]JOE_DATA!$C$2:$C$19999=$CM57)*([2]JOE_DATA!$B$2:$B$19999="Know how"),0.4,0)))
+
IF(LEN($CN57)=0,0.3,SUM(IF(([2]JOE_DATA!$C$2:$C$19999=$CN57)*([2]JOE_DATA!$B$2:$B$19999="Know how"),0.3,0)))
+
IF(LEN($CO57)=0,0.3,SUM(IF(([2]JOE_DATA!$C$2:$C$19999=$CO57)*([2]JOE_DATA!$B$2:$B$19999="Know how"),0.3,0)))</f>
        <v>1</v>
      </c>
      <c r="HF57" s="3">
        <f t="array" ref="HF57">IF(LEN($CS57)=0,0.4,SUM(IF(([2]JOE_DATA!$C$2:$C$19999=$CS57)*([2]JOE_DATA!$B$2:$B$19999="Work type")*([2]JOE_DATA!$A$2:$A$19999="BAIF"),0.4,0)))
+
IF(LEN($CT57)=0,0.3,SUM(IF(([2]JOE_DATA!$C$2:$C$19999=$CT57)*([2]JOE_DATA!$B$2:$B$19999="Work type")*([2]JOE_DATA!$A$2:$A$19999="BAIF"),0.3,0)))
+
IF(LEN($CU57)=0,0.3,SUM(IF(([2]JOE_DATA!$C$2:$C$19999=$CU57)*([2]JOE_DATA!$B$2:$B$19999="Work type")*([2]JOE_DATA!$A$2:$A$19999="BAIF"),0.3,0)))</f>
        <v>1</v>
      </c>
      <c r="HG57" s="3">
        <f t="array" ref="HG57">IF(LEN($CQ57)=0,1,SUM(IF(([2]JOE_DATA!$C$2:$C$19999=$CQ57)*([2]JOE_DATA!$B$2:$B$19999="Client type")*([2]JOE_DATA!$A$2:$A$19999="BAIF"),1,0)))</f>
        <v>1</v>
      </c>
      <c r="HH57" s="3">
        <f t="array" ref="HH57">IF(LEN($CW57)=0,0.4,SUM(IF(([2]JOE_DATA!$C$2:$C$19999=$CW57)*([2]JOE_DATA!$B$2:$B$19999="Work type")*([2]JOE_DATA!$A$2:$A$19999="CRD"),0.4,0)))
+
IF(LEN($CX57)=0,0.3,SUM(IF(([2]JOE_DATA!$C$2:$C$19999=$CX57)*([2]JOE_DATA!$B$2:$B$19999="Work type")*([2]JOE_DATA!$A$2:$A$19999="CRD"),0.3,0)))
+
IF(LEN($CY57)=0,0.3,SUM(IF(([2]JOE_DATA!$C$2:$C$19999=$CY57)*([2]JOE_DATA!$B$2:$B$19999="Work type")*([2]JOE_DATA!$A$2:$A$19999="CRD"),0.3,0)))</f>
        <v>1</v>
      </c>
      <c r="HI57" s="3">
        <f t="array" ref="HI57">IF(LEN($CZ57)=0,0.4,SUM(IF(([2]JOE_DATA!$C$2:$C$19999=$CZ57)*([2]JOE_DATA!$B$2:$B$19999="Sub-work type")*([2]JOE_DATA!$A$2:$A$19999="CRD"),0.4,0)))
+
IF(LEN($DA57)=0,0.3,SUM(IF(([2]JOE_DATA!$C$2:$C$19999=$DA57)*([2]JOE_DATA!$B$2:$B$19999="Sub-work type")*([2]JOE_DATA!$A$2:$A$19999="CRD"),0.3,0)))
+
IF(LEN($DB57)=0,0.3,SUM(IF(([2]JOE_DATA!$C$2:$C$19999=$DB57)*([2]JOE_DATA!$B$2:$B$19999="Sub-work type")*([2]JOE_DATA!$A$2:$A$19999="CRD"),0.3,0)))</f>
        <v>1</v>
      </c>
      <c r="HJ57" s="3">
        <f t="array" ref="HJ57">IF(LEN($CV57)=0,1,SUM(IF(([2]JOE_DATA!$C$2:$C$19999=$CV57)*([2]JOE_DATA!$B$2:$B$19999="Client type")*([2]JOE_DATA!$A$2:$A$19999="CRD"),1,0)))</f>
        <v>1</v>
      </c>
      <c r="HK57" s="3">
        <f t="array" ref="HK57">IF(LEN($DC57)=0,0.4,SUM(IF(([2]JOE_DATA!$C$2:$C$19999=$DC57)*([2]JOE_DATA!$B$2:$B$19999="Work type")*([2]JOE_DATA!$A$2:$A$19999="Corporate"),0.4,0)))
+
IF(LEN($DD57)=0,0.3,SUM(IF(([2]JOE_DATA!$C$2:$C$19999=$DD57)*([2]JOE_DATA!$B$2:$B$19999="Work type")*([2]JOE_DATA!$A$2:$A$19999="Corporate"),0.3,0)))
+
IF(LEN($DE57)=0,0.3,SUM(IF(([2]JOE_DATA!$C$2:$C$19999=$DE57)*([2]JOE_DATA!$B$2:$B$19999="Work type")*([2]JOE_DATA!$A$2:$A$19999="Corporate"),0.3,0)))</f>
        <v>1</v>
      </c>
      <c r="HL57" s="3">
        <f t="array" ref="HL57">IF(LEN($DF57)=0,0.4,SUM(IF(([2]JOE_DATA!$C$2:$C$19999=$DF57)*([2]JOE_DATA!$B$2:$B$19999="Sub-work type")*([2]JOE_DATA!$A$2:$A$19999="Corporate"),0.4,0)))
+
IF(LEN($DG57)=0,0.3,SUM(IF(([2]JOE_DATA!$C$2:$C$19999=$DG57)*([2]JOE_DATA!$B$2:$B$19999="Sub-work type")*([2]JOE_DATA!$A$2:$A$19999="Corporate"),0.3,0)))
+
IF(LEN($DH57)=0,0.3,SUM(IF(([2]JOE_DATA!$C$2:$C$19999=$DH57)*([2]JOE_DATA!$B$2:$B$19999="Sub-work type")*([2]JOE_DATA!$A$2:$A$19999="Corporate"),0.3,0)))</f>
        <v>1</v>
      </c>
      <c r="HM57" s="3">
        <f t="array" ref="HM57">IF(LEN($DI57)=0,0.4,SUM(IF(([2]JOE_DATA!$C$2:$C$19999=$DI57)*([2]JOE_DATA!$B$2:$B$19999="Acting for")*([2]JOE_DATA!$A$2:$A$19999="Corporate"),0.4,0)))
+
IF(LEN($DJ57)=0,0.3,SUM(IF(([2]JOE_DATA!$C$2:$C$19999=$DJ57)*([2]JOE_DATA!$B$2:$B$19999="Acting for")*([2]JOE_DATA!$A$2:$A$19999="Corporate"),0.3,0)))
+
IF(LEN($DK57)=0,0.3,SUM(IF(([2]JOE_DATA!$C$2:$C$19999=$DK57)*([2]JOE_DATA!$B$2:$B$19999="Acting for")*([2]JOE_DATA!$A$2:$A$19999="Corporate"),0.3,0)))</f>
        <v>1</v>
      </c>
      <c r="HN57" s="3">
        <f t="array" ref="HN57">IF(LEN($DM57)=0,0.4,SUM(IF(([2]JOE_DATA!$C$2:$C$19999=$DM57)*([2]JOE_DATA!$B$2:$B$19999="Country of buyer")*([2]JOE_DATA!$A$2:$A$19999="Corporate"),0.4,0)))
+
IF(LEN($DN57)=0,0.3,SUM(IF(([2]JOE_DATA!$C$2:$C$19999=$DN57)*([2]JOE_DATA!$B$2:$B$19999="Country of buyer")*([2]JOE_DATA!$A$2:$A$19999="Corporate"),0.3,0)))
+
IF(LEN($DL57)=0,0.3,SUM(IF(([2]JOE_DATA!$C$2:$C$19999=$DL57)*([2]JOE_DATA!$B$2:$B$19999="Country of buyer")*([2]JOE_DATA!$A$2:$A$19999="Corporate"),0.3,0)))</f>
        <v>1</v>
      </c>
      <c r="HO57" s="3">
        <f t="array" ref="HO57">IF(LEN($DO57)=0,0.4,SUM(IF(([2]JOE_DATA!$C$2:$C$19999=$DO57)*([2]JOE_DATA!$B$2:$B$19999="Country of seller")*([2]JOE_DATA!$A$2:$A$19999="Corporate"),0.4,0)))
+
IF(LEN($DP57)=0,0.3,SUM(IF(([2]JOE_DATA!$C$2:$C$19999=$DP57)*([2]JOE_DATA!$B$2:$B$19999="Country of seller")*([2]JOE_DATA!$A$2:$A$19999="Corporate"),0.3,0)))
+
IF(LEN($DQ57)=0,0.3,SUM(IF(([2]JOE_DATA!$C$2:$C$19999=$DQ57)*([2]JOE_DATA!$B$2:$B$19999="Country of seller")*([2]JOE_DATA!$A$2:$A$19999="Corporate"),0.3,0)))</f>
        <v>1</v>
      </c>
      <c r="HP57" s="3">
        <f t="array" ref="HP57">IF(LEN($DR57)=0,0.4,SUM(IF(([2]JOE_DATA!$C$2:$C$19999=$DR57)*([2]JOE_DATA!$B$2:$B$19999="Country of target")*([2]JOE_DATA!$A$2:$A$19999="Corporate"),0.4,0)))
+
IF(LEN($DS57)=0,0.3,SUM(IF(([2]JOE_DATA!$C$2:$C$19999=$DS57)*([2]JOE_DATA!$B$2:$B$19999="Country of target")*([2]JOE_DATA!$A$2:$A$19999="Corporate"),0.3,0)))
+
IF(LEN($DT57)=0,0.3,SUM(IF(([2]JOE_DATA!$C$2:$C$19999=$DT57)*([2]JOE_DATA!$B$2:$B$19999="Country of target")*([2]JOE_DATA!$A$2:$A$19999="Corporate"),0.3,0)))</f>
        <v>1</v>
      </c>
      <c r="HQ57" s="3">
        <f t="array" ref="HQ57">IF(LEN($DU57)=0,1,SUM(IF(([2]JOE_DATA!$C$2:$C$19999=$DU57)*([2]JOE_DATA!$B$2:$B$19999="Value over US $5m")*([2]JOE_DATA!$A$2:$A$19999="Corporate"),1,0)))</f>
        <v>1</v>
      </c>
      <c r="HR57" s="3">
        <f t="array" ref="HR57">IF(LEN($DV57)=0,1,SUM(IF(([2]JOE_DATA!$C$2:$C$19999=$DV57)*([2]JOE_DATA!$B$2:$B$19999="Value over £500,000")*([2]JOE_DATA!$A$2:$A$19999="Corporate"),1,0)))</f>
        <v>1</v>
      </c>
      <c r="HS57" s="3">
        <f t="array" ref="HS57">IF(LEN($DW57)=0,1,SUM(IF(([2]JOE_DATA!$C$2:$C$19999=$DW57)*([2]JOE_DATA!$B$2:$B$19999="Value over Euro 5m")*([2]JOE_DATA!$A$2:$A$19999="Corporate"),1,0)))</f>
        <v>1</v>
      </c>
      <c r="HT57" s="3">
        <f t="array" ref="HT57">IF(LEN($DX57)=0,1,SUM(IF(([2]JOE_DATA!$C$2:$C$19999=$DX57)*([2]JOE_DATA!$B$2:$B$19999="Value range in euros")*([2]JOE_DATA!$A$2:$A$19999="Corporate"),1,0)))</f>
        <v>1</v>
      </c>
      <c r="HU57" s="3">
        <f t="array" ref="HU57">IF(LEN($DY57)=0,1,SUM(IF(([2]JOE_DATA!$C$2:$C$19999=$DY57)*([2]JOE_DATA!$B$2:$B$19999="Is the deal relevant for M&amp;A study")*([2]JOE_DATA!$A$2:$A$19999="Corporate"),1,0)))</f>
        <v>1</v>
      </c>
      <c r="HV57" s="3">
        <f t="array" ref="HV57">IF(LEN($DZ57)=0,1,SUM(IF(([2]JOE_DATA!$C$2:$C$19999=$DZ57)*([2]JOE_DATA!$B$2:$B$19999="Does the deal involve PE clients")*([2]JOE_DATA!$A$2:$A$19999="Corporate"),1,0)))</f>
        <v>1</v>
      </c>
      <c r="HW57" s="3">
        <f t="array" ref="HW57">IF(LEN($EA57)=0,1,SUM(IF(([2]JOE_DATA!$C$2:$C$19999=$EA57)*([2]JOE_DATA!$B$2:$B$19999="Quarter deal announced/signed")*([2]JOE_DATA!$A$2:$A$19999="Corporate"),1,0)))</f>
        <v>1</v>
      </c>
      <c r="HX57" s="3">
        <f t="array" ref="HX57">IF(LEN($EB57)=0,1,SUM(IF(([2]JOE_DATA!$C$2:$C$19999=$EB57)*([2]JOE_DATA!$B$2:$B$19999="Quarter deal completed")*([2]JOE_DATA!$A$2:$A$19999="Corporate"),1,0)))</f>
        <v>1</v>
      </c>
      <c r="HY57" s="3">
        <f t="array" ref="HY57">IF(LEN($EC57)=0,1,SUM(IF(([2]JOE_DATA!$C$2:$C$19999=$EC57)*([2]JOE_DATA!$B$2:$B$19999="Year deal announced/signed")*([2]JOE_DATA!$A$2:$A$19999="Corporate"),1,0)))</f>
        <v>1</v>
      </c>
      <c r="HZ57" s="3">
        <f t="array" ref="HZ57">IF(LEN($ED57)=0,1,SUM(IF(([2]JOE_DATA!$C$2:$C$19999=$ED57)*([2]JOE_DATA!$B$2:$B$19999="Year deal completed")*([2]JOE_DATA!$A$2:$A$19999="Corporate"),1,0)))</f>
        <v>1</v>
      </c>
      <c r="IA57" s="3">
        <v>1</v>
      </c>
      <c r="IB57" s="3">
        <f t="array" ref="IB57">IF(LEN($EF57)=0,1,SUM(IF(([2]JOE_DATA!$C$2:$C$19999=$EF57)*([2]JOE_DATA!$B$2:$B$19999="Work type")*([2]JOE_DATA!$A$2:$A$19999="Corporate Tax"),1,0)))</f>
        <v>1</v>
      </c>
      <c r="IC57" s="3">
        <f t="array" ref="IC57">IF(LEN($EG57)=0,0.4,SUM(IF(([2]JOE_DATA!$C$2:$C$19999=$EG57)*([2]JOE_DATA!$B$2:$B$19999="Work type")*([2]JOE_DATA!$A$2:$A$19999="EPC Construction"),0.4,0)))
+
IF(LEN($EH57)=0,0.3,SUM(IF(([2]JOE_DATA!$C$2:$C$19999=$EH57)*([2]JOE_DATA!$B$2:$B$19999="Work type")*([2]JOE_DATA!$A$2:$A$19999="EPC Construction"),0.3,0)))
+
IF(LEN($EI57)=0,0.3,SUM(IF(([2]JOE_DATA!$C$2:$C$19999=$EI57)*([2]JOE_DATA!$B$2:$B$19999="Work type")*([2]JOE_DATA!$A$2:$A$19999="EPC Construction"),0.3,0)))</f>
        <v>1</v>
      </c>
      <c r="ID57" s="3">
        <f t="array" ref="ID57">IF(LEN($EJ57)=0,0.4,SUM(IF(([2]JOE_DATA!$C$2:$C$19999=$EJ57)*([2]JOE_DATA!$B$2:$B$19999="Contract type")*([2]JOE_DATA!$A$2:$A$19999="EPC Construction"),0.4,0)))
+
IF(LEN($EK57)=0,0.3,SUM(IF(([2]JOE_DATA!$C$2:$C$19999=$EK57)*([2]JOE_DATA!$B$2:$B$19999="Contract type")*([2]JOE_DATA!$A$2:$A$19999="EPC Construction"),0.3,0)))
+
IF(LEN($EL57)=0,0.3,SUM(IF(([2]JOE_DATA!$C$2:$C$19999=$EL57)*([2]JOE_DATA!$B$2:$B$19999="Contract type")*([2]JOE_DATA!$A$2:$A$19999="EPC Construction"),0.3,0)))</f>
        <v>1</v>
      </c>
      <c r="IE57" s="3">
        <f t="array" ref="IE57">IF(LEN($EP57)=0,1,SUM(IF(([2]JOE_DATA!$C$2:$C$19999=$EP57)*([2]JOE_DATA!$B$2:$B$19999="Client type")*([2]JOE_DATA!$A$2:$A$19999="EPC Construction"),1,0)))</f>
        <v>1</v>
      </c>
      <c r="IF57" s="3">
        <f t="array" ref="IF57">IF(LEN($EN57)=0,1,SUM(IF(([2]JOE_DATA!$C$2:$C$19999=$EN57)*([2]JOE_DATA!$B$2:$B$19999="Subject matter")*([2]JOE_DATA!$A$2:$A$19999="EPC Construction"),1,0)))</f>
        <v>1</v>
      </c>
      <c r="IG57" s="3">
        <f t="array" ref="IG57">IF(LEN($ER57)=0,1,SUM(IF(([2]JOE_DATA!$C$2:$C$19999=$ER57)*([2]JOE_DATA!$B$2:$B$19999="Client scope")*([2]JOE_DATA!$A$2:$A$19999="EPC Construction"),1,0)))</f>
        <v>1</v>
      </c>
      <c r="IH57" s="3">
        <f t="array" ref="IH57">IF(LEN($ES57)=0,0.4,SUM(IF(([2]JOE_DATA!$C$2:$C$19999=$ES57)*([2]JOE_DATA!$B$2:$B$19999="Work type")*([2]JOE_DATA!$A$2:$A$19999="EPC Energy"),0.4,0)))
+
IF(LEN($ET57)=0,0.3,SUM(IF(([2]JOE_DATA!$C$2:$C$19999=$ET57)*([2]JOE_DATA!$B$2:$B$19999="Work type")*([2]JOE_DATA!$A$2:$A$19999="EPC Energy"),0.3,0)))
+
IF(LEN($EU57)=0,0.3,SUM(IF(([2]JOE_DATA!$C$2:$C$19999=$EU57)*([2]JOE_DATA!$B$2:$B$19999="Work type")*([2]JOE_DATA!$A$2:$A$19999="EPC Energy"),0.3,0)))</f>
        <v>1</v>
      </c>
      <c r="II57" s="3">
        <f t="array" ref="II57">IF(LEN($EV57)=0,1,SUM(IF(([2]JOE_DATA!$C$2:$C$19999=$EV57)*([2]JOE_DATA!$B$2:$B$19999="Work type")*([2]JOE_DATA!$A$2:$A$19999="EPC Energy"),1,0)))</f>
        <v>1</v>
      </c>
      <c r="IJ57" s="3">
        <f t="array" ref="IJ57">IF(LEN($EW57)=0,1,SUM(IF(([2]JOE_DATA!$C$2:$C$19999=$EW57)*([2]JOE_DATA!$B$2:$B$19999="Client type")*([2]JOE_DATA!$A$2:$A$19999="EPC Projects"),1,0)))</f>
        <v>1</v>
      </c>
      <c r="IK57" s="3">
        <f t="array" ref="IK57">IF(LEN($FE57)=0,0.4,SUM(IF(([2]JOE_DATA!$C$2:$C$19999=$FE57)*([2]JOE_DATA!$B$2:$B$19999="Client type")*([2]JOE_DATA!$A$2:$A$19999="Real Estate"),0.4,0)))
+
IF(LEN($FF57)=0,0.3,SUM(IF(([2]JOE_DATA!$C$2:$C$19999=$FF57)*([2]JOE_DATA!$B$2:$B$19999="Client type")*([2]JOE_DATA!$A$2:$A$19999="Real Estate"),0.3,0)))
+
IF(LEN($FG57)=0,0.3,SUM(IF(([2]JOE_DATA!$C$2:$C$19999=$FG57)*([2]JOE_DATA!$B$2:$B$19999="Client type")*([2]JOE_DATA!$A$2:$A$19999="Real Estate"),0.3,0)))</f>
        <v>1</v>
      </c>
      <c r="IL57" s="3">
        <f t="array" ref="IL57">IF(LEN($FH57)=0,0.4,SUM(IF(([2]JOE_DATA!$C$2:$C$19999=$FH57)*([2]JOE_DATA!$B$2:$B$19999="Work type")*([2]JOE_DATA!$A$2:$A$19999="Real Estate"),0.4,0)))
+
IF(LEN($FI57)=0,0.3,SUM(IF(([2]JOE_DATA!$C$2:$C$19999=$FI57)*([2]JOE_DATA!$B$2:$B$19999="Work type")*([2]JOE_DATA!$A$2:$A$19999="Real Estate"),0.3,0)))
+
IF(LEN($FJ57)=0,0.3,SUM(IF(([2]JOE_DATA!$C$2:$C$19999=$FJ57)*([2]JOE_DATA!$B$2:$B$19999="Work type")*([2]JOE_DATA!$A$2:$A$19999="Real Estate"),0.3,0)))</f>
        <v>1</v>
      </c>
      <c r="IM57" s="3">
        <f t="array" ref="IM57">IF(LEN($EX57)=0,0.4,SUM(IF(([2]JOE_DATA!$C$2:$C$19999=$EX57)*([2]JOE_DATA!$B$2:$B$19999="Work type")*([2]JOE_DATA!$A$2:$A$19999="Human Capital"),0.4,0)))
+
IF(LEN($EY57)=0,0.3,SUM(IF(([2]JOE_DATA!$C$2:$C$19999=$EY57)*([2]JOE_DATA!$B$2:$B$19999="Work type")*([2]JOE_DATA!$A$2:$A$19999="Human Capital"),0.3,0)))
+
IF(LEN($EZ57)=0,0.3,SUM(IF(([2]JOE_DATA!$C$2:$C$19999=$EZ57)*([2]JOE_DATA!$B$2:$B$19999="Work type")*([2]JOE_DATA!$A$2:$A$19999="Human Capital"),0.3,0)))</f>
        <v>1</v>
      </c>
      <c r="IN57" s="3">
        <f t="array" ref="IN57">IF(LEN($FA57)=0,0.4,SUM(IF(([2]JOE_DATA!$C$2:$C$19999=$FA57)*([2]JOE_DATA!$B$2:$B$19999="Sub-work types")*([2]JOE_DATA!$A$2:$A$19999="Human Capital"),0.4,0)))
+
IF(LEN($FB57)=0,0.3,SUM(IF(([2]JOE_DATA!$C$2:$C$19999=$FB57)*([2]JOE_DATA!$B$2:$B$19999="Sub-work types")*([2]JOE_DATA!$A$2:$A$19999="Human Capital"),0.3,0)))
+
IF(LEN($FC57)=0,0.3,SUM(IF(([2]JOE_DATA!$C$2:$C$19999=$FC57)*([2]JOE_DATA!$B$2:$B$19999="Sub-work types")*([2]JOE_DATA!$A$2:$A$19999="Human Capital"),0.3,0)))</f>
        <v>1</v>
      </c>
      <c r="IO57" s="16">
        <f t="array" ref="IO57">IF(LEN($FD57)=0,1,SUM(IF(([2]JOE_DATA!$C$2:$C$19999=$FD57)*([2]JOE_DATA!$B$2:$B$19999="Pension scheme")*([2]JOE_DATA!$A$2:$A$19999="Human Capital"),1,0)))</f>
        <v>1</v>
      </c>
      <c r="IP57" s="3">
        <f t="array" ref="IP57">IF(LEN($BT57)=0,0.4,SUM(IF(([2]JOE_DATA!$C$2:$C$19999=$BT57)*([2]JOE_DATA!$B$2:$B$19999="Other Matter Executive"),0.4,0)))
+
IF(LEN($BU57)=0,0.3,SUM(IF(([2]JOE_DATA!$C$2:$C$19999=$BU57)*([2]JOE_DATA!$B$2:$B$19999="Other Matter Executive"),0.3,0)))
+
IF(LEN($BV57)=0,0.3,SUM(IF(([2]JOE_DATA!$C$2:$C$19999=$BV57)*([2]JOE_DATA!$B$2:$B$19999="Other Matter Executive"),0.3,0)))</f>
        <v>1</v>
      </c>
    </row>
    <row r="58" spans="1:250" ht="54.75">
      <c r="A58" s="37" t="s">
        <v>246</v>
      </c>
      <c r="B58" s="38" t="s">
        <v>454</v>
      </c>
      <c r="C58" s="37" t="s">
        <v>254</v>
      </c>
      <c r="D58" s="37"/>
      <c r="E58" s="3"/>
      <c r="F58" s="40" t="s">
        <v>300</v>
      </c>
      <c r="G58" s="3"/>
      <c r="H58" s="3"/>
      <c r="I58" s="40" t="s">
        <v>301</v>
      </c>
      <c r="J58" s="3"/>
      <c r="K58" s="3"/>
      <c r="L58" s="37"/>
      <c r="M58" s="3"/>
      <c r="N58" s="3"/>
      <c r="O58" s="41" t="s">
        <v>100</v>
      </c>
      <c r="P58" s="37"/>
      <c r="Q58" s="37"/>
      <c r="R58" s="3"/>
      <c r="S58" s="42"/>
      <c r="T58" s="42">
        <v>35789</v>
      </c>
      <c r="U58" s="40" t="s">
        <v>300</v>
      </c>
      <c r="V58" s="3"/>
      <c r="W58" s="3"/>
      <c r="X58" s="40" t="s">
        <v>301</v>
      </c>
      <c r="Y58" s="3"/>
      <c r="Z58" s="3"/>
      <c r="AA58" s="37" t="s">
        <v>455</v>
      </c>
      <c r="AB58" s="37"/>
      <c r="AC58" s="3"/>
      <c r="AD58" s="37" t="s">
        <v>254</v>
      </c>
      <c r="AE58" s="3"/>
      <c r="AF58" s="3"/>
      <c r="AG58" s="43" t="s">
        <v>130</v>
      </c>
      <c r="AH58" s="3"/>
      <c r="AI58" s="37" t="s">
        <v>255</v>
      </c>
      <c r="AJ58" s="3"/>
      <c r="AK58" s="3"/>
      <c r="AL58" s="37"/>
      <c r="AM58" s="3"/>
      <c r="AN58" s="3"/>
      <c r="AO58" s="37" t="s">
        <v>256</v>
      </c>
      <c r="AP58" s="3"/>
      <c r="AQ58" s="3"/>
      <c r="AR58" s="3"/>
      <c r="AS58" s="3"/>
      <c r="AT58" s="3"/>
      <c r="AU58" s="3"/>
      <c r="AV58" s="3"/>
      <c r="AW58" s="3"/>
      <c r="AX58" s="3"/>
      <c r="AY58" s="3"/>
      <c r="AZ58" s="3"/>
      <c r="BA58" s="3"/>
      <c r="BB58" s="3"/>
      <c r="BC58" s="3"/>
      <c r="BD58" s="3"/>
      <c r="BE58" s="44"/>
      <c r="BF58" s="37"/>
      <c r="BG58" s="37" t="s">
        <v>254</v>
      </c>
      <c r="BH58" s="3"/>
      <c r="BI58" s="37" t="s">
        <v>289</v>
      </c>
      <c r="BJ58" s="45"/>
      <c r="BK58" s="45"/>
      <c r="BL58" s="46" t="s">
        <v>258</v>
      </c>
      <c r="BM58" s="46" t="s">
        <v>291</v>
      </c>
      <c r="BN58" s="37"/>
      <c r="BO58" s="3"/>
      <c r="BP58" s="3"/>
      <c r="BQ58" s="3"/>
      <c r="BR58" s="3"/>
      <c r="BS58" s="3"/>
      <c r="BT58" s="46" t="s">
        <v>284</v>
      </c>
      <c r="BU58" s="37"/>
      <c r="BV58" s="37"/>
      <c r="BW58" s="3"/>
      <c r="BX58" s="3"/>
      <c r="BY58" s="3"/>
      <c r="BZ58" s="3"/>
      <c r="CA58" s="3"/>
      <c r="CB58" s="3"/>
      <c r="CC58" s="3"/>
      <c r="CD58" s="41" t="s">
        <v>259</v>
      </c>
      <c r="CE58" s="40" t="s">
        <v>260</v>
      </c>
      <c r="CF58" s="3"/>
      <c r="CG58" s="41" t="s">
        <v>261</v>
      </c>
      <c r="CH58" s="40"/>
      <c r="CI58" s="3"/>
      <c r="CJ58" s="3"/>
      <c r="CK58" s="41" t="s">
        <v>262</v>
      </c>
      <c r="CL58" s="3"/>
      <c r="CM58" s="3"/>
      <c r="CN58" s="3"/>
      <c r="CO58" s="3"/>
      <c r="CP58" s="3"/>
      <c r="CQ58" s="37"/>
      <c r="CR58" s="37"/>
      <c r="CS58" s="37"/>
      <c r="CT58" s="37"/>
      <c r="CU58" s="37"/>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7"/>
      <c r="FF58" s="37"/>
      <c r="FG58" s="37"/>
      <c r="FH58" s="37"/>
      <c r="FI58" s="37"/>
      <c r="FJ58" s="3"/>
      <c r="FK58" s="3"/>
      <c r="FL58" s="3"/>
      <c r="FM58" s="3"/>
      <c r="FO58" s="3"/>
      <c r="FP58" s="3"/>
      <c r="FQ58" s="3" t="str">
        <f t="array" ref="FQ58">IF(SUM($FU58:$IP58)=74,"PASS","FAIL")</f>
        <v>PASS</v>
      </c>
      <c r="FR58" s="3">
        <f t="shared" si="5"/>
        <v>0</v>
      </c>
      <c r="FS58" s="3">
        <f t="shared" si="6"/>
        <v>0</v>
      </c>
      <c r="FT58" s="3"/>
      <c r="FU58" s="3">
        <f t="array" ref="FU58">SUM(IF(([2]JOE_DATA!$C$2:$C$19999=$C58)*([2]JOE_DATA!$B$2:$B$19999="Client Name Confidential"),1,0))</f>
        <v>1</v>
      </c>
      <c r="FV58" s="3">
        <f t="array" ref="FV58">IF(ISBLANK($E58),1,SUM(IF(([2]JOE_DATA!$C$2:$C$19999=$E58)*([2]JOE_DATA!$B$2:$B$19999="Client name confidential on completion"),1,0)))</f>
        <v>1</v>
      </c>
      <c r="FW58" s="3">
        <f t="array" ref="FW58">IF(LEN($F58)=0,0.5,SUM(IF(([2]JOE_DATA!$C$2:$C$19999=$F58)*([2]JOE_DATA!$B$2:$B$19999="Client sector group"),0.5,0)))
+
IF(LEN($G58)=0,0.25,SUM(IF(([2]JOE_DATA!$C$2:$C$19999=$G58)*([2]JOE_DATA!$B$2:$B$19999="Client sector group"),0.25,0)))
+
IF(LEN($H58)=0,0.25,SUM(IF(([2]JOE_DATA!$C$2:$C$19999=$H58)*([2]JOE_DATA!$B$2:$B$19999="Client sector group"),0.25,0)))</f>
        <v>1</v>
      </c>
      <c r="FX58" s="3">
        <f t="array" ref="FX58">IF(ISBLANK($I58),0.5,SUM(IF(([2]JOE_DATA!$C$2:$C$19999=$I58)*([2]JOE_DATA!$B$2:$B$19999="Client sub-sector group"),0.5,0)))
+
IF(ISBLANK($J58),0.25,SUM(IF(([2]JOE_DATA!$C$2:$C$19999=$J58)*([2]JOE_DATA!$B$2:$B$19999="Client sub-sector group"),0.25,0)))
+
IF(ISBLANK($K58),0.25,SUM(IF(([2]JOE_DATA!$C$2:$C$19999=$K58)*([2]JOE_DATA!$B$2:$B$19999="Client sub-sector group"),0.25,0)))</f>
        <v>1</v>
      </c>
      <c r="FY58" s="3">
        <f t="array" ref="FY58">IF(LEN($L58)=0,0.4,SUM(IF(([2]JOE_DATA!$C$2:$C$19999=$L58)*([2]JOE_DATA!$B$2:$B$19999="Predominant Country of Client"),0.4,0)))
+
IF(LEN($M58)=0,0.3,SUM(IF(([2]JOE_DATA!$C$2:$C$19999=$M58)*([2]JOE_DATA!$B$2:$B$19999="Predominant Country of Client"),0.3,0)))
+
IF(LEN($N58)=0,0.3,SUM(IF(([2]JOE_DATA!$C$2:$C$19999=$N58)*([2]JOE_DATA!$B$2:$B$19999="Predominant Country of Client"),0.3,0)))</f>
        <v>1</v>
      </c>
      <c r="FZ58" s="3">
        <f t="array" ref="FZ58">IF(LEN($O58)=0,0.4,SUM(IF(([2]JOE_DATA!$C$2:$C$19999=$O58)*([2]JOE_DATA!$B$2:$B$19999="Main practice group"),0.4,0)))
+
IF(LEN($P58)=0,0.3,SUM(IF(([2]JOE_DATA!$C$2:$C$19999=$P58)*([2]JOE_DATA!$B$2:$B$19999="Main practice group"),0.3,0)))
+
IF(LEN($Q58)=0,0.3,SUM(IF(([2]JOE_DATA!$C$2:$C$19999=$Q58)*([2]JOE_DATA!$B$2:$B$19999="Main practice group"),0.3,0)))</f>
        <v>1</v>
      </c>
      <c r="GA58" s="3">
        <f t="shared" si="7"/>
        <v>1</v>
      </c>
      <c r="GB58" s="3">
        <f t="shared" si="8"/>
        <v>1</v>
      </c>
      <c r="GC58" s="3">
        <f t="array" ref="GC58">IF(LEN($U58)=0,0.4,SUM(IF(([2]JOE_DATA!$C$2:$C$19999=$U58)*([2]JOE_DATA!$B$2:$B$19999="Matter sector group"),0.4,0)))
+
IF(LEN($V58)=0,0.3,SUM(IF(([2]JOE_DATA!$C$2:$C$19999=$V58)*([2]JOE_DATA!$B$2:$B$19999="Matter sector group"),0.3,0)))
+
IF(LEN($W58)=0,0.3,SUM(IF(([2]JOE_DATA!$C$2:$C$19999=$W58)*([2]JOE_DATA!$B$2:$B$19999="Matter sector group"),0.3,0)))</f>
        <v>1</v>
      </c>
      <c r="GD58" s="3">
        <f t="array" ref="GD58">IF(LEN($X58)=0,0.4,SUM(IF(([2]JOE_DATA!$C$2:$C$19999=$X58)*([2]JOE_DATA!$B$2:$B$19999="Matter sub-sector group"),0.4,0)))
+
IF(LEN($Y58)=0,0.3,SUM(IF(([2]JOE_DATA!$C$2:$C$19999=$Y58)*([2]JOE_DATA!$B$2:$B$19999="Matter sub-sector group"),0.3,0)))
+
IF(LEN($Z58)=0,0.3,SUM(IF(([2]JOE_DATA!$C$2:$C$19999=$Z58)*([2]JOE_DATA!$B$2:$B$19999="Matter sub-sector group"),0.3,0)))</f>
        <v>1</v>
      </c>
      <c r="GE58" s="3">
        <f t="array" ref="GE58">IF(ISBLANK($AD58),1,SUM(IF(([2]JOE_DATA!$C$2:$C$19999=$AD58)*([2]JOE_DATA!$B$2:$B$19999="Matter confidential"),1,0)))</f>
        <v>1</v>
      </c>
      <c r="GF58" s="3">
        <f t="array" ref="GF58">IF(ISBLANK($AE58),1,SUM(IF(([2]JOE_DATA!$C$2:$C$19999=$AE58)*([2]JOE_DATA!$B$2:$B$19999="Matter confidential on completion"),1,0)))</f>
        <v>1</v>
      </c>
      <c r="GG58" s="3">
        <f t="array" ref="GG58">IF(ISBLANK($AG58),1,SUM(IF(([2]JOE_DATA!$C$2:$C$19999=$AG58)*([2]JOE_DATA!$B$2:$B$19999="Applicable law"),1,0)))</f>
        <v>1</v>
      </c>
      <c r="GH58" s="3">
        <f t="array" ref="GH58">IF(ISBLANK($AO58),1,SUM(IF(([2]JOE_DATA!$C$2:$C$19999=$AO58)*([2]JOE_DATA!$B$2:$B$19999="Contentious"),1,0)))</f>
        <v>1</v>
      </c>
      <c r="GI58" s="3">
        <f t="array" ref="GI58">IF(ISBLANK($AP58),1,SUM(IF(([2]JOE_DATA!$C$2:$C$19999=$AP58)*([2]JOE_DATA!$B$2:$B$19999="Dispute resolution"),1,0)))</f>
        <v>1</v>
      </c>
      <c r="GJ58" s="3">
        <f t="array" ref="GJ58">IF(ISBLANK($AQ58),1,SUM(IF(([2]JOE_DATA!$C$2:$C$19999=$AQ58)*([2]JOE_DATA!$B$2:$B$19999="Language of dispute"),1,0)))</f>
        <v>1</v>
      </c>
      <c r="GK58" s="3">
        <f t="array" ref="GK58">IF(LEN($AW58)=0,0.4,SUM(IF(([2]JOE_DATA!$C$2:$C$19999=$AW58)*([2]JOE_DATA!$B$2:$B$19999="Country Of Arbitration"),0.4,0)))
+
IF(LEN($AX58)=0,0.3,SUM(IF(([2]JOE_DATA!$C$2:$C$19999=$AX58)*([2]JOE_DATA!$B$2:$B$19999="Country Of Arbitration"),0.3,0)))
+
IF(LEN($AY58)=0,0.3,SUM(IF(([2]JOE_DATA!$C$2:$C$19999=$AY58)*([2]JOE_DATA!$B$2:$B$19999="Country Of Arbitration"),0.3,0)))</f>
        <v>1</v>
      </c>
      <c r="GL58" s="3">
        <f t="array" ref="GL58">IF(LEN($AT58)=0,0.4,SUM(IF(([2]JOE_DATA!$C$2:$C$19999=$AT58)*([2]JOE_DATA!$B$2:$B$19999="Jurisdiction of dispute"),0.4,0)))
+
IF(LEN($AU58)=0,0.3,SUM(IF(([2]JOE_DATA!$C$2:$C$19999=$AU58)*([2]JOE_DATA!$B$2:$B$19999="Jurisdiction of dispute"),0.3,0)))
+
IF(LEN($AV58)=0,0.3,SUM(IF(([2]JOE_DATA!$C$2:$C$19999=$AV58)*([2]JOE_DATA!$B$2:$B$19999="Jurisdiction of dispute"),0.3,0)))</f>
        <v>1</v>
      </c>
      <c r="GM58" s="3">
        <f t="array" ref="GM58">IF(LEN($AZ58)=0,0.6,SUM(IF(([2]JOE_DATA!$C$2:$C$19999=$AZ58)*([2]JOE_DATA!$B$2:$B$19999="Seat of arbitration"),0.6,0)))
+
IF(LEN($BA58)=0,0.4,SUM(IF(([2]JOE_DATA!$C$2:$C$19999=$BA58)*([2]JOE_DATA!$B$2:$B$19999="Seat of arbitration"),0.4,0)))</f>
        <v>1</v>
      </c>
      <c r="GN58" s="3">
        <f t="array" ref="GN58">IF(ISBLANK($BB58),1,SUM(IF(([2]JOE_DATA!$C$2:$C$19999=$BB58)*([2]JOE_DATA!$B$2:$B$19999="Arbitral rules"),1,0)))</f>
        <v>1</v>
      </c>
      <c r="GO58" s="3">
        <f t="array" ref="GO58">IF(ISBLANK($BC58),1,SUM(IF(([2]JOE_DATA!$C$2:$C$19999=$BC58)*([2]JOE_DATA!$B$2:$B$19999="Investment treaty"),1,0)))</f>
        <v>1</v>
      </c>
      <c r="GP58" s="3">
        <f t="array" ref="GP58">IF(ISBLANK($BD58),1,SUM(IF(([2]JOE_DATA!$C$2:$C$19999=$BD58)*([2]JOE_DATA!$B$2:$B$19999="Investigation type"),1,0)))</f>
        <v>1</v>
      </c>
      <c r="GQ58" s="3">
        <f t="array" ref="GQ58">IF(ISBLANK($BF58),1,SUM(IF(([2]JOE_DATA!$C$2:$C$19999=$BF58)*([2]JOE_DATA!$B$2:$B$19999="Currency of deal"),1,0)))</f>
        <v>1</v>
      </c>
      <c r="GR58" s="3">
        <f t="array" ref="GR58">IF(ISBLANK($BG58),1,SUM(IF(([2]JOE_DATA!$C$2:$C$19999=$BG58)*([2]JOE_DATA!$B$2:$B$19999="Value confidential"),1,0)))</f>
        <v>1</v>
      </c>
      <c r="GS58" s="3">
        <f t="array" ref="GS58">IF(ISBLANK($BH58),1,SUM(IF(([2]JOE_DATA!$C$2:$C$19999=$BH58)*([2]JOE_DATA!$B$2:$B$19999="Value confidential on completion"),1,0)))</f>
        <v>1</v>
      </c>
      <c r="GT58" s="3">
        <f t="array" ref="GT58">IF(LEN($BI58)=0,0.4,SUM(IF(([2]JOE_DATA!$C$2:$C$19999=$BI58)*([2]JOE_DATA!$B$2:$B$19999="Teams"),0.4,0)))
+
IF(LEN($BJ58)=0,0.3,SUM(IF(([2]JOE_DATA!$C$2:$C$19999=$BJ58)*([2]JOE_DATA!$B$2:$B$19999="Teams"),0.3,0)))
+
IF(LEN($BK58)=0,0.3,SUM(IF(([2]JOE_DATA!$C$2:$C$19999=$BK58)*([2]JOE_DATA!$B$2:$B$19999="Teams"),0.3,0)))</f>
        <v>1</v>
      </c>
      <c r="GU58" s="3">
        <f t="array" ref="GU58">IF(LEN($BL58)=0,0.4,SUM(IF(([2]JOE_DATA!$C$2:$C$19999=$BL58)*([2]JOE_DATA!$B$2:$B$19999="Lead Matter Partner"),0.4,0)))
+
IF(LEN($BM58)=0,0.3,SUM(IF(([2]JOE_DATA!$C$2:$C$19999=$BM58)*([2]JOE_DATA!$B$2:$B$19999="Lead Matter Partner"),0.3,0)))
+
IF(LEN($BN58)=0,0.3,SUM(IF(([2]JOE_DATA!$C$2:$C$19999=$BN58)*([2]JOE_DATA!$B$2:$B$19999="Lead Matter Partner"),0.3,0)))</f>
        <v>1</v>
      </c>
      <c r="GV58" s="3">
        <f t="array" ref="GV58">IF(LEN($BP58)=0,0.4,SUM(IF(([2]JOE_DATA!$C$2:$C$19999=$BP58)*([2]JOE_DATA!$B$2:$B$19999="Source of credential"),0.4,0)))
+
IF(LEN($BQ58)=0,0.3,SUM(IF(([2]JOE_DATA!$C$2:$C$19999=$BQ58)*([2]JOE_DATA!$B$2:$B$19999="Source of credential"),0.3,0)))
+
IF(LEN($BR58)=0,0.3,SUM(IF(([2]JOE_DATA!$C$2:$C$19999=$BR58)*([2]JOE_DATA!$B$2:$B$19999="Source of credential"),0.3,0)))</f>
        <v>1</v>
      </c>
      <c r="GW58" s="3">
        <f t="array" ref="GW58">IF(LEN($BX58)=0,0.4,SUM(IF(([2]JOE_DATA!$C$2:$C$19999=$BX58)*([2]JOE_DATA!$B$2:$B$19999="CMS firms involved"),0.4,0)))
+
IF(LEN($BY58)=0,0.6,SUM(IF(([2]JOE_DATA!$C$2:$C$19999=$BY58)*([2]JOE_DATA!$B$2:$B$19999="CMS firms involved"),0.6,0)))</f>
        <v>1</v>
      </c>
      <c r="GX58" s="3">
        <f t="array" ref="GX58">IF(ISBLANK($BZ58),1,SUM(IF(([2]JOE_DATA!$C$2:$C$19999=$BZ58)*([2]JOE_DATA!$B$2:$B$19999="Lead CMS firm"),1,0)))</f>
        <v>1</v>
      </c>
      <c r="GY58" s="3">
        <f t="array" ref="GY58">IF(LEN($CA58)=0,0.4,SUM(IF(([2]JOE_DATA!$C$2:$C$19999=$CA58)*([2]JOE_DATA!$B$2:$B$19999="Countries of other CMS firms"),0.4,0)))
+
IF(LEN($CB58)=0,0.3,SUM(IF(([2]JOE_DATA!$C$2:$C$19999=$CB58)*([2]JOE_DATA!$B$2:$B$19999="Countries of other CMS firms"),0.3,0)))
+
IF(LEN($CC58)=0,0.3,SUM(IF(([2]JOE_DATA!$C$2:$C$19999=$CC58)*([2]JOE_DATA!$B$2:$B$19999="Countries of other CMS firms"),0.3,0)))</f>
        <v>1</v>
      </c>
      <c r="GZ58" s="3">
        <f t="array" ref="GZ58">IF(ISBLANK($CD58),1,SUM(IF(([2]JOE_DATA!$C$2:$C$19999=$CD58)*([2]JOE_DATA!$B$2:$B$19999="Credential status"),1,0)))</f>
        <v>1</v>
      </c>
      <c r="HA58" s="3">
        <f t="array" ref="HA58">IF(ISBLANK($CE58),1,SUM(IF(([2]JOE_DATA!$C$2:$C$19999=$CE58)*([2]JOE_DATA!$B$2:$B$19999="Credential version"),1,0)))</f>
        <v>1</v>
      </c>
      <c r="HB58" s="3">
        <f t="array" ref="HB58">IF(ISBLANK($CG58),1,SUM(IF(([2]JOE_DATA!$C$2:$C$19999=$CG58)*([2]JOE_DATA!$B$2:$B$19999="Credential type "),1,0)))</f>
        <v>1</v>
      </c>
      <c r="HC58" s="3">
        <f t="array" ref="HC58">IF(ISBLANK($CH58),1,SUM(IF(([2]JOE_DATA!$C$2:$C$19999=$CH58)*([2]JOE_DATA!$B$2:$B$19999="Other uses"),1,0)))</f>
        <v>1</v>
      </c>
      <c r="HD58" s="3">
        <f t="array" ref="HD58">IF(ISBLANK($CK58),1,SUM(IF(([2]JOE_DATA!$C$2:$C$19999=$CK58)*([2]JOE_DATA!$B$2:$B$19999="Priority"),1,0)))</f>
        <v>1</v>
      </c>
      <c r="HE58" s="3">
        <f t="array" ref="HE58">IF(LEN($CM58)=0,0.4,SUM(IF(([2]JOE_DATA!$C$2:$C$19999=$CM58)*([2]JOE_DATA!$B$2:$B$19999="Know how"),0.4,0)))
+
IF(LEN($CN58)=0,0.3,SUM(IF(([2]JOE_DATA!$C$2:$C$19999=$CN58)*([2]JOE_DATA!$B$2:$B$19999="Know how"),0.3,0)))
+
IF(LEN($CO58)=0,0.3,SUM(IF(([2]JOE_DATA!$C$2:$C$19999=$CO58)*([2]JOE_DATA!$B$2:$B$19999="Know how"),0.3,0)))</f>
        <v>1</v>
      </c>
      <c r="HF58" s="3">
        <f t="array" ref="HF58">IF(LEN($CS58)=0,0.4,SUM(IF(([2]JOE_DATA!$C$2:$C$19999=$CS58)*([2]JOE_DATA!$B$2:$B$19999="Work type")*([2]JOE_DATA!$A$2:$A$19999="BAIF"),0.4,0)))
+
IF(LEN($CT58)=0,0.3,SUM(IF(([2]JOE_DATA!$C$2:$C$19999=$CT58)*([2]JOE_DATA!$B$2:$B$19999="Work type")*([2]JOE_DATA!$A$2:$A$19999="BAIF"),0.3,0)))
+
IF(LEN($CU58)=0,0.3,SUM(IF(([2]JOE_DATA!$C$2:$C$19999=$CU58)*([2]JOE_DATA!$B$2:$B$19999="Work type")*([2]JOE_DATA!$A$2:$A$19999="BAIF"),0.3,0)))</f>
        <v>1</v>
      </c>
      <c r="HG58" s="3">
        <f t="array" ref="HG58">IF(LEN($CQ58)=0,1,SUM(IF(([2]JOE_DATA!$C$2:$C$19999=$CQ58)*([2]JOE_DATA!$B$2:$B$19999="Client type")*([2]JOE_DATA!$A$2:$A$19999="BAIF"),1,0)))</f>
        <v>1</v>
      </c>
      <c r="HH58" s="3">
        <f t="array" ref="HH58">IF(LEN($CW58)=0,0.4,SUM(IF(([2]JOE_DATA!$C$2:$C$19999=$CW58)*([2]JOE_DATA!$B$2:$B$19999="Work type")*([2]JOE_DATA!$A$2:$A$19999="CRD"),0.4,0)))
+
IF(LEN($CX58)=0,0.3,SUM(IF(([2]JOE_DATA!$C$2:$C$19999=$CX58)*([2]JOE_DATA!$B$2:$B$19999="Work type")*([2]JOE_DATA!$A$2:$A$19999="CRD"),0.3,0)))
+
IF(LEN($CY58)=0,0.3,SUM(IF(([2]JOE_DATA!$C$2:$C$19999=$CY58)*([2]JOE_DATA!$B$2:$B$19999="Work type")*([2]JOE_DATA!$A$2:$A$19999="CRD"),0.3,0)))</f>
        <v>1</v>
      </c>
      <c r="HI58" s="3">
        <f t="array" ref="HI58">IF(LEN($CZ58)=0,0.4,SUM(IF(([2]JOE_DATA!$C$2:$C$19999=$CZ58)*([2]JOE_DATA!$B$2:$B$19999="Sub-work type")*([2]JOE_DATA!$A$2:$A$19999="CRD"),0.4,0)))
+
IF(LEN($DA58)=0,0.3,SUM(IF(([2]JOE_DATA!$C$2:$C$19999=$DA58)*([2]JOE_DATA!$B$2:$B$19999="Sub-work type")*([2]JOE_DATA!$A$2:$A$19999="CRD"),0.3,0)))
+
IF(LEN($DB58)=0,0.3,SUM(IF(([2]JOE_DATA!$C$2:$C$19999=$DB58)*([2]JOE_DATA!$B$2:$B$19999="Sub-work type")*([2]JOE_DATA!$A$2:$A$19999="CRD"),0.3,0)))</f>
        <v>1</v>
      </c>
      <c r="HJ58" s="3">
        <f t="array" ref="HJ58">IF(LEN($CV58)=0,1,SUM(IF(([2]JOE_DATA!$C$2:$C$19999=$CV58)*([2]JOE_DATA!$B$2:$B$19999="Client type")*([2]JOE_DATA!$A$2:$A$19999="CRD"),1,0)))</f>
        <v>1</v>
      </c>
      <c r="HK58" s="3">
        <f t="array" ref="HK58">IF(LEN($DC58)=0,0.4,SUM(IF(([2]JOE_DATA!$C$2:$C$19999=$DC58)*([2]JOE_DATA!$B$2:$B$19999="Work type")*([2]JOE_DATA!$A$2:$A$19999="Corporate"),0.4,0)))
+
IF(LEN($DD58)=0,0.3,SUM(IF(([2]JOE_DATA!$C$2:$C$19999=$DD58)*([2]JOE_DATA!$B$2:$B$19999="Work type")*([2]JOE_DATA!$A$2:$A$19999="Corporate"),0.3,0)))
+
IF(LEN($DE58)=0,0.3,SUM(IF(([2]JOE_DATA!$C$2:$C$19999=$DE58)*([2]JOE_DATA!$B$2:$B$19999="Work type")*([2]JOE_DATA!$A$2:$A$19999="Corporate"),0.3,0)))</f>
        <v>1</v>
      </c>
      <c r="HL58" s="3">
        <f t="array" ref="HL58">IF(LEN($DF58)=0,0.4,SUM(IF(([2]JOE_DATA!$C$2:$C$19999=$DF58)*([2]JOE_DATA!$B$2:$B$19999="Sub-work type")*([2]JOE_DATA!$A$2:$A$19999="Corporate"),0.4,0)))
+
IF(LEN($DG58)=0,0.3,SUM(IF(([2]JOE_DATA!$C$2:$C$19999=$DG58)*([2]JOE_DATA!$B$2:$B$19999="Sub-work type")*([2]JOE_DATA!$A$2:$A$19999="Corporate"),0.3,0)))
+
IF(LEN($DH58)=0,0.3,SUM(IF(([2]JOE_DATA!$C$2:$C$19999=$DH58)*([2]JOE_DATA!$B$2:$B$19999="Sub-work type")*([2]JOE_DATA!$A$2:$A$19999="Corporate"),0.3,0)))</f>
        <v>1</v>
      </c>
      <c r="HM58" s="3">
        <f t="array" ref="HM58">IF(LEN($DI58)=0,0.4,SUM(IF(([2]JOE_DATA!$C$2:$C$19999=$DI58)*([2]JOE_DATA!$B$2:$B$19999="Acting for")*([2]JOE_DATA!$A$2:$A$19999="Corporate"),0.4,0)))
+
IF(LEN($DJ58)=0,0.3,SUM(IF(([2]JOE_DATA!$C$2:$C$19999=$DJ58)*([2]JOE_DATA!$B$2:$B$19999="Acting for")*([2]JOE_DATA!$A$2:$A$19999="Corporate"),0.3,0)))
+
IF(LEN($DK58)=0,0.3,SUM(IF(([2]JOE_DATA!$C$2:$C$19999=$DK58)*([2]JOE_DATA!$B$2:$B$19999="Acting for")*([2]JOE_DATA!$A$2:$A$19999="Corporate"),0.3,0)))</f>
        <v>1</v>
      </c>
      <c r="HN58" s="3">
        <f t="array" ref="HN58">IF(LEN($DM58)=0,0.4,SUM(IF(([2]JOE_DATA!$C$2:$C$19999=$DM58)*([2]JOE_DATA!$B$2:$B$19999="Country of buyer")*([2]JOE_DATA!$A$2:$A$19999="Corporate"),0.4,0)))
+
IF(LEN($DN58)=0,0.3,SUM(IF(([2]JOE_DATA!$C$2:$C$19999=$DN58)*([2]JOE_DATA!$B$2:$B$19999="Country of buyer")*([2]JOE_DATA!$A$2:$A$19999="Corporate"),0.3,0)))
+
IF(LEN($DL58)=0,0.3,SUM(IF(([2]JOE_DATA!$C$2:$C$19999=$DL58)*([2]JOE_DATA!$B$2:$B$19999="Country of buyer")*([2]JOE_DATA!$A$2:$A$19999="Corporate"),0.3,0)))</f>
        <v>1</v>
      </c>
      <c r="HO58" s="3">
        <f t="array" ref="HO58">IF(LEN($DO58)=0,0.4,SUM(IF(([2]JOE_DATA!$C$2:$C$19999=$DO58)*([2]JOE_DATA!$B$2:$B$19999="Country of seller")*([2]JOE_DATA!$A$2:$A$19999="Corporate"),0.4,0)))
+
IF(LEN($DP58)=0,0.3,SUM(IF(([2]JOE_DATA!$C$2:$C$19999=$DP58)*([2]JOE_DATA!$B$2:$B$19999="Country of seller")*([2]JOE_DATA!$A$2:$A$19999="Corporate"),0.3,0)))
+
IF(LEN($DQ58)=0,0.3,SUM(IF(([2]JOE_DATA!$C$2:$C$19999=$DQ58)*([2]JOE_DATA!$B$2:$B$19999="Country of seller")*([2]JOE_DATA!$A$2:$A$19999="Corporate"),0.3,0)))</f>
        <v>1</v>
      </c>
      <c r="HP58" s="3">
        <f t="array" ref="HP58">IF(LEN($DR58)=0,0.4,SUM(IF(([2]JOE_DATA!$C$2:$C$19999=$DR58)*([2]JOE_DATA!$B$2:$B$19999="Country of target")*([2]JOE_DATA!$A$2:$A$19999="Corporate"),0.4,0)))
+
IF(LEN($DS58)=0,0.3,SUM(IF(([2]JOE_DATA!$C$2:$C$19999=$DS58)*([2]JOE_DATA!$B$2:$B$19999="Country of target")*([2]JOE_DATA!$A$2:$A$19999="Corporate"),0.3,0)))
+
IF(LEN($DT58)=0,0.3,SUM(IF(([2]JOE_DATA!$C$2:$C$19999=$DT58)*([2]JOE_DATA!$B$2:$B$19999="Country of target")*([2]JOE_DATA!$A$2:$A$19999="Corporate"),0.3,0)))</f>
        <v>1</v>
      </c>
      <c r="HQ58" s="3">
        <f t="array" ref="HQ58">IF(LEN($DU58)=0,1,SUM(IF(([2]JOE_DATA!$C$2:$C$19999=$DU58)*([2]JOE_DATA!$B$2:$B$19999="Value over US $5m")*([2]JOE_DATA!$A$2:$A$19999="Corporate"),1,0)))</f>
        <v>1</v>
      </c>
      <c r="HR58" s="3">
        <f t="array" ref="HR58">IF(LEN($DV58)=0,1,SUM(IF(([2]JOE_DATA!$C$2:$C$19999=$DV58)*([2]JOE_DATA!$B$2:$B$19999="Value over £500,000")*([2]JOE_DATA!$A$2:$A$19999="Corporate"),1,0)))</f>
        <v>1</v>
      </c>
      <c r="HS58" s="3">
        <f t="array" ref="HS58">IF(LEN($DW58)=0,1,SUM(IF(([2]JOE_DATA!$C$2:$C$19999=$DW58)*([2]JOE_DATA!$B$2:$B$19999="Value over Euro 5m")*([2]JOE_DATA!$A$2:$A$19999="Corporate"),1,0)))</f>
        <v>1</v>
      </c>
      <c r="HT58" s="3">
        <f t="array" ref="HT58">IF(LEN($DX58)=0,1,SUM(IF(([2]JOE_DATA!$C$2:$C$19999=$DX58)*([2]JOE_DATA!$B$2:$B$19999="Value range in euros")*([2]JOE_DATA!$A$2:$A$19999="Corporate"),1,0)))</f>
        <v>1</v>
      </c>
      <c r="HU58" s="3">
        <f t="array" ref="HU58">IF(LEN($DY58)=0,1,SUM(IF(([2]JOE_DATA!$C$2:$C$19999=$DY58)*([2]JOE_DATA!$B$2:$B$19999="Is the deal relevant for M&amp;A study")*([2]JOE_DATA!$A$2:$A$19999="Corporate"),1,0)))</f>
        <v>1</v>
      </c>
      <c r="HV58" s="3">
        <f t="array" ref="HV58">IF(LEN($DZ58)=0,1,SUM(IF(([2]JOE_DATA!$C$2:$C$19999=$DZ58)*([2]JOE_DATA!$B$2:$B$19999="Does the deal involve PE clients")*([2]JOE_DATA!$A$2:$A$19999="Corporate"),1,0)))</f>
        <v>1</v>
      </c>
      <c r="HW58" s="3">
        <f t="array" ref="HW58">IF(LEN($EA58)=0,1,SUM(IF(([2]JOE_DATA!$C$2:$C$19999=$EA58)*([2]JOE_DATA!$B$2:$B$19999="Quarter deal announced/signed")*([2]JOE_DATA!$A$2:$A$19999="Corporate"),1,0)))</f>
        <v>1</v>
      </c>
      <c r="HX58" s="3">
        <f t="array" ref="HX58">IF(LEN($EB58)=0,1,SUM(IF(([2]JOE_DATA!$C$2:$C$19999=$EB58)*([2]JOE_DATA!$B$2:$B$19999="Quarter deal completed")*([2]JOE_DATA!$A$2:$A$19999="Corporate"),1,0)))</f>
        <v>1</v>
      </c>
      <c r="HY58" s="3">
        <f t="array" ref="HY58">IF(LEN($EC58)=0,1,SUM(IF(([2]JOE_DATA!$C$2:$C$19999=$EC58)*([2]JOE_DATA!$B$2:$B$19999="Year deal announced/signed")*([2]JOE_DATA!$A$2:$A$19999="Corporate"),1,0)))</f>
        <v>1</v>
      </c>
      <c r="HZ58" s="3">
        <f t="array" ref="HZ58">IF(LEN($ED58)=0,1,SUM(IF(([2]JOE_DATA!$C$2:$C$19999=$ED58)*([2]JOE_DATA!$B$2:$B$19999="Year deal completed")*([2]JOE_DATA!$A$2:$A$19999="Corporate"),1,0)))</f>
        <v>1</v>
      </c>
      <c r="IA58" s="3">
        <v>1</v>
      </c>
      <c r="IB58" s="3">
        <f t="array" ref="IB58">IF(LEN($EF58)=0,1,SUM(IF(([2]JOE_DATA!$C$2:$C$19999=$EF58)*([2]JOE_DATA!$B$2:$B$19999="Work type")*([2]JOE_DATA!$A$2:$A$19999="Corporate Tax"),1,0)))</f>
        <v>1</v>
      </c>
      <c r="IC58" s="3">
        <f t="array" ref="IC58">IF(LEN($EG58)=0,0.4,SUM(IF(([2]JOE_DATA!$C$2:$C$19999=$EG58)*([2]JOE_DATA!$B$2:$B$19999="Work type")*([2]JOE_DATA!$A$2:$A$19999="EPC Construction"),0.4,0)))
+
IF(LEN($EH58)=0,0.3,SUM(IF(([2]JOE_DATA!$C$2:$C$19999=$EH58)*([2]JOE_DATA!$B$2:$B$19999="Work type")*([2]JOE_DATA!$A$2:$A$19999="EPC Construction"),0.3,0)))
+
IF(LEN($EI58)=0,0.3,SUM(IF(([2]JOE_DATA!$C$2:$C$19999=$EI58)*([2]JOE_DATA!$B$2:$B$19999="Work type")*([2]JOE_DATA!$A$2:$A$19999="EPC Construction"),0.3,0)))</f>
        <v>1</v>
      </c>
      <c r="ID58" s="3">
        <f t="array" ref="ID58">IF(LEN($EJ58)=0,0.4,SUM(IF(([2]JOE_DATA!$C$2:$C$19999=$EJ58)*([2]JOE_DATA!$B$2:$B$19999="Contract type")*([2]JOE_DATA!$A$2:$A$19999="EPC Construction"),0.4,0)))
+
IF(LEN($EK58)=0,0.3,SUM(IF(([2]JOE_DATA!$C$2:$C$19999=$EK58)*([2]JOE_DATA!$B$2:$B$19999="Contract type")*([2]JOE_DATA!$A$2:$A$19999="EPC Construction"),0.3,0)))
+
IF(LEN($EL58)=0,0.3,SUM(IF(([2]JOE_DATA!$C$2:$C$19999=$EL58)*([2]JOE_DATA!$B$2:$B$19999="Contract type")*([2]JOE_DATA!$A$2:$A$19999="EPC Construction"),0.3,0)))</f>
        <v>1</v>
      </c>
      <c r="IE58" s="3">
        <f t="array" ref="IE58">IF(LEN($EP58)=0,1,SUM(IF(([2]JOE_DATA!$C$2:$C$19999=$EP58)*([2]JOE_DATA!$B$2:$B$19999="Client type")*([2]JOE_DATA!$A$2:$A$19999="EPC Construction"),1,0)))</f>
        <v>1</v>
      </c>
      <c r="IF58" s="3">
        <f t="array" ref="IF58">IF(LEN($EN58)=0,1,SUM(IF(([2]JOE_DATA!$C$2:$C$19999=$EN58)*([2]JOE_DATA!$B$2:$B$19999="Subject matter")*([2]JOE_DATA!$A$2:$A$19999="EPC Construction"),1,0)))</f>
        <v>1</v>
      </c>
      <c r="IG58" s="3">
        <f t="array" ref="IG58">IF(LEN($ER58)=0,1,SUM(IF(([2]JOE_DATA!$C$2:$C$19999=$ER58)*([2]JOE_DATA!$B$2:$B$19999="Client scope")*([2]JOE_DATA!$A$2:$A$19999="EPC Construction"),1,0)))</f>
        <v>1</v>
      </c>
      <c r="IH58" s="3">
        <f t="array" ref="IH58">IF(LEN($ES58)=0,0.4,SUM(IF(([2]JOE_DATA!$C$2:$C$19999=$ES58)*([2]JOE_DATA!$B$2:$B$19999="Work type")*([2]JOE_DATA!$A$2:$A$19999="EPC Energy"),0.4,0)))
+
IF(LEN($ET58)=0,0.3,SUM(IF(([2]JOE_DATA!$C$2:$C$19999=$ET58)*([2]JOE_DATA!$B$2:$B$19999="Work type")*([2]JOE_DATA!$A$2:$A$19999="EPC Energy"),0.3,0)))
+
IF(LEN($EU58)=0,0.3,SUM(IF(([2]JOE_DATA!$C$2:$C$19999=$EU58)*([2]JOE_DATA!$B$2:$B$19999="Work type")*([2]JOE_DATA!$A$2:$A$19999="EPC Energy"),0.3,0)))</f>
        <v>1</v>
      </c>
      <c r="II58" s="3">
        <f t="array" ref="II58">IF(LEN($EV58)=0,1,SUM(IF(([2]JOE_DATA!$C$2:$C$19999=$EV58)*([2]JOE_DATA!$B$2:$B$19999="Work type")*([2]JOE_DATA!$A$2:$A$19999="EPC Energy"),1,0)))</f>
        <v>1</v>
      </c>
      <c r="IJ58" s="3">
        <f t="array" ref="IJ58">IF(LEN($EW58)=0,1,SUM(IF(([2]JOE_DATA!$C$2:$C$19999=$EW58)*([2]JOE_DATA!$B$2:$B$19999="Client type")*([2]JOE_DATA!$A$2:$A$19999="EPC Projects"),1,0)))</f>
        <v>1</v>
      </c>
      <c r="IK58" s="3">
        <f t="array" ref="IK58">IF(LEN($FE58)=0,0.4,SUM(IF(([2]JOE_DATA!$C$2:$C$19999=$FE58)*([2]JOE_DATA!$B$2:$B$19999="Client type")*([2]JOE_DATA!$A$2:$A$19999="Real Estate"),0.4,0)))
+
IF(LEN($FF58)=0,0.3,SUM(IF(([2]JOE_DATA!$C$2:$C$19999=$FF58)*([2]JOE_DATA!$B$2:$B$19999="Client type")*([2]JOE_DATA!$A$2:$A$19999="Real Estate"),0.3,0)))
+
IF(LEN($FG58)=0,0.3,SUM(IF(([2]JOE_DATA!$C$2:$C$19999=$FG58)*([2]JOE_DATA!$B$2:$B$19999="Client type")*([2]JOE_DATA!$A$2:$A$19999="Real Estate"),0.3,0)))</f>
        <v>1</v>
      </c>
      <c r="IL58" s="3">
        <f t="array" ref="IL58">IF(LEN($FH58)=0,0.4,SUM(IF(([2]JOE_DATA!$C$2:$C$19999=$FH58)*([2]JOE_DATA!$B$2:$B$19999="Work type")*([2]JOE_DATA!$A$2:$A$19999="Real Estate"),0.4,0)))
+
IF(LEN($FI58)=0,0.3,SUM(IF(([2]JOE_DATA!$C$2:$C$19999=$FI58)*([2]JOE_DATA!$B$2:$B$19999="Work type")*([2]JOE_DATA!$A$2:$A$19999="Real Estate"),0.3,0)))
+
IF(LEN($FJ58)=0,0.3,SUM(IF(([2]JOE_DATA!$C$2:$C$19999=$FJ58)*([2]JOE_DATA!$B$2:$B$19999="Work type")*([2]JOE_DATA!$A$2:$A$19999="Real Estate"),0.3,0)))</f>
        <v>1</v>
      </c>
      <c r="IM58" s="3">
        <f t="array" ref="IM58">IF(LEN($EX58)=0,0.4,SUM(IF(([2]JOE_DATA!$C$2:$C$19999=$EX58)*([2]JOE_DATA!$B$2:$B$19999="Work type")*([2]JOE_DATA!$A$2:$A$19999="Human Capital"),0.4,0)))
+
IF(LEN($EY58)=0,0.3,SUM(IF(([2]JOE_DATA!$C$2:$C$19999=$EY58)*([2]JOE_DATA!$B$2:$B$19999="Work type")*([2]JOE_DATA!$A$2:$A$19999="Human Capital"),0.3,0)))
+
IF(LEN($EZ58)=0,0.3,SUM(IF(([2]JOE_DATA!$C$2:$C$19999=$EZ58)*([2]JOE_DATA!$B$2:$B$19999="Work type")*([2]JOE_DATA!$A$2:$A$19999="Human Capital"),0.3,0)))</f>
        <v>1</v>
      </c>
      <c r="IN58" s="3">
        <f t="array" ref="IN58">IF(LEN($FA58)=0,0.4,SUM(IF(([2]JOE_DATA!$C$2:$C$19999=$FA58)*([2]JOE_DATA!$B$2:$B$19999="Sub-work types")*([2]JOE_DATA!$A$2:$A$19999="Human Capital"),0.4,0)))
+
IF(LEN($FB58)=0,0.3,SUM(IF(([2]JOE_DATA!$C$2:$C$19999=$FB58)*([2]JOE_DATA!$B$2:$B$19999="Sub-work types")*([2]JOE_DATA!$A$2:$A$19999="Human Capital"),0.3,0)))
+
IF(LEN($FC58)=0,0.3,SUM(IF(([2]JOE_DATA!$C$2:$C$19999=$FC58)*([2]JOE_DATA!$B$2:$B$19999="Sub-work types")*([2]JOE_DATA!$A$2:$A$19999="Human Capital"),0.3,0)))</f>
        <v>1</v>
      </c>
      <c r="IO58" s="16">
        <f t="array" ref="IO58">IF(LEN($FD58)=0,1,SUM(IF(([2]JOE_DATA!$C$2:$C$19999=$FD58)*([2]JOE_DATA!$B$2:$B$19999="Pension scheme")*([2]JOE_DATA!$A$2:$A$19999="Human Capital"),1,0)))</f>
        <v>1</v>
      </c>
      <c r="IP58" s="3">
        <f t="array" ref="IP58">IF(LEN($BT58)=0,0.4,SUM(IF(([2]JOE_DATA!$C$2:$C$19999=$BT58)*([2]JOE_DATA!$B$2:$B$19999="Other Matter Executive"),0.4,0)))
+
IF(LEN($BU58)=0,0.3,SUM(IF(([2]JOE_DATA!$C$2:$C$19999=$BU58)*([2]JOE_DATA!$B$2:$B$19999="Other Matter Executive"),0.3,0)))
+
IF(LEN($BV58)=0,0.3,SUM(IF(([2]JOE_DATA!$C$2:$C$19999=$BV58)*([2]JOE_DATA!$B$2:$B$19999="Other Matter Executive"),0.3,0)))</f>
        <v>1</v>
      </c>
    </row>
    <row r="59" spans="1:250" ht="54.75">
      <c r="A59" s="37" t="s">
        <v>246</v>
      </c>
      <c r="B59" s="38" t="s">
        <v>456</v>
      </c>
      <c r="C59" s="37" t="s">
        <v>254</v>
      </c>
      <c r="D59" s="37"/>
      <c r="E59" s="3"/>
      <c r="F59" s="40" t="s">
        <v>300</v>
      </c>
      <c r="G59" s="3"/>
      <c r="H59" s="3"/>
      <c r="I59" s="40" t="s">
        <v>301</v>
      </c>
      <c r="J59" s="3"/>
      <c r="K59" s="3"/>
      <c r="L59" s="37"/>
      <c r="M59" s="3"/>
      <c r="N59" s="3"/>
      <c r="O59" s="41" t="s">
        <v>100</v>
      </c>
      <c r="P59" s="37"/>
      <c r="Q59" s="37"/>
      <c r="R59" s="3"/>
      <c r="S59" s="42"/>
      <c r="T59" s="42">
        <v>38322</v>
      </c>
      <c r="U59" s="40" t="s">
        <v>300</v>
      </c>
      <c r="V59" s="3"/>
      <c r="W59" s="3"/>
      <c r="X59" s="40" t="s">
        <v>301</v>
      </c>
      <c r="Y59" s="3"/>
      <c r="Z59" s="3"/>
      <c r="AA59" s="37" t="s">
        <v>457</v>
      </c>
      <c r="AB59" s="37" t="s">
        <v>458</v>
      </c>
      <c r="AC59" s="3"/>
      <c r="AD59" s="37" t="s">
        <v>254</v>
      </c>
      <c r="AE59" s="3"/>
      <c r="AF59" s="3"/>
      <c r="AG59" s="43" t="s">
        <v>130</v>
      </c>
      <c r="AH59" s="3"/>
      <c r="AI59" s="37" t="s">
        <v>255</v>
      </c>
      <c r="AJ59" s="3"/>
      <c r="AK59" s="3"/>
      <c r="AL59" s="37"/>
      <c r="AM59" s="3"/>
      <c r="AN59" s="3"/>
      <c r="AO59" s="37" t="s">
        <v>256</v>
      </c>
      <c r="AP59" s="3"/>
      <c r="AQ59" s="3"/>
      <c r="AR59" s="3"/>
      <c r="AS59" s="3"/>
      <c r="AT59" s="3"/>
      <c r="AU59" s="3"/>
      <c r="AV59" s="3"/>
      <c r="AW59" s="3"/>
      <c r="AX59" s="3"/>
      <c r="AY59" s="3"/>
      <c r="AZ59" s="3"/>
      <c r="BA59" s="3"/>
      <c r="BB59" s="3"/>
      <c r="BC59" s="3"/>
      <c r="BD59" s="3"/>
      <c r="BE59" s="44"/>
      <c r="BF59" s="37"/>
      <c r="BG59" s="37" t="s">
        <v>254</v>
      </c>
      <c r="BH59" s="3"/>
      <c r="BI59" s="37" t="s">
        <v>289</v>
      </c>
      <c r="BJ59" s="45"/>
      <c r="BK59" s="45"/>
      <c r="BL59" s="46" t="s">
        <v>258</v>
      </c>
      <c r="BM59" s="46" t="s">
        <v>290</v>
      </c>
      <c r="BN59" s="37"/>
      <c r="BO59" s="3"/>
      <c r="BP59" s="3"/>
      <c r="BQ59" s="3"/>
      <c r="BR59" s="3"/>
      <c r="BS59" s="3"/>
      <c r="BT59" s="37"/>
      <c r="BU59" s="37"/>
      <c r="BV59" s="37"/>
      <c r="BW59" s="3"/>
      <c r="BX59" s="3"/>
      <c r="BY59" s="3"/>
      <c r="BZ59" s="3"/>
      <c r="CA59" s="3"/>
      <c r="CB59" s="3"/>
      <c r="CC59" s="3"/>
      <c r="CD59" s="41" t="s">
        <v>259</v>
      </c>
      <c r="CE59" s="40" t="s">
        <v>260</v>
      </c>
      <c r="CF59" s="3"/>
      <c r="CG59" s="41" t="s">
        <v>261</v>
      </c>
      <c r="CH59" s="40"/>
      <c r="CI59" s="3"/>
      <c r="CJ59" s="3"/>
      <c r="CK59" s="41" t="s">
        <v>262</v>
      </c>
      <c r="CL59" s="3"/>
      <c r="CM59" s="3"/>
      <c r="CN59" s="3"/>
      <c r="CO59" s="3"/>
      <c r="CP59" s="3"/>
      <c r="CQ59" s="37"/>
      <c r="CR59" s="37"/>
      <c r="CS59" s="37"/>
      <c r="CT59" s="37"/>
      <c r="CU59" s="37"/>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7"/>
      <c r="FF59" s="37"/>
      <c r="FG59" s="37"/>
      <c r="FH59" s="37"/>
      <c r="FI59" s="37"/>
      <c r="FJ59" s="3"/>
      <c r="FK59" s="3"/>
      <c r="FL59" s="3"/>
      <c r="FM59" s="3"/>
      <c r="FO59" s="3"/>
      <c r="FP59" s="3"/>
      <c r="FQ59" s="3" t="str">
        <f t="array" ref="FQ59">IF(SUM($FU59:$IP59)=74,"PASS","FAIL")</f>
        <v>PASS</v>
      </c>
      <c r="FR59" s="3">
        <f t="shared" si="5"/>
        <v>0</v>
      </c>
      <c r="FS59" s="3">
        <f t="shared" si="6"/>
        <v>0</v>
      </c>
      <c r="FT59" s="3"/>
      <c r="FU59" s="3">
        <f t="array" ref="FU59">SUM(IF(([2]JOE_DATA!$C$2:$C$19999=$C59)*([2]JOE_DATA!$B$2:$B$19999="Client Name Confidential"),1,0))</f>
        <v>1</v>
      </c>
      <c r="FV59" s="3">
        <f t="array" ref="FV59">IF(ISBLANK($E59),1,SUM(IF(([2]JOE_DATA!$C$2:$C$19999=$E59)*([2]JOE_DATA!$B$2:$B$19999="Client name confidential on completion"),1,0)))</f>
        <v>1</v>
      </c>
      <c r="FW59" s="3">
        <f t="array" ref="FW59">IF(LEN($F59)=0,0.5,SUM(IF(([2]JOE_DATA!$C$2:$C$19999=$F59)*([2]JOE_DATA!$B$2:$B$19999="Client sector group"),0.5,0)))
+
IF(LEN($G59)=0,0.25,SUM(IF(([2]JOE_DATA!$C$2:$C$19999=$G59)*([2]JOE_DATA!$B$2:$B$19999="Client sector group"),0.25,0)))
+
IF(LEN($H59)=0,0.25,SUM(IF(([2]JOE_DATA!$C$2:$C$19999=$H59)*([2]JOE_DATA!$B$2:$B$19999="Client sector group"),0.25,0)))</f>
        <v>1</v>
      </c>
      <c r="FX59" s="3">
        <f t="array" ref="FX59">IF(ISBLANK($I59),0.5,SUM(IF(([2]JOE_DATA!$C$2:$C$19999=$I59)*([2]JOE_DATA!$B$2:$B$19999="Client sub-sector group"),0.5,0)))
+
IF(ISBLANK($J59),0.25,SUM(IF(([2]JOE_DATA!$C$2:$C$19999=$J59)*([2]JOE_DATA!$B$2:$B$19999="Client sub-sector group"),0.25,0)))
+
IF(ISBLANK($K59),0.25,SUM(IF(([2]JOE_DATA!$C$2:$C$19999=$K59)*([2]JOE_DATA!$B$2:$B$19999="Client sub-sector group"),0.25,0)))</f>
        <v>1</v>
      </c>
      <c r="FY59" s="3">
        <f t="array" ref="FY59">IF(LEN($L59)=0,0.4,SUM(IF(([2]JOE_DATA!$C$2:$C$19999=$L59)*([2]JOE_DATA!$B$2:$B$19999="Predominant Country of Client"),0.4,0)))
+
IF(LEN($M59)=0,0.3,SUM(IF(([2]JOE_DATA!$C$2:$C$19999=$M59)*([2]JOE_DATA!$B$2:$B$19999="Predominant Country of Client"),0.3,0)))
+
IF(LEN($N59)=0,0.3,SUM(IF(([2]JOE_DATA!$C$2:$C$19999=$N59)*([2]JOE_DATA!$B$2:$B$19999="Predominant Country of Client"),0.3,0)))</f>
        <v>1</v>
      </c>
      <c r="FZ59" s="3">
        <f t="array" ref="FZ59">IF(LEN($O59)=0,0.4,SUM(IF(([2]JOE_DATA!$C$2:$C$19999=$O59)*([2]JOE_DATA!$B$2:$B$19999="Main practice group"),0.4,0)))
+
IF(LEN($P59)=0,0.3,SUM(IF(([2]JOE_DATA!$C$2:$C$19999=$P59)*([2]JOE_DATA!$B$2:$B$19999="Main practice group"),0.3,0)))
+
IF(LEN($Q59)=0,0.3,SUM(IF(([2]JOE_DATA!$C$2:$C$19999=$Q59)*([2]JOE_DATA!$B$2:$B$19999="Main practice group"),0.3,0)))</f>
        <v>1</v>
      </c>
      <c r="GA59" s="3">
        <f t="shared" si="7"/>
        <v>1</v>
      </c>
      <c r="GB59" s="3">
        <f t="shared" si="8"/>
        <v>1</v>
      </c>
      <c r="GC59" s="3">
        <f t="array" ref="GC59">IF(LEN($U59)=0,0.4,SUM(IF(([2]JOE_DATA!$C$2:$C$19999=$U59)*([2]JOE_DATA!$B$2:$B$19999="Matter sector group"),0.4,0)))
+
IF(LEN($V59)=0,0.3,SUM(IF(([2]JOE_DATA!$C$2:$C$19999=$V59)*([2]JOE_DATA!$B$2:$B$19999="Matter sector group"),0.3,0)))
+
IF(LEN($W59)=0,0.3,SUM(IF(([2]JOE_DATA!$C$2:$C$19999=$W59)*([2]JOE_DATA!$B$2:$B$19999="Matter sector group"),0.3,0)))</f>
        <v>1</v>
      </c>
      <c r="GD59" s="3">
        <f t="array" ref="GD59">IF(LEN($X59)=0,0.4,SUM(IF(([2]JOE_DATA!$C$2:$C$19999=$X59)*([2]JOE_DATA!$B$2:$B$19999="Matter sub-sector group"),0.4,0)))
+
IF(LEN($Y59)=0,0.3,SUM(IF(([2]JOE_DATA!$C$2:$C$19999=$Y59)*([2]JOE_DATA!$B$2:$B$19999="Matter sub-sector group"),0.3,0)))
+
IF(LEN($Z59)=0,0.3,SUM(IF(([2]JOE_DATA!$C$2:$C$19999=$Z59)*([2]JOE_DATA!$B$2:$B$19999="Matter sub-sector group"),0.3,0)))</f>
        <v>1</v>
      </c>
      <c r="GE59" s="3">
        <f t="array" ref="GE59">IF(ISBLANK($AD59),1,SUM(IF(([2]JOE_DATA!$C$2:$C$19999=$AD59)*([2]JOE_DATA!$B$2:$B$19999="Matter confidential"),1,0)))</f>
        <v>1</v>
      </c>
      <c r="GF59" s="3">
        <f t="array" ref="GF59">IF(ISBLANK($AE59),1,SUM(IF(([2]JOE_DATA!$C$2:$C$19999=$AE59)*([2]JOE_DATA!$B$2:$B$19999="Matter confidential on completion"),1,0)))</f>
        <v>1</v>
      </c>
      <c r="GG59" s="3">
        <f t="array" ref="GG59">IF(ISBLANK($AG59),1,SUM(IF(([2]JOE_DATA!$C$2:$C$19999=$AG59)*([2]JOE_DATA!$B$2:$B$19999="Applicable law"),1,0)))</f>
        <v>1</v>
      </c>
      <c r="GH59" s="3">
        <f t="array" ref="GH59">IF(ISBLANK($AO59),1,SUM(IF(([2]JOE_DATA!$C$2:$C$19999=$AO59)*([2]JOE_DATA!$B$2:$B$19999="Contentious"),1,0)))</f>
        <v>1</v>
      </c>
      <c r="GI59" s="3">
        <f t="array" ref="GI59">IF(ISBLANK($AP59),1,SUM(IF(([2]JOE_DATA!$C$2:$C$19999=$AP59)*([2]JOE_DATA!$B$2:$B$19999="Dispute resolution"),1,0)))</f>
        <v>1</v>
      </c>
      <c r="GJ59" s="3">
        <f t="array" ref="GJ59">IF(ISBLANK($AQ59),1,SUM(IF(([2]JOE_DATA!$C$2:$C$19999=$AQ59)*([2]JOE_DATA!$B$2:$B$19999="Language of dispute"),1,0)))</f>
        <v>1</v>
      </c>
      <c r="GK59" s="3">
        <f t="array" ref="GK59">IF(LEN($AW59)=0,0.4,SUM(IF(([2]JOE_DATA!$C$2:$C$19999=$AW59)*([2]JOE_DATA!$B$2:$B$19999="Country Of Arbitration"),0.4,0)))
+
IF(LEN($AX59)=0,0.3,SUM(IF(([2]JOE_DATA!$C$2:$C$19999=$AX59)*([2]JOE_DATA!$B$2:$B$19999="Country Of Arbitration"),0.3,0)))
+
IF(LEN($AY59)=0,0.3,SUM(IF(([2]JOE_DATA!$C$2:$C$19999=$AY59)*([2]JOE_DATA!$B$2:$B$19999="Country Of Arbitration"),0.3,0)))</f>
        <v>1</v>
      </c>
      <c r="GL59" s="3">
        <f t="array" ref="GL59">IF(LEN($AT59)=0,0.4,SUM(IF(([2]JOE_DATA!$C$2:$C$19999=$AT59)*([2]JOE_DATA!$B$2:$B$19999="Jurisdiction of dispute"),0.4,0)))
+
IF(LEN($AU59)=0,0.3,SUM(IF(([2]JOE_DATA!$C$2:$C$19999=$AU59)*([2]JOE_DATA!$B$2:$B$19999="Jurisdiction of dispute"),0.3,0)))
+
IF(LEN($AV59)=0,0.3,SUM(IF(([2]JOE_DATA!$C$2:$C$19999=$AV59)*([2]JOE_DATA!$B$2:$B$19999="Jurisdiction of dispute"),0.3,0)))</f>
        <v>1</v>
      </c>
      <c r="GM59" s="3">
        <f t="array" ref="GM59">IF(LEN($AZ59)=0,0.6,SUM(IF(([2]JOE_DATA!$C$2:$C$19999=$AZ59)*([2]JOE_DATA!$B$2:$B$19999="Seat of arbitration"),0.6,0)))
+
IF(LEN($BA59)=0,0.4,SUM(IF(([2]JOE_DATA!$C$2:$C$19999=$BA59)*([2]JOE_DATA!$B$2:$B$19999="Seat of arbitration"),0.4,0)))</f>
        <v>1</v>
      </c>
      <c r="GN59" s="3">
        <f t="array" ref="GN59">IF(ISBLANK($BB59),1,SUM(IF(([2]JOE_DATA!$C$2:$C$19999=$BB59)*([2]JOE_DATA!$B$2:$B$19999="Arbitral rules"),1,0)))</f>
        <v>1</v>
      </c>
      <c r="GO59" s="3">
        <f t="array" ref="GO59">IF(ISBLANK($BC59),1,SUM(IF(([2]JOE_DATA!$C$2:$C$19999=$BC59)*([2]JOE_DATA!$B$2:$B$19999="Investment treaty"),1,0)))</f>
        <v>1</v>
      </c>
      <c r="GP59" s="3">
        <f t="array" ref="GP59">IF(ISBLANK($BD59),1,SUM(IF(([2]JOE_DATA!$C$2:$C$19999=$BD59)*([2]JOE_DATA!$B$2:$B$19999="Investigation type"),1,0)))</f>
        <v>1</v>
      </c>
      <c r="GQ59" s="3">
        <f t="array" ref="GQ59">IF(ISBLANK($BF59),1,SUM(IF(([2]JOE_DATA!$C$2:$C$19999=$BF59)*([2]JOE_DATA!$B$2:$B$19999="Currency of deal"),1,0)))</f>
        <v>1</v>
      </c>
      <c r="GR59" s="3">
        <f t="array" ref="GR59">IF(ISBLANK($BG59),1,SUM(IF(([2]JOE_DATA!$C$2:$C$19999=$BG59)*([2]JOE_DATA!$B$2:$B$19999="Value confidential"),1,0)))</f>
        <v>1</v>
      </c>
      <c r="GS59" s="3">
        <f t="array" ref="GS59">IF(ISBLANK($BH59),1,SUM(IF(([2]JOE_DATA!$C$2:$C$19999=$BH59)*([2]JOE_DATA!$B$2:$B$19999="Value confidential on completion"),1,0)))</f>
        <v>1</v>
      </c>
      <c r="GT59" s="3">
        <f t="array" ref="GT59">IF(LEN($BI59)=0,0.4,SUM(IF(([2]JOE_DATA!$C$2:$C$19999=$BI59)*([2]JOE_DATA!$B$2:$B$19999="Teams"),0.4,0)))
+
IF(LEN($BJ59)=0,0.3,SUM(IF(([2]JOE_DATA!$C$2:$C$19999=$BJ59)*([2]JOE_DATA!$B$2:$B$19999="Teams"),0.3,0)))
+
IF(LEN($BK59)=0,0.3,SUM(IF(([2]JOE_DATA!$C$2:$C$19999=$BK59)*([2]JOE_DATA!$B$2:$B$19999="Teams"),0.3,0)))</f>
        <v>1</v>
      </c>
      <c r="GU59" s="3">
        <f t="array" ref="GU59">IF(LEN($BL59)=0,0.4,SUM(IF(([2]JOE_DATA!$C$2:$C$19999=$BL59)*([2]JOE_DATA!$B$2:$B$19999="Lead Matter Partner"),0.4,0)))
+
IF(LEN($BM59)=0,0.3,SUM(IF(([2]JOE_DATA!$C$2:$C$19999=$BM59)*([2]JOE_DATA!$B$2:$B$19999="Lead Matter Partner"),0.3,0)))
+
IF(LEN($BN59)=0,0.3,SUM(IF(([2]JOE_DATA!$C$2:$C$19999=$BN59)*([2]JOE_DATA!$B$2:$B$19999="Lead Matter Partner"),0.3,0)))</f>
        <v>1</v>
      </c>
      <c r="GV59" s="3">
        <f t="array" ref="GV59">IF(LEN($BP59)=0,0.4,SUM(IF(([2]JOE_DATA!$C$2:$C$19999=$BP59)*([2]JOE_DATA!$B$2:$B$19999="Source of credential"),0.4,0)))
+
IF(LEN($BQ59)=0,0.3,SUM(IF(([2]JOE_DATA!$C$2:$C$19999=$BQ59)*([2]JOE_DATA!$B$2:$B$19999="Source of credential"),0.3,0)))
+
IF(LEN($BR59)=0,0.3,SUM(IF(([2]JOE_DATA!$C$2:$C$19999=$BR59)*([2]JOE_DATA!$B$2:$B$19999="Source of credential"),0.3,0)))</f>
        <v>1</v>
      </c>
      <c r="GW59" s="3">
        <f t="array" ref="GW59">IF(LEN($BX59)=0,0.4,SUM(IF(([2]JOE_DATA!$C$2:$C$19999=$BX59)*([2]JOE_DATA!$B$2:$B$19999="CMS firms involved"),0.4,0)))
+
IF(LEN($BY59)=0,0.6,SUM(IF(([2]JOE_DATA!$C$2:$C$19999=$BY59)*([2]JOE_DATA!$B$2:$B$19999="CMS firms involved"),0.6,0)))</f>
        <v>1</v>
      </c>
      <c r="GX59" s="3">
        <f t="array" ref="GX59">IF(ISBLANK($BZ59),1,SUM(IF(([2]JOE_DATA!$C$2:$C$19999=$BZ59)*([2]JOE_DATA!$B$2:$B$19999="Lead CMS firm"),1,0)))</f>
        <v>1</v>
      </c>
      <c r="GY59" s="3">
        <f t="array" ref="GY59">IF(LEN($CA59)=0,0.4,SUM(IF(([2]JOE_DATA!$C$2:$C$19999=$CA59)*([2]JOE_DATA!$B$2:$B$19999="Countries of other CMS firms"),0.4,0)))
+
IF(LEN($CB59)=0,0.3,SUM(IF(([2]JOE_DATA!$C$2:$C$19999=$CB59)*([2]JOE_DATA!$B$2:$B$19999="Countries of other CMS firms"),0.3,0)))
+
IF(LEN($CC59)=0,0.3,SUM(IF(([2]JOE_DATA!$C$2:$C$19999=$CC59)*([2]JOE_DATA!$B$2:$B$19999="Countries of other CMS firms"),0.3,0)))</f>
        <v>1</v>
      </c>
      <c r="GZ59" s="3">
        <f t="array" ref="GZ59">IF(ISBLANK($CD59),1,SUM(IF(([2]JOE_DATA!$C$2:$C$19999=$CD59)*([2]JOE_DATA!$B$2:$B$19999="Credential status"),1,0)))</f>
        <v>1</v>
      </c>
      <c r="HA59" s="3">
        <f t="array" ref="HA59">IF(ISBLANK($CE59),1,SUM(IF(([2]JOE_DATA!$C$2:$C$19999=$CE59)*([2]JOE_DATA!$B$2:$B$19999="Credential version"),1,0)))</f>
        <v>1</v>
      </c>
      <c r="HB59" s="3">
        <f t="array" ref="HB59">IF(ISBLANK($CG59),1,SUM(IF(([2]JOE_DATA!$C$2:$C$19999=$CG59)*([2]JOE_DATA!$B$2:$B$19999="Credential type "),1,0)))</f>
        <v>1</v>
      </c>
      <c r="HC59" s="3">
        <f t="array" ref="HC59">IF(ISBLANK($CH59),1,SUM(IF(([2]JOE_DATA!$C$2:$C$19999=$CH59)*([2]JOE_DATA!$B$2:$B$19999="Other uses"),1,0)))</f>
        <v>1</v>
      </c>
      <c r="HD59" s="3">
        <f t="array" ref="HD59">IF(ISBLANK($CK59),1,SUM(IF(([2]JOE_DATA!$C$2:$C$19999=$CK59)*([2]JOE_DATA!$B$2:$B$19999="Priority"),1,0)))</f>
        <v>1</v>
      </c>
      <c r="HE59" s="3">
        <f t="array" ref="HE59">IF(LEN($CM59)=0,0.4,SUM(IF(([2]JOE_DATA!$C$2:$C$19999=$CM59)*([2]JOE_DATA!$B$2:$B$19999="Know how"),0.4,0)))
+
IF(LEN($CN59)=0,0.3,SUM(IF(([2]JOE_DATA!$C$2:$C$19999=$CN59)*([2]JOE_DATA!$B$2:$B$19999="Know how"),0.3,0)))
+
IF(LEN($CO59)=0,0.3,SUM(IF(([2]JOE_DATA!$C$2:$C$19999=$CO59)*([2]JOE_DATA!$B$2:$B$19999="Know how"),0.3,0)))</f>
        <v>1</v>
      </c>
      <c r="HF59" s="3">
        <f t="array" ref="HF59">IF(LEN($CS59)=0,0.4,SUM(IF(([2]JOE_DATA!$C$2:$C$19999=$CS59)*([2]JOE_DATA!$B$2:$B$19999="Work type")*([2]JOE_DATA!$A$2:$A$19999="BAIF"),0.4,0)))
+
IF(LEN($CT59)=0,0.3,SUM(IF(([2]JOE_DATA!$C$2:$C$19999=$CT59)*([2]JOE_DATA!$B$2:$B$19999="Work type")*([2]JOE_DATA!$A$2:$A$19999="BAIF"),0.3,0)))
+
IF(LEN($CU59)=0,0.3,SUM(IF(([2]JOE_DATA!$C$2:$C$19999=$CU59)*([2]JOE_DATA!$B$2:$B$19999="Work type")*([2]JOE_DATA!$A$2:$A$19999="BAIF"),0.3,0)))</f>
        <v>1</v>
      </c>
      <c r="HG59" s="3">
        <f t="array" ref="HG59">IF(LEN($CQ59)=0,1,SUM(IF(([2]JOE_DATA!$C$2:$C$19999=$CQ59)*([2]JOE_DATA!$B$2:$B$19999="Client type")*([2]JOE_DATA!$A$2:$A$19999="BAIF"),1,0)))</f>
        <v>1</v>
      </c>
      <c r="HH59" s="3">
        <f t="array" ref="HH59">IF(LEN($CW59)=0,0.4,SUM(IF(([2]JOE_DATA!$C$2:$C$19999=$CW59)*([2]JOE_DATA!$B$2:$B$19999="Work type")*([2]JOE_DATA!$A$2:$A$19999="CRD"),0.4,0)))
+
IF(LEN($CX59)=0,0.3,SUM(IF(([2]JOE_DATA!$C$2:$C$19999=$CX59)*([2]JOE_DATA!$B$2:$B$19999="Work type")*([2]JOE_DATA!$A$2:$A$19999="CRD"),0.3,0)))
+
IF(LEN($CY59)=0,0.3,SUM(IF(([2]JOE_DATA!$C$2:$C$19999=$CY59)*([2]JOE_DATA!$B$2:$B$19999="Work type")*([2]JOE_DATA!$A$2:$A$19999="CRD"),0.3,0)))</f>
        <v>1</v>
      </c>
      <c r="HI59" s="3">
        <f t="array" ref="HI59">IF(LEN($CZ59)=0,0.4,SUM(IF(([2]JOE_DATA!$C$2:$C$19999=$CZ59)*([2]JOE_DATA!$B$2:$B$19999="Sub-work type")*([2]JOE_DATA!$A$2:$A$19999="CRD"),0.4,0)))
+
IF(LEN($DA59)=0,0.3,SUM(IF(([2]JOE_DATA!$C$2:$C$19999=$DA59)*([2]JOE_DATA!$B$2:$B$19999="Sub-work type")*([2]JOE_DATA!$A$2:$A$19999="CRD"),0.3,0)))
+
IF(LEN($DB59)=0,0.3,SUM(IF(([2]JOE_DATA!$C$2:$C$19999=$DB59)*([2]JOE_DATA!$B$2:$B$19999="Sub-work type")*([2]JOE_DATA!$A$2:$A$19999="CRD"),0.3,0)))</f>
        <v>1</v>
      </c>
      <c r="HJ59" s="3">
        <f t="array" ref="HJ59">IF(LEN($CV59)=0,1,SUM(IF(([2]JOE_DATA!$C$2:$C$19999=$CV59)*([2]JOE_DATA!$B$2:$B$19999="Client type")*([2]JOE_DATA!$A$2:$A$19999="CRD"),1,0)))</f>
        <v>1</v>
      </c>
      <c r="HK59" s="3">
        <f t="array" ref="HK59">IF(LEN($DC59)=0,0.4,SUM(IF(([2]JOE_DATA!$C$2:$C$19999=$DC59)*([2]JOE_DATA!$B$2:$B$19999="Work type")*([2]JOE_DATA!$A$2:$A$19999="Corporate"),0.4,0)))
+
IF(LEN($DD59)=0,0.3,SUM(IF(([2]JOE_DATA!$C$2:$C$19999=$DD59)*([2]JOE_DATA!$B$2:$B$19999="Work type")*([2]JOE_DATA!$A$2:$A$19999="Corporate"),0.3,0)))
+
IF(LEN($DE59)=0,0.3,SUM(IF(([2]JOE_DATA!$C$2:$C$19999=$DE59)*([2]JOE_DATA!$B$2:$B$19999="Work type")*([2]JOE_DATA!$A$2:$A$19999="Corporate"),0.3,0)))</f>
        <v>1</v>
      </c>
      <c r="HL59" s="3">
        <f t="array" ref="HL59">IF(LEN($DF59)=0,0.4,SUM(IF(([2]JOE_DATA!$C$2:$C$19999=$DF59)*([2]JOE_DATA!$B$2:$B$19999="Sub-work type")*([2]JOE_DATA!$A$2:$A$19999="Corporate"),0.4,0)))
+
IF(LEN($DG59)=0,0.3,SUM(IF(([2]JOE_DATA!$C$2:$C$19999=$DG59)*([2]JOE_DATA!$B$2:$B$19999="Sub-work type")*([2]JOE_DATA!$A$2:$A$19999="Corporate"),0.3,0)))
+
IF(LEN($DH59)=0,0.3,SUM(IF(([2]JOE_DATA!$C$2:$C$19999=$DH59)*([2]JOE_DATA!$B$2:$B$19999="Sub-work type")*([2]JOE_DATA!$A$2:$A$19999="Corporate"),0.3,0)))</f>
        <v>1</v>
      </c>
      <c r="HM59" s="3">
        <f t="array" ref="HM59">IF(LEN($DI59)=0,0.4,SUM(IF(([2]JOE_DATA!$C$2:$C$19999=$DI59)*([2]JOE_DATA!$B$2:$B$19999="Acting for")*([2]JOE_DATA!$A$2:$A$19999="Corporate"),0.4,0)))
+
IF(LEN($DJ59)=0,0.3,SUM(IF(([2]JOE_DATA!$C$2:$C$19999=$DJ59)*([2]JOE_DATA!$B$2:$B$19999="Acting for")*([2]JOE_DATA!$A$2:$A$19999="Corporate"),0.3,0)))
+
IF(LEN($DK59)=0,0.3,SUM(IF(([2]JOE_DATA!$C$2:$C$19999=$DK59)*([2]JOE_DATA!$B$2:$B$19999="Acting for")*([2]JOE_DATA!$A$2:$A$19999="Corporate"),0.3,0)))</f>
        <v>1</v>
      </c>
      <c r="HN59" s="3">
        <f t="array" ref="HN59">IF(LEN($DM59)=0,0.4,SUM(IF(([2]JOE_DATA!$C$2:$C$19999=$DM59)*([2]JOE_DATA!$B$2:$B$19999="Country of buyer")*([2]JOE_DATA!$A$2:$A$19999="Corporate"),0.4,0)))
+
IF(LEN($DN59)=0,0.3,SUM(IF(([2]JOE_DATA!$C$2:$C$19999=$DN59)*([2]JOE_DATA!$B$2:$B$19999="Country of buyer")*([2]JOE_DATA!$A$2:$A$19999="Corporate"),0.3,0)))
+
IF(LEN($DL59)=0,0.3,SUM(IF(([2]JOE_DATA!$C$2:$C$19999=$DL59)*([2]JOE_DATA!$B$2:$B$19999="Country of buyer")*([2]JOE_DATA!$A$2:$A$19999="Corporate"),0.3,0)))</f>
        <v>1</v>
      </c>
      <c r="HO59" s="3">
        <f t="array" ref="HO59">IF(LEN($DO59)=0,0.4,SUM(IF(([2]JOE_DATA!$C$2:$C$19999=$DO59)*([2]JOE_DATA!$B$2:$B$19999="Country of seller")*([2]JOE_DATA!$A$2:$A$19999="Corporate"),0.4,0)))
+
IF(LEN($DP59)=0,0.3,SUM(IF(([2]JOE_DATA!$C$2:$C$19999=$DP59)*([2]JOE_DATA!$B$2:$B$19999="Country of seller")*([2]JOE_DATA!$A$2:$A$19999="Corporate"),0.3,0)))
+
IF(LEN($DQ59)=0,0.3,SUM(IF(([2]JOE_DATA!$C$2:$C$19999=$DQ59)*([2]JOE_DATA!$B$2:$B$19999="Country of seller")*([2]JOE_DATA!$A$2:$A$19999="Corporate"),0.3,0)))</f>
        <v>1</v>
      </c>
      <c r="HP59" s="3">
        <f t="array" ref="HP59">IF(LEN($DR59)=0,0.4,SUM(IF(([2]JOE_DATA!$C$2:$C$19999=$DR59)*([2]JOE_DATA!$B$2:$B$19999="Country of target")*([2]JOE_DATA!$A$2:$A$19999="Corporate"),0.4,0)))
+
IF(LEN($DS59)=0,0.3,SUM(IF(([2]JOE_DATA!$C$2:$C$19999=$DS59)*([2]JOE_DATA!$B$2:$B$19999="Country of target")*([2]JOE_DATA!$A$2:$A$19999="Corporate"),0.3,0)))
+
IF(LEN($DT59)=0,0.3,SUM(IF(([2]JOE_DATA!$C$2:$C$19999=$DT59)*([2]JOE_DATA!$B$2:$B$19999="Country of target")*([2]JOE_DATA!$A$2:$A$19999="Corporate"),0.3,0)))</f>
        <v>1</v>
      </c>
      <c r="HQ59" s="3">
        <f t="array" ref="HQ59">IF(LEN($DU59)=0,1,SUM(IF(([2]JOE_DATA!$C$2:$C$19999=$DU59)*([2]JOE_DATA!$B$2:$B$19999="Value over US $5m")*([2]JOE_DATA!$A$2:$A$19999="Corporate"),1,0)))</f>
        <v>1</v>
      </c>
      <c r="HR59" s="3">
        <f t="array" ref="HR59">IF(LEN($DV59)=0,1,SUM(IF(([2]JOE_DATA!$C$2:$C$19999=$DV59)*([2]JOE_DATA!$B$2:$B$19999="Value over £500,000")*([2]JOE_DATA!$A$2:$A$19999="Corporate"),1,0)))</f>
        <v>1</v>
      </c>
      <c r="HS59" s="3">
        <f t="array" ref="HS59">IF(LEN($DW59)=0,1,SUM(IF(([2]JOE_DATA!$C$2:$C$19999=$DW59)*([2]JOE_DATA!$B$2:$B$19999="Value over Euro 5m")*([2]JOE_DATA!$A$2:$A$19999="Corporate"),1,0)))</f>
        <v>1</v>
      </c>
      <c r="HT59" s="3">
        <f t="array" ref="HT59">IF(LEN($DX59)=0,1,SUM(IF(([2]JOE_DATA!$C$2:$C$19999=$DX59)*([2]JOE_DATA!$B$2:$B$19999="Value range in euros")*([2]JOE_DATA!$A$2:$A$19999="Corporate"),1,0)))</f>
        <v>1</v>
      </c>
      <c r="HU59" s="3">
        <f t="array" ref="HU59">IF(LEN($DY59)=0,1,SUM(IF(([2]JOE_DATA!$C$2:$C$19999=$DY59)*([2]JOE_DATA!$B$2:$B$19999="Is the deal relevant for M&amp;A study")*([2]JOE_DATA!$A$2:$A$19999="Corporate"),1,0)))</f>
        <v>1</v>
      </c>
      <c r="HV59" s="3">
        <f t="array" ref="HV59">IF(LEN($DZ59)=0,1,SUM(IF(([2]JOE_DATA!$C$2:$C$19999=$DZ59)*([2]JOE_DATA!$B$2:$B$19999="Does the deal involve PE clients")*([2]JOE_DATA!$A$2:$A$19999="Corporate"),1,0)))</f>
        <v>1</v>
      </c>
      <c r="HW59" s="3">
        <f t="array" ref="HW59">IF(LEN($EA59)=0,1,SUM(IF(([2]JOE_DATA!$C$2:$C$19999=$EA59)*([2]JOE_DATA!$B$2:$B$19999="Quarter deal announced/signed")*([2]JOE_DATA!$A$2:$A$19999="Corporate"),1,0)))</f>
        <v>1</v>
      </c>
      <c r="HX59" s="3">
        <f t="array" ref="HX59">IF(LEN($EB59)=0,1,SUM(IF(([2]JOE_DATA!$C$2:$C$19999=$EB59)*([2]JOE_DATA!$B$2:$B$19999="Quarter deal completed")*([2]JOE_DATA!$A$2:$A$19999="Corporate"),1,0)))</f>
        <v>1</v>
      </c>
      <c r="HY59" s="3">
        <f t="array" ref="HY59">IF(LEN($EC59)=0,1,SUM(IF(([2]JOE_DATA!$C$2:$C$19999=$EC59)*([2]JOE_DATA!$B$2:$B$19999="Year deal announced/signed")*([2]JOE_DATA!$A$2:$A$19999="Corporate"),1,0)))</f>
        <v>1</v>
      </c>
      <c r="HZ59" s="3">
        <f t="array" ref="HZ59">IF(LEN($ED59)=0,1,SUM(IF(([2]JOE_DATA!$C$2:$C$19999=$ED59)*([2]JOE_DATA!$B$2:$B$19999="Year deal completed")*([2]JOE_DATA!$A$2:$A$19999="Corporate"),1,0)))</f>
        <v>1</v>
      </c>
      <c r="IA59" s="3">
        <v>1</v>
      </c>
      <c r="IB59" s="3">
        <f t="array" ref="IB59">IF(LEN($EF59)=0,1,SUM(IF(([2]JOE_DATA!$C$2:$C$19999=$EF59)*([2]JOE_DATA!$B$2:$B$19999="Work type")*([2]JOE_DATA!$A$2:$A$19999="Corporate Tax"),1,0)))</f>
        <v>1</v>
      </c>
      <c r="IC59" s="3">
        <f t="array" ref="IC59">IF(LEN($EG59)=0,0.4,SUM(IF(([2]JOE_DATA!$C$2:$C$19999=$EG59)*([2]JOE_DATA!$B$2:$B$19999="Work type")*([2]JOE_DATA!$A$2:$A$19999="EPC Construction"),0.4,0)))
+
IF(LEN($EH59)=0,0.3,SUM(IF(([2]JOE_DATA!$C$2:$C$19999=$EH59)*([2]JOE_DATA!$B$2:$B$19999="Work type")*([2]JOE_DATA!$A$2:$A$19999="EPC Construction"),0.3,0)))
+
IF(LEN($EI59)=0,0.3,SUM(IF(([2]JOE_DATA!$C$2:$C$19999=$EI59)*([2]JOE_DATA!$B$2:$B$19999="Work type")*([2]JOE_DATA!$A$2:$A$19999="EPC Construction"),0.3,0)))</f>
        <v>1</v>
      </c>
      <c r="ID59" s="3">
        <f t="array" ref="ID59">IF(LEN($EJ59)=0,0.4,SUM(IF(([2]JOE_DATA!$C$2:$C$19999=$EJ59)*([2]JOE_DATA!$B$2:$B$19999="Contract type")*([2]JOE_DATA!$A$2:$A$19999="EPC Construction"),0.4,0)))
+
IF(LEN($EK59)=0,0.3,SUM(IF(([2]JOE_DATA!$C$2:$C$19999=$EK59)*([2]JOE_DATA!$B$2:$B$19999="Contract type")*([2]JOE_DATA!$A$2:$A$19999="EPC Construction"),0.3,0)))
+
IF(LEN($EL59)=0,0.3,SUM(IF(([2]JOE_DATA!$C$2:$C$19999=$EL59)*([2]JOE_DATA!$B$2:$B$19999="Contract type")*([2]JOE_DATA!$A$2:$A$19999="EPC Construction"),0.3,0)))</f>
        <v>1</v>
      </c>
      <c r="IE59" s="3">
        <f t="array" ref="IE59">IF(LEN($EP59)=0,1,SUM(IF(([2]JOE_DATA!$C$2:$C$19999=$EP59)*([2]JOE_DATA!$B$2:$B$19999="Client type")*([2]JOE_DATA!$A$2:$A$19999="EPC Construction"),1,0)))</f>
        <v>1</v>
      </c>
      <c r="IF59" s="3">
        <f t="array" ref="IF59">IF(LEN($EN59)=0,1,SUM(IF(([2]JOE_DATA!$C$2:$C$19999=$EN59)*([2]JOE_DATA!$B$2:$B$19999="Subject matter")*([2]JOE_DATA!$A$2:$A$19999="EPC Construction"),1,0)))</f>
        <v>1</v>
      </c>
      <c r="IG59" s="3">
        <f t="array" ref="IG59">IF(LEN($ER59)=0,1,SUM(IF(([2]JOE_DATA!$C$2:$C$19999=$ER59)*([2]JOE_DATA!$B$2:$B$19999="Client scope")*([2]JOE_DATA!$A$2:$A$19999="EPC Construction"),1,0)))</f>
        <v>1</v>
      </c>
      <c r="IH59" s="3">
        <f t="array" ref="IH59">IF(LEN($ES59)=0,0.4,SUM(IF(([2]JOE_DATA!$C$2:$C$19999=$ES59)*([2]JOE_DATA!$B$2:$B$19999="Work type")*([2]JOE_DATA!$A$2:$A$19999="EPC Energy"),0.4,0)))
+
IF(LEN($ET59)=0,0.3,SUM(IF(([2]JOE_DATA!$C$2:$C$19999=$ET59)*([2]JOE_DATA!$B$2:$B$19999="Work type")*([2]JOE_DATA!$A$2:$A$19999="EPC Energy"),0.3,0)))
+
IF(LEN($EU59)=0,0.3,SUM(IF(([2]JOE_DATA!$C$2:$C$19999=$EU59)*([2]JOE_DATA!$B$2:$B$19999="Work type")*([2]JOE_DATA!$A$2:$A$19999="EPC Energy"),0.3,0)))</f>
        <v>1</v>
      </c>
      <c r="II59" s="3">
        <f t="array" ref="II59">IF(LEN($EV59)=0,1,SUM(IF(([2]JOE_DATA!$C$2:$C$19999=$EV59)*([2]JOE_DATA!$B$2:$B$19999="Work type")*([2]JOE_DATA!$A$2:$A$19999="EPC Energy"),1,0)))</f>
        <v>1</v>
      </c>
      <c r="IJ59" s="3">
        <f t="array" ref="IJ59">IF(LEN($EW59)=0,1,SUM(IF(([2]JOE_DATA!$C$2:$C$19999=$EW59)*([2]JOE_DATA!$B$2:$B$19999="Client type")*([2]JOE_DATA!$A$2:$A$19999="EPC Projects"),1,0)))</f>
        <v>1</v>
      </c>
      <c r="IK59" s="3">
        <f t="array" ref="IK59">IF(LEN($FE59)=0,0.4,SUM(IF(([2]JOE_DATA!$C$2:$C$19999=$FE59)*([2]JOE_DATA!$B$2:$B$19999="Client type")*([2]JOE_DATA!$A$2:$A$19999="Real Estate"),0.4,0)))
+
IF(LEN($FF59)=0,0.3,SUM(IF(([2]JOE_DATA!$C$2:$C$19999=$FF59)*([2]JOE_DATA!$B$2:$B$19999="Client type")*([2]JOE_DATA!$A$2:$A$19999="Real Estate"),0.3,0)))
+
IF(LEN($FG59)=0,0.3,SUM(IF(([2]JOE_DATA!$C$2:$C$19999=$FG59)*([2]JOE_DATA!$B$2:$B$19999="Client type")*([2]JOE_DATA!$A$2:$A$19999="Real Estate"),0.3,0)))</f>
        <v>1</v>
      </c>
      <c r="IL59" s="3">
        <f t="array" ref="IL59">IF(LEN($FH59)=0,0.4,SUM(IF(([2]JOE_DATA!$C$2:$C$19999=$FH59)*([2]JOE_DATA!$B$2:$B$19999="Work type")*([2]JOE_DATA!$A$2:$A$19999="Real Estate"),0.4,0)))
+
IF(LEN($FI59)=0,0.3,SUM(IF(([2]JOE_DATA!$C$2:$C$19999=$FI59)*([2]JOE_DATA!$B$2:$B$19999="Work type")*([2]JOE_DATA!$A$2:$A$19999="Real Estate"),0.3,0)))
+
IF(LEN($FJ59)=0,0.3,SUM(IF(([2]JOE_DATA!$C$2:$C$19999=$FJ59)*([2]JOE_DATA!$B$2:$B$19999="Work type")*([2]JOE_DATA!$A$2:$A$19999="Real Estate"),0.3,0)))</f>
        <v>1</v>
      </c>
      <c r="IM59" s="3">
        <f t="array" ref="IM59">IF(LEN($EX59)=0,0.4,SUM(IF(([2]JOE_DATA!$C$2:$C$19999=$EX59)*([2]JOE_DATA!$B$2:$B$19999="Work type")*([2]JOE_DATA!$A$2:$A$19999="Human Capital"),0.4,0)))
+
IF(LEN($EY59)=0,0.3,SUM(IF(([2]JOE_DATA!$C$2:$C$19999=$EY59)*([2]JOE_DATA!$B$2:$B$19999="Work type")*([2]JOE_DATA!$A$2:$A$19999="Human Capital"),0.3,0)))
+
IF(LEN($EZ59)=0,0.3,SUM(IF(([2]JOE_DATA!$C$2:$C$19999=$EZ59)*([2]JOE_DATA!$B$2:$B$19999="Work type")*([2]JOE_DATA!$A$2:$A$19999="Human Capital"),0.3,0)))</f>
        <v>1</v>
      </c>
      <c r="IN59" s="3">
        <f t="array" ref="IN59">IF(LEN($FA59)=0,0.4,SUM(IF(([2]JOE_DATA!$C$2:$C$19999=$FA59)*([2]JOE_DATA!$B$2:$B$19999="Sub-work types")*([2]JOE_DATA!$A$2:$A$19999="Human Capital"),0.4,0)))
+
IF(LEN($FB59)=0,0.3,SUM(IF(([2]JOE_DATA!$C$2:$C$19999=$FB59)*([2]JOE_DATA!$B$2:$B$19999="Sub-work types")*([2]JOE_DATA!$A$2:$A$19999="Human Capital"),0.3,0)))
+
IF(LEN($FC59)=0,0.3,SUM(IF(([2]JOE_DATA!$C$2:$C$19999=$FC59)*([2]JOE_DATA!$B$2:$B$19999="Sub-work types")*([2]JOE_DATA!$A$2:$A$19999="Human Capital"),0.3,0)))</f>
        <v>1</v>
      </c>
      <c r="IO59" s="16">
        <f t="array" ref="IO59">IF(LEN($FD59)=0,1,SUM(IF(([2]JOE_DATA!$C$2:$C$19999=$FD59)*([2]JOE_DATA!$B$2:$B$19999="Pension scheme")*([2]JOE_DATA!$A$2:$A$19999="Human Capital"),1,0)))</f>
        <v>1</v>
      </c>
      <c r="IP59" s="3">
        <f t="array" ref="IP59">IF(LEN($BT59)=0,0.4,SUM(IF(([2]JOE_DATA!$C$2:$C$19999=$BT59)*([2]JOE_DATA!$B$2:$B$19999="Other Matter Executive"),0.4,0)))
+
IF(LEN($BU59)=0,0.3,SUM(IF(([2]JOE_DATA!$C$2:$C$19999=$BU59)*([2]JOE_DATA!$B$2:$B$19999="Other Matter Executive"),0.3,0)))
+
IF(LEN($BV59)=0,0.3,SUM(IF(([2]JOE_DATA!$C$2:$C$19999=$BV59)*([2]JOE_DATA!$B$2:$B$19999="Other Matter Executive"),0.3,0)))</f>
        <v>1</v>
      </c>
    </row>
    <row r="60" spans="1:250" ht="18.75">
      <c r="A60" s="37" t="s">
        <v>246</v>
      </c>
      <c r="B60" s="38" t="s">
        <v>459</v>
      </c>
      <c r="C60" s="37" t="s">
        <v>254</v>
      </c>
      <c r="D60" s="37"/>
      <c r="E60" s="3"/>
      <c r="F60" s="40" t="s">
        <v>300</v>
      </c>
      <c r="G60" s="3"/>
      <c r="H60" s="3"/>
      <c r="I60" s="40" t="s">
        <v>301</v>
      </c>
      <c r="J60" s="3"/>
      <c r="K60" s="3"/>
      <c r="L60" s="37"/>
      <c r="M60" s="3"/>
      <c r="N60" s="3"/>
      <c r="O60" s="41" t="s">
        <v>99</v>
      </c>
      <c r="P60" s="37"/>
      <c r="Q60" s="37"/>
      <c r="R60" s="3"/>
      <c r="S60" s="42"/>
      <c r="T60" s="42">
        <v>39269</v>
      </c>
      <c r="U60" s="40" t="s">
        <v>300</v>
      </c>
      <c r="V60" s="3"/>
      <c r="W60" s="3"/>
      <c r="X60" s="40" t="s">
        <v>301</v>
      </c>
      <c r="Y60" s="3"/>
      <c r="Z60" s="3"/>
      <c r="AA60" s="37" t="s">
        <v>460</v>
      </c>
      <c r="AB60" s="37" t="s">
        <v>461</v>
      </c>
      <c r="AC60" s="3"/>
      <c r="AD60" s="37" t="s">
        <v>254</v>
      </c>
      <c r="AE60" s="3"/>
      <c r="AF60" s="3"/>
      <c r="AG60" s="43" t="s">
        <v>130</v>
      </c>
      <c r="AH60" s="3"/>
      <c r="AI60" s="37" t="s">
        <v>255</v>
      </c>
      <c r="AJ60" s="3"/>
      <c r="AK60" s="3"/>
      <c r="AL60" s="37"/>
      <c r="AM60" s="3"/>
      <c r="AN60" s="3"/>
      <c r="AO60" s="37" t="s">
        <v>256</v>
      </c>
      <c r="AP60" s="3"/>
      <c r="AQ60" s="3"/>
      <c r="AR60" s="3"/>
      <c r="AS60" s="3"/>
      <c r="AT60" s="3"/>
      <c r="AU60" s="3"/>
      <c r="AV60" s="3"/>
      <c r="AW60" s="3"/>
      <c r="AX60" s="3"/>
      <c r="AY60" s="3"/>
      <c r="AZ60" s="3"/>
      <c r="BA60" s="3"/>
      <c r="BB60" s="3"/>
      <c r="BC60" s="3"/>
      <c r="BD60" s="3"/>
      <c r="BE60" s="44"/>
      <c r="BF60" s="37"/>
      <c r="BG60" s="37" t="s">
        <v>254</v>
      </c>
      <c r="BH60" s="3"/>
      <c r="BI60" s="40" t="s">
        <v>257</v>
      </c>
      <c r="BJ60" s="45"/>
      <c r="BK60" s="45"/>
      <c r="BL60" s="46"/>
      <c r="BM60" s="46"/>
      <c r="BN60" s="37"/>
      <c r="BO60" s="3"/>
      <c r="BP60" s="3"/>
      <c r="BQ60" s="3"/>
      <c r="BR60" s="3"/>
      <c r="BS60" s="3"/>
      <c r="BT60" s="46" t="s">
        <v>462</v>
      </c>
      <c r="BU60" s="46" t="s">
        <v>297</v>
      </c>
      <c r="BV60" s="37"/>
      <c r="BW60" s="3"/>
      <c r="BX60" s="3"/>
      <c r="BY60" s="3"/>
      <c r="BZ60" s="3"/>
      <c r="CA60" s="3"/>
      <c r="CB60" s="3"/>
      <c r="CC60" s="3"/>
      <c r="CD60" s="41" t="s">
        <v>259</v>
      </c>
      <c r="CE60" s="40" t="s">
        <v>260</v>
      </c>
      <c r="CF60" s="3"/>
      <c r="CG60" s="41" t="s">
        <v>261</v>
      </c>
      <c r="CH60" s="40"/>
      <c r="CI60" s="3"/>
      <c r="CJ60" s="3"/>
      <c r="CK60" s="41" t="s">
        <v>262</v>
      </c>
      <c r="CL60" s="3"/>
      <c r="CM60" s="3"/>
      <c r="CN60" s="3"/>
      <c r="CO60" s="3"/>
      <c r="CP60" s="3"/>
      <c r="CQ60" s="37"/>
      <c r="CR60" s="37"/>
      <c r="CS60" s="37"/>
      <c r="CT60" s="37"/>
      <c r="CU60" s="37"/>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7"/>
      <c r="FF60" s="37"/>
      <c r="FG60" s="37"/>
      <c r="FH60" s="37"/>
      <c r="FI60" s="37"/>
      <c r="FJ60" s="3"/>
      <c r="FK60" s="3"/>
      <c r="FL60" s="3"/>
      <c r="FM60" s="3"/>
      <c r="FO60" s="3"/>
      <c r="FP60" s="3"/>
      <c r="FQ60" s="3" t="str">
        <f t="array" ref="FQ60">IF(SUM($FU60:$IP60)=74,"PASS","FAIL")</f>
        <v>PASS</v>
      </c>
      <c r="FR60" s="3">
        <f t="shared" si="5"/>
        <v>0</v>
      </c>
      <c r="FS60" s="3">
        <f t="shared" si="6"/>
        <v>0</v>
      </c>
      <c r="FT60" s="3"/>
      <c r="FU60" s="3">
        <f t="array" ref="FU60">SUM(IF(([2]JOE_DATA!$C$2:$C$19999=$C60)*([2]JOE_DATA!$B$2:$B$19999="Client Name Confidential"),1,0))</f>
        <v>1</v>
      </c>
      <c r="FV60" s="3">
        <f t="array" ref="FV60">IF(ISBLANK($E60),1,SUM(IF(([2]JOE_DATA!$C$2:$C$19999=$E60)*([2]JOE_DATA!$B$2:$B$19999="Client name confidential on completion"),1,0)))</f>
        <v>1</v>
      </c>
      <c r="FW60" s="3">
        <f t="array" ref="FW60">IF(LEN($F60)=0,0.5,SUM(IF(([2]JOE_DATA!$C$2:$C$19999=$F60)*([2]JOE_DATA!$B$2:$B$19999="Client sector group"),0.5,0)))
+
IF(LEN($G60)=0,0.25,SUM(IF(([2]JOE_DATA!$C$2:$C$19999=$G60)*([2]JOE_DATA!$B$2:$B$19999="Client sector group"),0.25,0)))
+
IF(LEN($H60)=0,0.25,SUM(IF(([2]JOE_DATA!$C$2:$C$19999=$H60)*([2]JOE_DATA!$B$2:$B$19999="Client sector group"),0.25,0)))</f>
        <v>1</v>
      </c>
      <c r="FX60" s="3">
        <f t="array" ref="FX60">IF(ISBLANK($I60),0.5,SUM(IF(([2]JOE_DATA!$C$2:$C$19999=$I60)*([2]JOE_DATA!$B$2:$B$19999="Client sub-sector group"),0.5,0)))
+
IF(ISBLANK($J60),0.25,SUM(IF(([2]JOE_DATA!$C$2:$C$19999=$J60)*([2]JOE_DATA!$B$2:$B$19999="Client sub-sector group"),0.25,0)))
+
IF(ISBLANK($K60),0.25,SUM(IF(([2]JOE_DATA!$C$2:$C$19999=$K60)*([2]JOE_DATA!$B$2:$B$19999="Client sub-sector group"),0.25,0)))</f>
        <v>1</v>
      </c>
      <c r="FY60" s="3">
        <f t="array" ref="FY60">IF(LEN($L60)=0,0.4,SUM(IF(([2]JOE_DATA!$C$2:$C$19999=$L60)*([2]JOE_DATA!$B$2:$B$19999="Predominant Country of Client"),0.4,0)))
+
IF(LEN($M60)=0,0.3,SUM(IF(([2]JOE_DATA!$C$2:$C$19999=$M60)*([2]JOE_DATA!$B$2:$B$19999="Predominant Country of Client"),0.3,0)))
+
IF(LEN($N60)=0,0.3,SUM(IF(([2]JOE_DATA!$C$2:$C$19999=$N60)*([2]JOE_DATA!$B$2:$B$19999="Predominant Country of Client"),0.3,0)))</f>
        <v>1</v>
      </c>
      <c r="FZ60" s="3">
        <f t="array" ref="FZ60">IF(LEN($O60)=0,0.4,SUM(IF(([2]JOE_DATA!$C$2:$C$19999=$O60)*([2]JOE_DATA!$B$2:$B$19999="Main practice group"),0.4,0)))
+
IF(LEN($P60)=0,0.3,SUM(IF(([2]JOE_DATA!$C$2:$C$19999=$P60)*([2]JOE_DATA!$B$2:$B$19999="Main practice group"),0.3,0)))
+
IF(LEN($Q60)=0,0.3,SUM(IF(([2]JOE_DATA!$C$2:$C$19999=$Q60)*([2]JOE_DATA!$B$2:$B$19999="Main practice group"),0.3,0)))</f>
        <v>1</v>
      </c>
      <c r="GA60" s="3">
        <f t="shared" si="7"/>
        <v>1</v>
      </c>
      <c r="GB60" s="3">
        <f t="shared" si="8"/>
        <v>1</v>
      </c>
      <c r="GC60" s="3">
        <f t="array" ref="GC60">IF(LEN($U60)=0,0.4,SUM(IF(([2]JOE_DATA!$C$2:$C$19999=$U60)*([2]JOE_DATA!$B$2:$B$19999="Matter sector group"),0.4,0)))
+
IF(LEN($V60)=0,0.3,SUM(IF(([2]JOE_DATA!$C$2:$C$19999=$V60)*([2]JOE_DATA!$B$2:$B$19999="Matter sector group"),0.3,0)))
+
IF(LEN($W60)=0,0.3,SUM(IF(([2]JOE_DATA!$C$2:$C$19999=$W60)*([2]JOE_DATA!$B$2:$B$19999="Matter sector group"),0.3,0)))</f>
        <v>1</v>
      </c>
      <c r="GD60" s="3">
        <f t="array" ref="GD60">IF(LEN($X60)=0,0.4,SUM(IF(([2]JOE_DATA!$C$2:$C$19999=$X60)*([2]JOE_DATA!$B$2:$B$19999="Matter sub-sector group"),0.4,0)))
+
IF(LEN($Y60)=0,0.3,SUM(IF(([2]JOE_DATA!$C$2:$C$19999=$Y60)*([2]JOE_DATA!$B$2:$B$19999="Matter sub-sector group"),0.3,0)))
+
IF(LEN($Z60)=0,0.3,SUM(IF(([2]JOE_DATA!$C$2:$C$19999=$Z60)*([2]JOE_DATA!$B$2:$B$19999="Matter sub-sector group"),0.3,0)))</f>
        <v>1</v>
      </c>
      <c r="GE60" s="3">
        <f t="array" ref="GE60">IF(ISBLANK($AD60),1,SUM(IF(([2]JOE_DATA!$C$2:$C$19999=$AD60)*([2]JOE_DATA!$B$2:$B$19999="Matter confidential"),1,0)))</f>
        <v>1</v>
      </c>
      <c r="GF60" s="3">
        <f t="array" ref="GF60">IF(ISBLANK($AE60),1,SUM(IF(([2]JOE_DATA!$C$2:$C$19999=$AE60)*([2]JOE_DATA!$B$2:$B$19999="Matter confidential on completion"),1,0)))</f>
        <v>1</v>
      </c>
      <c r="GG60" s="3">
        <f t="array" ref="GG60">IF(ISBLANK($AG60),1,SUM(IF(([2]JOE_DATA!$C$2:$C$19999=$AG60)*([2]JOE_DATA!$B$2:$B$19999="Applicable law"),1,0)))</f>
        <v>1</v>
      </c>
      <c r="GH60" s="3">
        <f t="array" ref="GH60">IF(ISBLANK($AO60),1,SUM(IF(([2]JOE_DATA!$C$2:$C$19999=$AO60)*([2]JOE_DATA!$B$2:$B$19999="Contentious"),1,0)))</f>
        <v>1</v>
      </c>
      <c r="GI60" s="3">
        <f t="array" ref="GI60">IF(ISBLANK($AP60),1,SUM(IF(([2]JOE_DATA!$C$2:$C$19999=$AP60)*([2]JOE_DATA!$B$2:$B$19999="Dispute resolution"),1,0)))</f>
        <v>1</v>
      </c>
      <c r="GJ60" s="3">
        <f t="array" ref="GJ60">IF(ISBLANK($AQ60),1,SUM(IF(([2]JOE_DATA!$C$2:$C$19999=$AQ60)*([2]JOE_DATA!$B$2:$B$19999="Language of dispute"),1,0)))</f>
        <v>1</v>
      </c>
      <c r="GK60" s="3">
        <f t="array" ref="GK60">IF(LEN($AW60)=0,0.4,SUM(IF(([2]JOE_DATA!$C$2:$C$19999=$AW60)*([2]JOE_DATA!$B$2:$B$19999="Country Of Arbitration"),0.4,0)))
+
IF(LEN($AX60)=0,0.3,SUM(IF(([2]JOE_DATA!$C$2:$C$19999=$AX60)*([2]JOE_DATA!$B$2:$B$19999="Country Of Arbitration"),0.3,0)))
+
IF(LEN($AY60)=0,0.3,SUM(IF(([2]JOE_DATA!$C$2:$C$19999=$AY60)*([2]JOE_DATA!$B$2:$B$19999="Country Of Arbitration"),0.3,0)))</f>
        <v>1</v>
      </c>
      <c r="GL60" s="3">
        <f t="array" ref="GL60">IF(LEN($AT60)=0,0.4,SUM(IF(([2]JOE_DATA!$C$2:$C$19999=$AT60)*([2]JOE_DATA!$B$2:$B$19999="Jurisdiction of dispute"),0.4,0)))
+
IF(LEN($AU60)=0,0.3,SUM(IF(([2]JOE_DATA!$C$2:$C$19999=$AU60)*([2]JOE_DATA!$B$2:$B$19999="Jurisdiction of dispute"),0.3,0)))
+
IF(LEN($AV60)=0,0.3,SUM(IF(([2]JOE_DATA!$C$2:$C$19999=$AV60)*([2]JOE_DATA!$B$2:$B$19999="Jurisdiction of dispute"),0.3,0)))</f>
        <v>1</v>
      </c>
      <c r="GM60" s="3">
        <f t="array" ref="GM60">IF(LEN($AZ60)=0,0.6,SUM(IF(([2]JOE_DATA!$C$2:$C$19999=$AZ60)*([2]JOE_DATA!$B$2:$B$19999="Seat of arbitration"),0.6,0)))
+
IF(LEN($BA60)=0,0.4,SUM(IF(([2]JOE_DATA!$C$2:$C$19999=$BA60)*([2]JOE_DATA!$B$2:$B$19999="Seat of arbitration"),0.4,0)))</f>
        <v>1</v>
      </c>
      <c r="GN60" s="3">
        <f t="array" ref="GN60">IF(ISBLANK($BB60),1,SUM(IF(([2]JOE_DATA!$C$2:$C$19999=$BB60)*([2]JOE_DATA!$B$2:$B$19999="Arbitral rules"),1,0)))</f>
        <v>1</v>
      </c>
      <c r="GO60" s="3">
        <f t="array" ref="GO60">IF(ISBLANK($BC60),1,SUM(IF(([2]JOE_DATA!$C$2:$C$19999=$BC60)*([2]JOE_DATA!$B$2:$B$19999="Investment treaty"),1,0)))</f>
        <v>1</v>
      </c>
      <c r="GP60" s="3">
        <f t="array" ref="GP60">IF(ISBLANK($BD60),1,SUM(IF(([2]JOE_DATA!$C$2:$C$19999=$BD60)*([2]JOE_DATA!$B$2:$B$19999="Investigation type"),1,0)))</f>
        <v>1</v>
      </c>
      <c r="GQ60" s="3">
        <f t="array" ref="GQ60">IF(ISBLANK($BF60),1,SUM(IF(([2]JOE_DATA!$C$2:$C$19999=$BF60)*([2]JOE_DATA!$B$2:$B$19999="Currency of deal"),1,0)))</f>
        <v>1</v>
      </c>
      <c r="GR60" s="3">
        <f t="array" ref="GR60">IF(ISBLANK($BG60),1,SUM(IF(([2]JOE_DATA!$C$2:$C$19999=$BG60)*([2]JOE_DATA!$B$2:$B$19999="Value confidential"),1,0)))</f>
        <v>1</v>
      </c>
      <c r="GS60" s="3">
        <f t="array" ref="GS60">IF(ISBLANK($BH60),1,SUM(IF(([2]JOE_DATA!$C$2:$C$19999=$BH60)*([2]JOE_DATA!$B$2:$B$19999="Value confidential on completion"),1,0)))</f>
        <v>1</v>
      </c>
      <c r="GT60" s="3">
        <f t="array" ref="GT60">IF(LEN($BI60)=0,0.4,SUM(IF(([2]JOE_DATA!$C$2:$C$19999=$BI60)*([2]JOE_DATA!$B$2:$B$19999="Teams"),0.4,0)))
+
IF(LEN($BJ60)=0,0.3,SUM(IF(([2]JOE_DATA!$C$2:$C$19999=$BJ60)*([2]JOE_DATA!$B$2:$B$19999="Teams"),0.3,0)))
+
IF(LEN($BK60)=0,0.3,SUM(IF(([2]JOE_DATA!$C$2:$C$19999=$BK60)*([2]JOE_DATA!$B$2:$B$19999="Teams"),0.3,0)))</f>
        <v>1</v>
      </c>
      <c r="GU60" s="3">
        <f t="array" ref="GU60">IF(LEN($BL60)=0,0.4,SUM(IF(([2]JOE_DATA!$C$2:$C$19999=$BL60)*([2]JOE_DATA!$B$2:$B$19999="Lead Matter Partner"),0.4,0)))
+
IF(LEN($BM60)=0,0.3,SUM(IF(([2]JOE_DATA!$C$2:$C$19999=$BM60)*([2]JOE_DATA!$B$2:$B$19999="Lead Matter Partner"),0.3,0)))
+
IF(LEN($BN60)=0,0.3,SUM(IF(([2]JOE_DATA!$C$2:$C$19999=$BN60)*([2]JOE_DATA!$B$2:$B$19999="Lead Matter Partner"),0.3,0)))</f>
        <v>1</v>
      </c>
      <c r="GV60" s="3">
        <f t="array" ref="GV60">IF(LEN($BP60)=0,0.4,SUM(IF(([2]JOE_DATA!$C$2:$C$19999=$BP60)*([2]JOE_DATA!$B$2:$B$19999="Source of credential"),0.4,0)))
+
IF(LEN($BQ60)=0,0.3,SUM(IF(([2]JOE_DATA!$C$2:$C$19999=$BQ60)*([2]JOE_DATA!$B$2:$B$19999="Source of credential"),0.3,0)))
+
IF(LEN($BR60)=0,0.3,SUM(IF(([2]JOE_DATA!$C$2:$C$19999=$BR60)*([2]JOE_DATA!$B$2:$B$19999="Source of credential"),0.3,0)))</f>
        <v>1</v>
      </c>
      <c r="GW60" s="3">
        <f t="array" ref="GW60">IF(LEN($BX60)=0,0.4,SUM(IF(([2]JOE_DATA!$C$2:$C$19999=$BX60)*([2]JOE_DATA!$B$2:$B$19999="CMS firms involved"),0.4,0)))
+
IF(LEN($BY60)=0,0.6,SUM(IF(([2]JOE_DATA!$C$2:$C$19999=$BY60)*([2]JOE_DATA!$B$2:$B$19999="CMS firms involved"),0.6,0)))</f>
        <v>1</v>
      </c>
      <c r="GX60" s="3">
        <f t="array" ref="GX60">IF(ISBLANK($BZ60),1,SUM(IF(([2]JOE_DATA!$C$2:$C$19999=$BZ60)*([2]JOE_DATA!$B$2:$B$19999="Lead CMS firm"),1,0)))</f>
        <v>1</v>
      </c>
      <c r="GY60" s="3">
        <f t="array" ref="GY60">IF(LEN($CA60)=0,0.4,SUM(IF(([2]JOE_DATA!$C$2:$C$19999=$CA60)*([2]JOE_DATA!$B$2:$B$19999="Countries of other CMS firms"),0.4,0)))
+
IF(LEN($CB60)=0,0.3,SUM(IF(([2]JOE_DATA!$C$2:$C$19999=$CB60)*([2]JOE_DATA!$B$2:$B$19999="Countries of other CMS firms"),0.3,0)))
+
IF(LEN($CC60)=0,0.3,SUM(IF(([2]JOE_DATA!$C$2:$C$19999=$CC60)*([2]JOE_DATA!$B$2:$B$19999="Countries of other CMS firms"),0.3,0)))</f>
        <v>1</v>
      </c>
      <c r="GZ60" s="3">
        <f t="array" ref="GZ60">IF(ISBLANK($CD60),1,SUM(IF(([2]JOE_DATA!$C$2:$C$19999=$CD60)*([2]JOE_DATA!$B$2:$B$19999="Credential status"),1,0)))</f>
        <v>1</v>
      </c>
      <c r="HA60" s="3">
        <f t="array" ref="HA60">IF(ISBLANK($CE60),1,SUM(IF(([2]JOE_DATA!$C$2:$C$19999=$CE60)*([2]JOE_DATA!$B$2:$B$19999="Credential version"),1,0)))</f>
        <v>1</v>
      </c>
      <c r="HB60" s="3">
        <f t="array" ref="HB60">IF(ISBLANK($CG60),1,SUM(IF(([2]JOE_DATA!$C$2:$C$19999=$CG60)*([2]JOE_DATA!$B$2:$B$19999="Credential type "),1,0)))</f>
        <v>1</v>
      </c>
      <c r="HC60" s="3">
        <f t="array" ref="HC60">IF(ISBLANK($CH60),1,SUM(IF(([2]JOE_DATA!$C$2:$C$19999=$CH60)*([2]JOE_DATA!$B$2:$B$19999="Other uses"),1,0)))</f>
        <v>1</v>
      </c>
      <c r="HD60" s="3">
        <f t="array" ref="HD60">IF(ISBLANK($CK60),1,SUM(IF(([2]JOE_DATA!$C$2:$C$19999=$CK60)*([2]JOE_DATA!$B$2:$B$19999="Priority"),1,0)))</f>
        <v>1</v>
      </c>
      <c r="HE60" s="3">
        <f t="array" ref="HE60">IF(LEN($CM60)=0,0.4,SUM(IF(([2]JOE_DATA!$C$2:$C$19999=$CM60)*([2]JOE_DATA!$B$2:$B$19999="Know how"),0.4,0)))
+
IF(LEN($CN60)=0,0.3,SUM(IF(([2]JOE_DATA!$C$2:$C$19999=$CN60)*([2]JOE_DATA!$B$2:$B$19999="Know how"),0.3,0)))
+
IF(LEN($CO60)=0,0.3,SUM(IF(([2]JOE_DATA!$C$2:$C$19999=$CO60)*([2]JOE_DATA!$B$2:$B$19999="Know how"),0.3,0)))</f>
        <v>1</v>
      </c>
      <c r="HF60" s="3">
        <f t="array" ref="HF60">IF(LEN($CS60)=0,0.4,SUM(IF(([2]JOE_DATA!$C$2:$C$19999=$CS60)*([2]JOE_DATA!$B$2:$B$19999="Work type")*([2]JOE_DATA!$A$2:$A$19999="BAIF"),0.4,0)))
+
IF(LEN($CT60)=0,0.3,SUM(IF(([2]JOE_DATA!$C$2:$C$19999=$CT60)*([2]JOE_DATA!$B$2:$B$19999="Work type")*([2]JOE_DATA!$A$2:$A$19999="BAIF"),0.3,0)))
+
IF(LEN($CU60)=0,0.3,SUM(IF(([2]JOE_DATA!$C$2:$C$19999=$CU60)*([2]JOE_DATA!$B$2:$B$19999="Work type")*([2]JOE_DATA!$A$2:$A$19999="BAIF"),0.3,0)))</f>
        <v>1</v>
      </c>
      <c r="HG60" s="3">
        <f t="array" ref="HG60">IF(LEN($CQ60)=0,1,SUM(IF(([2]JOE_DATA!$C$2:$C$19999=$CQ60)*([2]JOE_DATA!$B$2:$B$19999="Client type")*([2]JOE_DATA!$A$2:$A$19999="BAIF"),1,0)))</f>
        <v>1</v>
      </c>
      <c r="HH60" s="3">
        <f t="array" ref="HH60">IF(LEN($CW60)=0,0.4,SUM(IF(([2]JOE_DATA!$C$2:$C$19999=$CW60)*([2]JOE_DATA!$B$2:$B$19999="Work type")*([2]JOE_DATA!$A$2:$A$19999="CRD"),0.4,0)))
+
IF(LEN($CX60)=0,0.3,SUM(IF(([2]JOE_DATA!$C$2:$C$19999=$CX60)*([2]JOE_DATA!$B$2:$B$19999="Work type")*([2]JOE_DATA!$A$2:$A$19999="CRD"),0.3,0)))
+
IF(LEN($CY60)=0,0.3,SUM(IF(([2]JOE_DATA!$C$2:$C$19999=$CY60)*([2]JOE_DATA!$B$2:$B$19999="Work type")*([2]JOE_DATA!$A$2:$A$19999="CRD"),0.3,0)))</f>
        <v>1</v>
      </c>
      <c r="HI60" s="3">
        <f t="array" ref="HI60">IF(LEN($CZ60)=0,0.4,SUM(IF(([2]JOE_DATA!$C$2:$C$19999=$CZ60)*([2]JOE_DATA!$B$2:$B$19999="Sub-work type")*([2]JOE_DATA!$A$2:$A$19999="CRD"),0.4,0)))
+
IF(LEN($DA60)=0,0.3,SUM(IF(([2]JOE_DATA!$C$2:$C$19999=$DA60)*([2]JOE_DATA!$B$2:$B$19999="Sub-work type")*([2]JOE_DATA!$A$2:$A$19999="CRD"),0.3,0)))
+
IF(LEN($DB60)=0,0.3,SUM(IF(([2]JOE_DATA!$C$2:$C$19999=$DB60)*([2]JOE_DATA!$B$2:$B$19999="Sub-work type")*([2]JOE_DATA!$A$2:$A$19999="CRD"),0.3,0)))</f>
        <v>1</v>
      </c>
      <c r="HJ60" s="3">
        <f t="array" ref="HJ60">IF(LEN($CV60)=0,1,SUM(IF(([2]JOE_DATA!$C$2:$C$19999=$CV60)*([2]JOE_DATA!$B$2:$B$19999="Client type")*([2]JOE_DATA!$A$2:$A$19999="CRD"),1,0)))</f>
        <v>1</v>
      </c>
      <c r="HK60" s="3">
        <f t="array" ref="HK60">IF(LEN($DC60)=0,0.4,SUM(IF(([2]JOE_DATA!$C$2:$C$19999=$DC60)*([2]JOE_DATA!$B$2:$B$19999="Work type")*([2]JOE_DATA!$A$2:$A$19999="Corporate"),0.4,0)))
+
IF(LEN($DD60)=0,0.3,SUM(IF(([2]JOE_DATA!$C$2:$C$19999=$DD60)*([2]JOE_DATA!$B$2:$B$19999="Work type")*([2]JOE_DATA!$A$2:$A$19999="Corporate"),0.3,0)))
+
IF(LEN($DE60)=0,0.3,SUM(IF(([2]JOE_DATA!$C$2:$C$19999=$DE60)*([2]JOE_DATA!$B$2:$B$19999="Work type")*([2]JOE_DATA!$A$2:$A$19999="Corporate"),0.3,0)))</f>
        <v>1</v>
      </c>
      <c r="HL60" s="3">
        <f t="array" ref="HL60">IF(LEN($DF60)=0,0.4,SUM(IF(([2]JOE_DATA!$C$2:$C$19999=$DF60)*([2]JOE_DATA!$B$2:$B$19999="Sub-work type")*([2]JOE_DATA!$A$2:$A$19999="Corporate"),0.4,0)))
+
IF(LEN($DG60)=0,0.3,SUM(IF(([2]JOE_DATA!$C$2:$C$19999=$DG60)*([2]JOE_DATA!$B$2:$B$19999="Sub-work type")*([2]JOE_DATA!$A$2:$A$19999="Corporate"),0.3,0)))
+
IF(LEN($DH60)=0,0.3,SUM(IF(([2]JOE_DATA!$C$2:$C$19999=$DH60)*([2]JOE_DATA!$B$2:$B$19999="Sub-work type")*([2]JOE_DATA!$A$2:$A$19999="Corporate"),0.3,0)))</f>
        <v>1</v>
      </c>
      <c r="HM60" s="3">
        <f t="array" ref="HM60">IF(LEN($DI60)=0,0.4,SUM(IF(([2]JOE_DATA!$C$2:$C$19999=$DI60)*([2]JOE_DATA!$B$2:$B$19999="Acting for")*([2]JOE_DATA!$A$2:$A$19999="Corporate"),0.4,0)))
+
IF(LEN($DJ60)=0,0.3,SUM(IF(([2]JOE_DATA!$C$2:$C$19999=$DJ60)*([2]JOE_DATA!$B$2:$B$19999="Acting for")*([2]JOE_DATA!$A$2:$A$19999="Corporate"),0.3,0)))
+
IF(LEN($DK60)=0,0.3,SUM(IF(([2]JOE_DATA!$C$2:$C$19999=$DK60)*([2]JOE_DATA!$B$2:$B$19999="Acting for")*([2]JOE_DATA!$A$2:$A$19999="Corporate"),0.3,0)))</f>
        <v>1</v>
      </c>
      <c r="HN60" s="3">
        <f t="array" ref="HN60">IF(LEN($DM60)=0,0.4,SUM(IF(([2]JOE_DATA!$C$2:$C$19999=$DM60)*([2]JOE_DATA!$B$2:$B$19999="Country of buyer")*([2]JOE_DATA!$A$2:$A$19999="Corporate"),0.4,0)))
+
IF(LEN($DN60)=0,0.3,SUM(IF(([2]JOE_DATA!$C$2:$C$19999=$DN60)*([2]JOE_DATA!$B$2:$B$19999="Country of buyer")*([2]JOE_DATA!$A$2:$A$19999="Corporate"),0.3,0)))
+
IF(LEN($DL60)=0,0.3,SUM(IF(([2]JOE_DATA!$C$2:$C$19999=$DL60)*([2]JOE_DATA!$B$2:$B$19999="Country of buyer")*([2]JOE_DATA!$A$2:$A$19999="Corporate"),0.3,0)))</f>
        <v>1</v>
      </c>
      <c r="HO60" s="3">
        <f t="array" ref="HO60">IF(LEN($DO60)=0,0.4,SUM(IF(([2]JOE_DATA!$C$2:$C$19999=$DO60)*([2]JOE_DATA!$B$2:$B$19999="Country of seller")*([2]JOE_DATA!$A$2:$A$19999="Corporate"),0.4,0)))
+
IF(LEN($DP60)=0,0.3,SUM(IF(([2]JOE_DATA!$C$2:$C$19999=$DP60)*([2]JOE_DATA!$B$2:$B$19999="Country of seller")*([2]JOE_DATA!$A$2:$A$19999="Corporate"),0.3,0)))
+
IF(LEN($DQ60)=0,0.3,SUM(IF(([2]JOE_DATA!$C$2:$C$19999=$DQ60)*([2]JOE_DATA!$B$2:$B$19999="Country of seller")*([2]JOE_DATA!$A$2:$A$19999="Corporate"),0.3,0)))</f>
        <v>1</v>
      </c>
      <c r="HP60" s="3">
        <f t="array" ref="HP60">IF(LEN($DR60)=0,0.4,SUM(IF(([2]JOE_DATA!$C$2:$C$19999=$DR60)*([2]JOE_DATA!$B$2:$B$19999="Country of target")*([2]JOE_DATA!$A$2:$A$19999="Corporate"),0.4,0)))
+
IF(LEN($DS60)=0,0.3,SUM(IF(([2]JOE_DATA!$C$2:$C$19999=$DS60)*([2]JOE_DATA!$B$2:$B$19999="Country of target")*([2]JOE_DATA!$A$2:$A$19999="Corporate"),0.3,0)))
+
IF(LEN($DT60)=0,0.3,SUM(IF(([2]JOE_DATA!$C$2:$C$19999=$DT60)*([2]JOE_DATA!$B$2:$B$19999="Country of target")*([2]JOE_DATA!$A$2:$A$19999="Corporate"),0.3,0)))</f>
        <v>1</v>
      </c>
      <c r="HQ60" s="3">
        <f t="array" ref="HQ60">IF(LEN($DU60)=0,1,SUM(IF(([2]JOE_DATA!$C$2:$C$19999=$DU60)*([2]JOE_DATA!$B$2:$B$19999="Value over US $5m")*([2]JOE_DATA!$A$2:$A$19999="Corporate"),1,0)))</f>
        <v>1</v>
      </c>
      <c r="HR60" s="3">
        <f t="array" ref="HR60">IF(LEN($DV60)=0,1,SUM(IF(([2]JOE_DATA!$C$2:$C$19999=$DV60)*([2]JOE_DATA!$B$2:$B$19999="Value over £500,000")*([2]JOE_DATA!$A$2:$A$19999="Corporate"),1,0)))</f>
        <v>1</v>
      </c>
      <c r="HS60" s="3">
        <f t="array" ref="HS60">IF(LEN($DW60)=0,1,SUM(IF(([2]JOE_DATA!$C$2:$C$19999=$DW60)*([2]JOE_DATA!$B$2:$B$19999="Value over Euro 5m")*([2]JOE_DATA!$A$2:$A$19999="Corporate"),1,0)))</f>
        <v>1</v>
      </c>
      <c r="HT60" s="3">
        <f t="array" ref="HT60">IF(LEN($DX60)=0,1,SUM(IF(([2]JOE_DATA!$C$2:$C$19999=$DX60)*([2]JOE_DATA!$B$2:$B$19999="Value range in euros")*([2]JOE_DATA!$A$2:$A$19999="Corporate"),1,0)))</f>
        <v>1</v>
      </c>
      <c r="HU60" s="3">
        <f t="array" ref="HU60">IF(LEN($DY60)=0,1,SUM(IF(([2]JOE_DATA!$C$2:$C$19999=$DY60)*([2]JOE_DATA!$B$2:$B$19999="Is the deal relevant for M&amp;A study")*([2]JOE_DATA!$A$2:$A$19999="Corporate"),1,0)))</f>
        <v>1</v>
      </c>
      <c r="HV60" s="3">
        <f t="array" ref="HV60">IF(LEN($DZ60)=0,1,SUM(IF(([2]JOE_DATA!$C$2:$C$19999=$DZ60)*([2]JOE_DATA!$B$2:$B$19999="Does the deal involve PE clients")*([2]JOE_DATA!$A$2:$A$19999="Corporate"),1,0)))</f>
        <v>1</v>
      </c>
      <c r="HW60" s="3">
        <f t="array" ref="HW60">IF(LEN($EA60)=0,1,SUM(IF(([2]JOE_DATA!$C$2:$C$19999=$EA60)*([2]JOE_DATA!$B$2:$B$19999="Quarter deal announced/signed")*([2]JOE_DATA!$A$2:$A$19999="Corporate"),1,0)))</f>
        <v>1</v>
      </c>
      <c r="HX60" s="3">
        <f t="array" ref="HX60">IF(LEN($EB60)=0,1,SUM(IF(([2]JOE_DATA!$C$2:$C$19999=$EB60)*([2]JOE_DATA!$B$2:$B$19999="Quarter deal completed")*([2]JOE_DATA!$A$2:$A$19999="Corporate"),1,0)))</f>
        <v>1</v>
      </c>
      <c r="HY60" s="3">
        <f t="array" ref="HY60">IF(LEN($EC60)=0,1,SUM(IF(([2]JOE_DATA!$C$2:$C$19999=$EC60)*([2]JOE_DATA!$B$2:$B$19999="Year deal announced/signed")*([2]JOE_DATA!$A$2:$A$19999="Corporate"),1,0)))</f>
        <v>1</v>
      </c>
      <c r="HZ60" s="3">
        <f t="array" ref="HZ60">IF(LEN($ED60)=0,1,SUM(IF(([2]JOE_DATA!$C$2:$C$19999=$ED60)*([2]JOE_DATA!$B$2:$B$19999="Year deal completed")*([2]JOE_DATA!$A$2:$A$19999="Corporate"),1,0)))</f>
        <v>1</v>
      </c>
      <c r="IA60" s="3">
        <v>1</v>
      </c>
      <c r="IB60" s="3">
        <f t="array" ref="IB60">IF(LEN($EF60)=0,1,SUM(IF(([2]JOE_DATA!$C$2:$C$19999=$EF60)*([2]JOE_DATA!$B$2:$B$19999="Work type")*([2]JOE_DATA!$A$2:$A$19999="Corporate Tax"),1,0)))</f>
        <v>1</v>
      </c>
      <c r="IC60" s="3">
        <f t="array" ref="IC60">IF(LEN($EG60)=0,0.4,SUM(IF(([2]JOE_DATA!$C$2:$C$19999=$EG60)*([2]JOE_DATA!$B$2:$B$19999="Work type")*([2]JOE_DATA!$A$2:$A$19999="EPC Construction"),0.4,0)))
+
IF(LEN($EH60)=0,0.3,SUM(IF(([2]JOE_DATA!$C$2:$C$19999=$EH60)*([2]JOE_DATA!$B$2:$B$19999="Work type")*([2]JOE_DATA!$A$2:$A$19999="EPC Construction"),0.3,0)))
+
IF(LEN($EI60)=0,0.3,SUM(IF(([2]JOE_DATA!$C$2:$C$19999=$EI60)*([2]JOE_DATA!$B$2:$B$19999="Work type")*([2]JOE_DATA!$A$2:$A$19999="EPC Construction"),0.3,0)))</f>
        <v>1</v>
      </c>
      <c r="ID60" s="3">
        <f t="array" ref="ID60">IF(LEN($EJ60)=0,0.4,SUM(IF(([2]JOE_DATA!$C$2:$C$19999=$EJ60)*([2]JOE_DATA!$B$2:$B$19999="Contract type")*([2]JOE_DATA!$A$2:$A$19999="EPC Construction"),0.4,0)))
+
IF(LEN($EK60)=0,0.3,SUM(IF(([2]JOE_DATA!$C$2:$C$19999=$EK60)*([2]JOE_DATA!$B$2:$B$19999="Contract type")*([2]JOE_DATA!$A$2:$A$19999="EPC Construction"),0.3,0)))
+
IF(LEN($EL60)=0,0.3,SUM(IF(([2]JOE_DATA!$C$2:$C$19999=$EL60)*([2]JOE_DATA!$B$2:$B$19999="Contract type")*([2]JOE_DATA!$A$2:$A$19999="EPC Construction"),0.3,0)))</f>
        <v>1</v>
      </c>
      <c r="IE60" s="3">
        <f t="array" ref="IE60">IF(LEN($EP60)=0,1,SUM(IF(([2]JOE_DATA!$C$2:$C$19999=$EP60)*([2]JOE_DATA!$B$2:$B$19999="Client type")*([2]JOE_DATA!$A$2:$A$19999="EPC Construction"),1,0)))</f>
        <v>1</v>
      </c>
      <c r="IF60" s="3">
        <f t="array" ref="IF60">IF(LEN($EN60)=0,1,SUM(IF(([2]JOE_DATA!$C$2:$C$19999=$EN60)*([2]JOE_DATA!$B$2:$B$19999="Subject matter")*([2]JOE_DATA!$A$2:$A$19999="EPC Construction"),1,0)))</f>
        <v>1</v>
      </c>
      <c r="IG60" s="3">
        <f t="array" ref="IG60">IF(LEN($ER60)=0,1,SUM(IF(([2]JOE_DATA!$C$2:$C$19999=$ER60)*([2]JOE_DATA!$B$2:$B$19999="Client scope")*([2]JOE_DATA!$A$2:$A$19999="EPC Construction"),1,0)))</f>
        <v>1</v>
      </c>
      <c r="IH60" s="3">
        <f t="array" ref="IH60">IF(LEN($ES60)=0,0.4,SUM(IF(([2]JOE_DATA!$C$2:$C$19999=$ES60)*([2]JOE_DATA!$B$2:$B$19999="Work type")*([2]JOE_DATA!$A$2:$A$19999="EPC Energy"),0.4,0)))
+
IF(LEN($ET60)=0,0.3,SUM(IF(([2]JOE_DATA!$C$2:$C$19999=$ET60)*([2]JOE_DATA!$B$2:$B$19999="Work type")*([2]JOE_DATA!$A$2:$A$19999="EPC Energy"),0.3,0)))
+
IF(LEN($EU60)=0,0.3,SUM(IF(([2]JOE_DATA!$C$2:$C$19999=$EU60)*([2]JOE_DATA!$B$2:$B$19999="Work type")*([2]JOE_DATA!$A$2:$A$19999="EPC Energy"),0.3,0)))</f>
        <v>1</v>
      </c>
      <c r="II60" s="3">
        <f t="array" ref="II60">IF(LEN($EV60)=0,1,SUM(IF(([2]JOE_DATA!$C$2:$C$19999=$EV60)*([2]JOE_DATA!$B$2:$B$19999="Work type")*([2]JOE_DATA!$A$2:$A$19999="EPC Energy"),1,0)))</f>
        <v>1</v>
      </c>
      <c r="IJ60" s="3">
        <f t="array" ref="IJ60">IF(LEN($EW60)=0,1,SUM(IF(([2]JOE_DATA!$C$2:$C$19999=$EW60)*([2]JOE_DATA!$B$2:$B$19999="Client type")*([2]JOE_DATA!$A$2:$A$19999="EPC Projects"),1,0)))</f>
        <v>1</v>
      </c>
      <c r="IK60" s="3">
        <f t="array" ref="IK60">IF(LEN($FE60)=0,0.4,SUM(IF(([2]JOE_DATA!$C$2:$C$19999=$FE60)*([2]JOE_DATA!$B$2:$B$19999="Client type")*([2]JOE_DATA!$A$2:$A$19999="Real Estate"),0.4,0)))
+
IF(LEN($FF60)=0,0.3,SUM(IF(([2]JOE_DATA!$C$2:$C$19999=$FF60)*([2]JOE_DATA!$B$2:$B$19999="Client type")*([2]JOE_DATA!$A$2:$A$19999="Real Estate"),0.3,0)))
+
IF(LEN($FG60)=0,0.3,SUM(IF(([2]JOE_DATA!$C$2:$C$19999=$FG60)*([2]JOE_DATA!$B$2:$B$19999="Client type")*([2]JOE_DATA!$A$2:$A$19999="Real Estate"),0.3,0)))</f>
        <v>1</v>
      </c>
      <c r="IL60" s="3">
        <f t="array" ref="IL60">IF(LEN($FH60)=0,0.4,SUM(IF(([2]JOE_DATA!$C$2:$C$19999=$FH60)*([2]JOE_DATA!$B$2:$B$19999="Work type")*([2]JOE_DATA!$A$2:$A$19999="Real Estate"),0.4,0)))
+
IF(LEN($FI60)=0,0.3,SUM(IF(([2]JOE_DATA!$C$2:$C$19999=$FI60)*([2]JOE_DATA!$B$2:$B$19999="Work type")*([2]JOE_DATA!$A$2:$A$19999="Real Estate"),0.3,0)))
+
IF(LEN($FJ60)=0,0.3,SUM(IF(([2]JOE_DATA!$C$2:$C$19999=$FJ60)*([2]JOE_DATA!$B$2:$B$19999="Work type")*([2]JOE_DATA!$A$2:$A$19999="Real Estate"),0.3,0)))</f>
        <v>1</v>
      </c>
      <c r="IM60" s="3">
        <f t="array" ref="IM60">IF(LEN($EX60)=0,0.4,SUM(IF(([2]JOE_DATA!$C$2:$C$19999=$EX60)*([2]JOE_DATA!$B$2:$B$19999="Work type")*([2]JOE_DATA!$A$2:$A$19999="Human Capital"),0.4,0)))
+
IF(LEN($EY60)=0,0.3,SUM(IF(([2]JOE_DATA!$C$2:$C$19999=$EY60)*([2]JOE_DATA!$B$2:$B$19999="Work type")*([2]JOE_DATA!$A$2:$A$19999="Human Capital"),0.3,0)))
+
IF(LEN($EZ60)=0,0.3,SUM(IF(([2]JOE_DATA!$C$2:$C$19999=$EZ60)*([2]JOE_DATA!$B$2:$B$19999="Work type")*([2]JOE_DATA!$A$2:$A$19999="Human Capital"),0.3,0)))</f>
        <v>1</v>
      </c>
      <c r="IN60" s="3">
        <f t="array" ref="IN60">IF(LEN($FA60)=0,0.4,SUM(IF(([2]JOE_DATA!$C$2:$C$19999=$FA60)*([2]JOE_DATA!$B$2:$B$19999="Sub-work types")*([2]JOE_DATA!$A$2:$A$19999="Human Capital"),0.4,0)))
+
IF(LEN($FB60)=0,0.3,SUM(IF(([2]JOE_DATA!$C$2:$C$19999=$FB60)*([2]JOE_DATA!$B$2:$B$19999="Sub-work types")*([2]JOE_DATA!$A$2:$A$19999="Human Capital"),0.3,0)))
+
IF(LEN($FC60)=0,0.3,SUM(IF(([2]JOE_DATA!$C$2:$C$19999=$FC60)*([2]JOE_DATA!$B$2:$B$19999="Sub-work types")*([2]JOE_DATA!$A$2:$A$19999="Human Capital"),0.3,0)))</f>
        <v>1</v>
      </c>
      <c r="IO60" s="16">
        <f t="array" ref="IO60">IF(LEN($FD60)=0,1,SUM(IF(([2]JOE_DATA!$C$2:$C$19999=$FD60)*([2]JOE_DATA!$B$2:$B$19999="Pension scheme")*([2]JOE_DATA!$A$2:$A$19999="Human Capital"),1,0)))</f>
        <v>1</v>
      </c>
      <c r="IP60" s="3">
        <f t="array" ref="IP60">IF(LEN($BT60)=0,0.4,SUM(IF(([2]JOE_DATA!$C$2:$C$19999=$BT60)*([2]JOE_DATA!$B$2:$B$19999="Other Matter Executive"),0.4,0)))
+
IF(LEN($BU60)=0,0.3,SUM(IF(([2]JOE_DATA!$C$2:$C$19999=$BU60)*([2]JOE_DATA!$B$2:$B$19999="Other Matter Executive"),0.3,0)))
+
IF(LEN($BV60)=0,0.3,SUM(IF(([2]JOE_DATA!$C$2:$C$19999=$BV60)*([2]JOE_DATA!$B$2:$B$19999="Other Matter Executive"),0.3,0)))</f>
        <v>1</v>
      </c>
    </row>
    <row r="61" spans="1:250" ht="18.75">
      <c r="A61" s="37" t="s">
        <v>246</v>
      </c>
      <c r="B61" s="38" t="s">
        <v>459</v>
      </c>
      <c r="C61" s="37" t="s">
        <v>254</v>
      </c>
      <c r="D61" s="37"/>
      <c r="E61" s="3"/>
      <c r="F61" s="40" t="s">
        <v>300</v>
      </c>
      <c r="G61" s="3"/>
      <c r="H61" s="3"/>
      <c r="I61" s="40" t="s">
        <v>301</v>
      </c>
      <c r="J61" s="3"/>
      <c r="K61" s="3"/>
      <c r="L61" s="37"/>
      <c r="M61" s="3"/>
      <c r="N61" s="3"/>
      <c r="O61" s="41" t="s">
        <v>99</v>
      </c>
      <c r="P61" s="37"/>
      <c r="Q61" s="37"/>
      <c r="R61" s="3"/>
      <c r="S61" s="42"/>
      <c r="T61" s="42">
        <v>39037</v>
      </c>
      <c r="U61" s="40" t="s">
        <v>300</v>
      </c>
      <c r="V61" s="3"/>
      <c r="W61" s="3"/>
      <c r="X61" s="40" t="s">
        <v>301</v>
      </c>
      <c r="Y61" s="3"/>
      <c r="Z61" s="3"/>
      <c r="AA61" s="37" t="s">
        <v>463</v>
      </c>
      <c r="AB61" s="37" t="s">
        <v>464</v>
      </c>
      <c r="AC61" s="3"/>
      <c r="AD61" s="37" t="s">
        <v>254</v>
      </c>
      <c r="AE61" s="3"/>
      <c r="AF61" s="3"/>
      <c r="AG61" s="43" t="s">
        <v>130</v>
      </c>
      <c r="AH61" s="3"/>
      <c r="AI61" s="37" t="s">
        <v>255</v>
      </c>
      <c r="AJ61" s="3"/>
      <c r="AK61" s="3"/>
      <c r="AL61" s="37"/>
      <c r="AM61" s="3"/>
      <c r="AN61" s="3"/>
      <c r="AO61" s="37" t="s">
        <v>256</v>
      </c>
      <c r="AP61" s="3"/>
      <c r="AQ61" s="3"/>
      <c r="AR61" s="3"/>
      <c r="AS61" s="3"/>
      <c r="AT61" s="3"/>
      <c r="AU61" s="3"/>
      <c r="AV61" s="3"/>
      <c r="AW61" s="3"/>
      <c r="AX61" s="3"/>
      <c r="AY61" s="3"/>
      <c r="AZ61" s="3"/>
      <c r="BA61" s="3"/>
      <c r="BB61" s="3"/>
      <c r="BC61" s="3"/>
      <c r="BD61" s="3"/>
      <c r="BE61" s="44"/>
      <c r="BF61" s="37"/>
      <c r="BG61" s="37" t="s">
        <v>254</v>
      </c>
      <c r="BH61" s="3"/>
      <c r="BI61" s="40" t="s">
        <v>257</v>
      </c>
      <c r="BJ61" s="45"/>
      <c r="BK61" s="45"/>
      <c r="BL61" s="46"/>
      <c r="BM61" s="46"/>
      <c r="BN61" s="37"/>
      <c r="BO61" s="3"/>
      <c r="BP61" s="3"/>
      <c r="BQ61" s="3"/>
      <c r="BR61" s="3"/>
      <c r="BS61" s="3"/>
      <c r="BT61" s="46" t="s">
        <v>297</v>
      </c>
      <c r="BU61" s="37"/>
      <c r="BV61" s="37"/>
      <c r="BW61" s="3"/>
      <c r="BX61" s="3"/>
      <c r="BY61" s="3"/>
      <c r="BZ61" s="3"/>
      <c r="CA61" s="3"/>
      <c r="CB61" s="3"/>
      <c r="CC61" s="3"/>
      <c r="CD61" s="41" t="s">
        <v>259</v>
      </c>
      <c r="CE61" s="40" t="s">
        <v>260</v>
      </c>
      <c r="CF61" s="3"/>
      <c r="CG61" s="41" t="s">
        <v>261</v>
      </c>
      <c r="CH61" s="40"/>
      <c r="CI61" s="3"/>
      <c r="CJ61" s="3"/>
      <c r="CK61" s="41" t="s">
        <v>262</v>
      </c>
      <c r="CL61" s="3"/>
      <c r="CM61" s="3"/>
      <c r="CN61" s="3"/>
      <c r="CO61" s="3"/>
      <c r="CP61" s="3"/>
      <c r="CQ61" s="37"/>
      <c r="CR61" s="37"/>
      <c r="CS61" s="37"/>
      <c r="CT61" s="37"/>
      <c r="CU61" s="37"/>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7"/>
      <c r="FF61" s="37"/>
      <c r="FG61" s="37"/>
      <c r="FH61" s="37"/>
      <c r="FI61" s="37"/>
      <c r="FJ61" s="3"/>
      <c r="FK61" s="3"/>
      <c r="FL61" s="3"/>
      <c r="FM61" s="3"/>
      <c r="FO61" s="3"/>
      <c r="FP61" s="3"/>
      <c r="FQ61" s="3" t="str">
        <f t="array" ref="FQ61">IF(SUM($FU61:$IP61)=74,"PASS","FAIL")</f>
        <v>PASS</v>
      </c>
      <c r="FR61" s="3">
        <f t="shared" si="5"/>
        <v>0</v>
      </c>
      <c r="FS61" s="3">
        <f t="shared" si="6"/>
        <v>0</v>
      </c>
      <c r="FT61" s="3"/>
      <c r="FU61" s="3">
        <f t="array" ref="FU61">SUM(IF(([2]JOE_DATA!$C$2:$C$19999=$C61)*([2]JOE_DATA!$B$2:$B$19999="Client Name Confidential"),1,0))</f>
        <v>1</v>
      </c>
      <c r="FV61" s="3">
        <f t="array" ref="FV61">IF(ISBLANK($E61),1,SUM(IF(([2]JOE_DATA!$C$2:$C$19999=$E61)*([2]JOE_DATA!$B$2:$B$19999="Client name confidential on completion"),1,0)))</f>
        <v>1</v>
      </c>
      <c r="FW61" s="3">
        <f t="array" ref="FW61">IF(LEN($F61)=0,0.5,SUM(IF(([2]JOE_DATA!$C$2:$C$19999=$F61)*([2]JOE_DATA!$B$2:$B$19999="Client sector group"),0.5,0)))
+
IF(LEN($G61)=0,0.25,SUM(IF(([2]JOE_DATA!$C$2:$C$19999=$G61)*([2]JOE_DATA!$B$2:$B$19999="Client sector group"),0.25,0)))
+
IF(LEN($H61)=0,0.25,SUM(IF(([2]JOE_DATA!$C$2:$C$19999=$H61)*([2]JOE_DATA!$B$2:$B$19999="Client sector group"),0.25,0)))</f>
        <v>1</v>
      </c>
      <c r="FX61" s="3">
        <f t="array" ref="FX61">IF(ISBLANK($I61),0.5,SUM(IF(([2]JOE_DATA!$C$2:$C$19999=$I61)*([2]JOE_DATA!$B$2:$B$19999="Client sub-sector group"),0.5,0)))
+
IF(ISBLANK($J61),0.25,SUM(IF(([2]JOE_DATA!$C$2:$C$19999=$J61)*([2]JOE_DATA!$B$2:$B$19999="Client sub-sector group"),0.25,0)))
+
IF(ISBLANK($K61),0.25,SUM(IF(([2]JOE_DATA!$C$2:$C$19999=$K61)*([2]JOE_DATA!$B$2:$B$19999="Client sub-sector group"),0.25,0)))</f>
        <v>1</v>
      </c>
      <c r="FY61" s="3">
        <f t="array" ref="FY61">IF(LEN($L61)=0,0.4,SUM(IF(([2]JOE_DATA!$C$2:$C$19999=$L61)*([2]JOE_DATA!$B$2:$B$19999="Predominant Country of Client"),0.4,0)))
+
IF(LEN($M61)=0,0.3,SUM(IF(([2]JOE_DATA!$C$2:$C$19999=$M61)*([2]JOE_DATA!$B$2:$B$19999="Predominant Country of Client"),0.3,0)))
+
IF(LEN($N61)=0,0.3,SUM(IF(([2]JOE_DATA!$C$2:$C$19999=$N61)*([2]JOE_DATA!$B$2:$B$19999="Predominant Country of Client"),0.3,0)))</f>
        <v>1</v>
      </c>
      <c r="FZ61" s="3">
        <f t="array" ref="FZ61">IF(LEN($O61)=0,0.4,SUM(IF(([2]JOE_DATA!$C$2:$C$19999=$O61)*([2]JOE_DATA!$B$2:$B$19999="Main practice group"),0.4,0)))
+
IF(LEN($P61)=0,0.3,SUM(IF(([2]JOE_DATA!$C$2:$C$19999=$P61)*([2]JOE_DATA!$B$2:$B$19999="Main practice group"),0.3,0)))
+
IF(LEN($Q61)=0,0.3,SUM(IF(([2]JOE_DATA!$C$2:$C$19999=$Q61)*([2]JOE_DATA!$B$2:$B$19999="Main practice group"),0.3,0)))</f>
        <v>1</v>
      </c>
      <c r="GA61" s="3">
        <f t="shared" si="7"/>
        <v>1</v>
      </c>
      <c r="GB61" s="3">
        <f t="shared" si="8"/>
        <v>1</v>
      </c>
      <c r="GC61" s="3">
        <f t="array" ref="GC61">IF(LEN($U61)=0,0.4,SUM(IF(([2]JOE_DATA!$C$2:$C$19999=$U61)*([2]JOE_DATA!$B$2:$B$19999="Matter sector group"),0.4,0)))
+
IF(LEN($V61)=0,0.3,SUM(IF(([2]JOE_DATA!$C$2:$C$19999=$V61)*([2]JOE_DATA!$B$2:$B$19999="Matter sector group"),0.3,0)))
+
IF(LEN($W61)=0,0.3,SUM(IF(([2]JOE_DATA!$C$2:$C$19999=$W61)*([2]JOE_DATA!$B$2:$B$19999="Matter sector group"),0.3,0)))</f>
        <v>1</v>
      </c>
      <c r="GD61" s="3">
        <f t="array" ref="GD61">IF(LEN($X61)=0,0.4,SUM(IF(([2]JOE_DATA!$C$2:$C$19999=$X61)*([2]JOE_DATA!$B$2:$B$19999="Matter sub-sector group"),0.4,0)))
+
IF(LEN($Y61)=0,0.3,SUM(IF(([2]JOE_DATA!$C$2:$C$19999=$Y61)*([2]JOE_DATA!$B$2:$B$19999="Matter sub-sector group"),0.3,0)))
+
IF(LEN($Z61)=0,0.3,SUM(IF(([2]JOE_DATA!$C$2:$C$19999=$Z61)*([2]JOE_DATA!$B$2:$B$19999="Matter sub-sector group"),0.3,0)))</f>
        <v>1</v>
      </c>
      <c r="GE61" s="3">
        <f t="array" ref="GE61">IF(ISBLANK($AD61),1,SUM(IF(([2]JOE_DATA!$C$2:$C$19999=$AD61)*([2]JOE_DATA!$B$2:$B$19999="Matter confidential"),1,0)))</f>
        <v>1</v>
      </c>
      <c r="GF61" s="3">
        <f t="array" ref="GF61">IF(ISBLANK($AE61),1,SUM(IF(([2]JOE_DATA!$C$2:$C$19999=$AE61)*([2]JOE_DATA!$B$2:$B$19999="Matter confidential on completion"),1,0)))</f>
        <v>1</v>
      </c>
      <c r="GG61" s="3">
        <f t="array" ref="GG61">IF(ISBLANK($AG61),1,SUM(IF(([2]JOE_DATA!$C$2:$C$19999=$AG61)*([2]JOE_DATA!$B$2:$B$19999="Applicable law"),1,0)))</f>
        <v>1</v>
      </c>
      <c r="GH61" s="3">
        <f t="array" ref="GH61">IF(ISBLANK($AO61),1,SUM(IF(([2]JOE_DATA!$C$2:$C$19999=$AO61)*([2]JOE_DATA!$B$2:$B$19999="Contentious"),1,0)))</f>
        <v>1</v>
      </c>
      <c r="GI61" s="3">
        <f t="array" ref="GI61">IF(ISBLANK($AP61),1,SUM(IF(([2]JOE_DATA!$C$2:$C$19999=$AP61)*([2]JOE_DATA!$B$2:$B$19999="Dispute resolution"),1,0)))</f>
        <v>1</v>
      </c>
      <c r="GJ61" s="3">
        <f t="array" ref="GJ61">IF(ISBLANK($AQ61),1,SUM(IF(([2]JOE_DATA!$C$2:$C$19999=$AQ61)*([2]JOE_DATA!$B$2:$B$19999="Language of dispute"),1,0)))</f>
        <v>1</v>
      </c>
      <c r="GK61" s="3">
        <f t="array" ref="GK61">IF(LEN($AW61)=0,0.4,SUM(IF(([2]JOE_DATA!$C$2:$C$19999=$AW61)*([2]JOE_DATA!$B$2:$B$19999="Country Of Arbitration"),0.4,0)))
+
IF(LEN($AX61)=0,0.3,SUM(IF(([2]JOE_DATA!$C$2:$C$19999=$AX61)*([2]JOE_DATA!$B$2:$B$19999="Country Of Arbitration"),0.3,0)))
+
IF(LEN($AY61)=0,0.3,SUM(IF(([2]JOE_DATA!$C$2:$C$19999=$AY61)*([2]JOE_DATA!$B$2:$B$19999="Country Of Arbitration"),0.3,0)))</f>
        <v>1</v>
      </c>
      <c r="GL61" s="3">
        <f t="array" ref="GL61">IF(LEN($AT61)=0,0.4,SUM(IF(([2]JOE_DATA!$C$2:$C$19999=$AT61)*([2]JOE_DATA!$B$2:$B$19999="Jurisdiction of dispute"),0.4,0)))
+
IF(LEN($AU61)=0,0.3,SUM(IF(([2]JOE_DATA!$C$2:$C$19999=$AU61)*([2]JOE_DATA!$B$2:$B$19999="Jurisdiction of dispute"),0.3,0)))
+
IF(LEN($AV61)=0,0.3,SUM(IF(([2]JOE_DATA!$C$2:$C$19999=$AV61)*([2]JOE_DATA!$B$2:$B$19999="Jurisdiction of dispute"),0.3,0)))</f>
        <v>1</v>
      </c>
      <c r="GM61" s="3">
        <f t="array" ref="GM61">IF(LEN($AZ61)=0,0.6,SUM(IF(([2]JOE_DATA!$C$2:$C$19999=$AZ61)*([2]JOE_DATA!$B$2:$B$19999="Seat of arbitration"),0.6,0)))
+
IF(LEN($BA61)=0,0.4,SUM(IF(([2]JOE_DATA!$C$2:$C$19999=$BA61)*([2]JOE_DATA!$B$2:$B$19999="Seat of arbitration"),0.4,0)))</f>
        <v>1</v>
      </c>
      <c r="GN61" s="3">
        <f t="array" ref="GN61">IF(ISBLANK($BB61),1,SUM(IF(([2]JOE_DATA!$C$2:$C$19999=$BB61)*([2]JOE_DATA!$B$2:$B$19999="Arbitral rules"),1,0)))</f>
        <v>1</v>
      </c>
      <c r="GO61" s="3">
        <f t="array" ref="GO61">IF(ISBLANK($BC61),1,SUM(IF(([2]JOE_DATA!$C$2:$C$19999=$BC61)*([2]JOE_DATA!$B$2:$B$19999="Investment treaty"),1,0)))</f>
        <v>1</v>
      </c>
      <c r="GP61" s="3">
        <f t="array" ref="GP61">IF(ISBLANK($BD61),1,SUM(IF(([2]JOE_DATA!$C$2:$C$19999=$BD61)*([2]JOE_DATA!$B$2:$B$19999="Investigation type"),1,0)))</f>
        <v>1</v>
      </c>
      <c r="GQ61" s="3">
        <f t="array" ref="GQ61">IF(ISBLANK($BF61),1,SUM(IF(([2]JOE_DATA!$C$2:$C$19999=$BF61)*([2]JOE_DATA!$B$2:$B$19999="Currency of deal"),1,0)))</f>
        <v>1</v>
      </c>
      <c r="GR61" s="3">
        <f t="array" ref="GR61">IF(ISBLANK($BG61),1,SUM(IF(([2]JOE_DATA!$C$2:$C$19999=$BG61)*([2]JOE_DATA!$B$2:$B$19999="Value confidential"),1,0)))</f>
        <v>1</v>
      </c>
      <c r="GS61" s="3">
        <f t="array" ref="GS61">IF(ISBLANK($BH61),1,SUM(IF(([2]JOE_DATA!$C$2:$C$19999=$BH61)*([2]JOE_DATA!$B$2:$B$19999="Value confidential on completion"),1,0)))</f>
        <v>1</v>
      </c>
      <c r="GT61" s="3">
        <f t="array" ref="GT61">IF(LEN($BI61)=0,0.4,SUM(IF(([2]JOE_DATA!$C$2:$C$19999=$BI61)*([2]JOE_DATA!$B$2:$B$19999="Teams"),0.4,0)))
+
IF(LEN($BJ61)=0,0.3,SUM(IF(([2]JOE_DATA!$C$2:$C$19999=$BJ61)*([2]JOE_DATA!$B$2:$B$19999="Teams"),0.3,0)))
+
IF(LEN($BK61)=0,0.3,SUM(IF(([2]JOE_DATA!$C$2:$C$19999=$BK61)*([2]JOE_DATA!$B$2:$B$19999="Teams"),0.3,0)))</f>
        <v>1</v>
      </c>
      <c r="GU61" s="3">
        <f t="array" ref="GU61">IF(LEN($BL61)=0,0.4,SUM(IF(([2]JOE_DATA!$C$2:$C$19999=$BL61)*([2]JOE_DATA!$B$2:$B$19999="Lead Matter Partner"),0.4,0)))
+
IF(LEN($BM61)=0,0.3,SUM(IF(([2]JOE_DATA!$C$2:$C$19999=$BM61)*([2]JOE_DATA!$B$2:$B$19999="Lead Matter Partner"),0.3,0)))
+
IF(LEN($BN61)=0,0.3,SUM(IF(([2]JOE_DATA!$C$2:$C$19999=$BN61)*([2]JOE_DATA!$B$2:$B$19999="Lead Matter Partner"),0.3,0)))</f>
        <v>1</v>
      </c>
      <c r="GV61" s="3">
        <f t="array" ref="GV61">IF(LEN($BP61)=0,0.4,SUM(IF(([2]JOE_DATA!$C$2:$C$19999=$BP61)*([2]JOE_DATA!$B$2:$B$19999="Source of credential"),0.4,0)))
+
IF(LEN($BQ61)=0,0.3,SUM(IF(([2]JOE_DATA!$C$2:$C$19999=$BQ61)*([2]JOE_DATA!$B$2:$B$19999="Source of credential"),0.3,0)))
+
IF(LEN($BR61)=0,0.3,SUM(IF(([2]JOE_DATA!$C$2:$C$19999=$BR61)*([2]JOE_DATA!$B$2:$B$19999="Source of credential"),0.3,0)))</f>
        <v>1</v>
      </c>
      <c r="GW61" s="3">
        <f t="array" ref="GW61">IF(LEN($BX61)=0,0.4,SUM(IF(([2]JOE_DATA!$C$2:$C$19999=$BX61)*([2]JOE_DATA!$B$2:$B$19999="CMS firms involved"),0.4,0)))
+
IF(LEN($BY61)=0,0.6,SUM(IF(([2]JOE_DATA!$C$2:$C$19999=$BY61)*([2]JOE_DATA!$B$2:$B$19999="CMS firms involved"),0.6,0)))</f>
        <v>1</v>
      </c>
      <c r="GX61" s="3">
        <f t="array" ref="GX61">IF(ISBLANK($BZ61),1,SUM(IF(([2]JOE_DATA!$C$2:$C$19999=$BZ61)*([2]JOE_DATA!$B$2:$B$19999="Lead CMS firm"),1,0)))</f>
        <v>1</v>
      </c>
      <c r="GY61" s="3">
        <f t="array" ref="GY61">IF(LEN($CA61)=0,0.4,SUM(IF(([2]JOE_DATA!$C$2:$C$19999=$CA61)*([2]JOE_DATA!$B$2:$B$19999="Countries of other CMS firms"),0.4,0)))
+
IF(LEN($CB61)=0,0.3,SUM(IF(([2]JOE_DATA!$C$2:$C$19999=$CB61)*([2]JOE_DATA!$B$2:$B$19999="Countries of other CMS firms"),0.3,0)))
+
IF(LEN($CC61)=0,0.3,SUM(IF(([2]JOE_DATA!$C$2:$C$19999=$CC61)*([2]JOE_DATA!$B$2:$B$19999="Countries of other CMS firms"),0.3,0)))</f>
        <v>1</v>
      </c>
      <c r="GZ61" s="3">
        <f t="array" ref="GZ61">IF(ISBLANK($CD61),1,SUM(IF(([2]JOE_DATA!$C$2:$C$19999=$CD61)*([2]JOE_DATA!$B$2:$B$19999="Credential status"),1,0)))</f>
        <v>1</v>
      </c>
      <c r="HA61" s="3">
        <f t="array" ref="HA61">IF(ISBLANK($CE61),1,SUM(IF(([2]JOE_DATA!$C$2:$C$19999=$CE61)*([2]JOE_DATA!$B$2:$B$19999="Credential version"),1,0)))</f>
        <v>1</v>
      </c>
      <c r="HB61" s="3">
        <f t="array" ref="HB61">IF(ISBLANK($CG61),1,SUM(IF(([2]JOE_DATA!$C$2:$C$19999=$CG61)*([2]JOE_DATA!$B$2:$B$19999="Credential type "),1,0)))</f>
        <v>1</v>
      </c>
      <c r="HC61" s="3">
        <f t="array" ref="HC61">IF(ISBLANK($CH61),1,SUM(IF(([2]JOE_DATA!$C$2:$C$19999=$CH61)*([2]JOE_DATA!$B$2:$B$19999="Other uses"),1,0)))</f>
        <v>1</v>
      </c>
      <c r="HD61" s="3">
        <f t="array" ref="HD61">IF(ISBLANK($CK61),1,SUM(IF(([2]JOE_DATA!$C$2:$C$19999=$CK61)*([2]JOE_DATA!$B$2:$B$19999="Priority"),1,0)))</f>
        <v>1</v>
      </c>
      <c r="HE61" s="3">
        <f t="array" ref="HE61">IF(LEN($CM61)=0,0.4,SUM(IF(([2]JOE_DATA!$C$2:$C$19999=$CM61)*([2]JOE_DATA!$B$2:$B$19999="Know how"),0.4,0)))
+
IF(LEN($CN61)=0,0.3,SUM(IF(([2]JOE_DATA!$C$2:$C$19999=$CN61)*([2]JOE_DATA!$B$2:$B$19999="Know how"),0.3,0)))
+
IF(LEN($CO61)=0,0.3,SUM(IF(([2]JOE_DATA!$C$2:$C$19999=$CO61)*([2]JOE_DATA!$B$2:$B$19999="Know how"),0.3,0)))</f>
        <v>1</v>
      </c>
      <c r="HF61" s="3">
        <f t="array" ref="HF61">IF(LEN($CS61)=0,0.4,SUM(IF(([2]JOE_DATA!$C$2:$C$19999=$CS61)*([2]JOE_DATA!$B$2:$B$19999="Work type")*([2]JOE_DATA!$A$2:$A$19999="BAIF"),0.4,0)))
+
IF(LEN($CT61)=0,0.3,SUM(IF(([2]JOE_DATA!$C$2:$C$19999=$CT61)*([2]JOE_DATA!$B$2:$B$19999="Work type")*([2]JOE_DATA!$A$2:$A$19999="BAIF"),0.3,0)))
+
IF(LEN($CU61)=0,0.3,SUM(IF(([2]JOE_DATA!$C$2:$C$19999=$CU61)*([2]JOE_DATA!$B$2:$B$19999="Work type")*([2]JOE_DATA!$A$2:$A$19999="BAIF"),0.3,0)))</f>
        <v>1</v>
      </c>
      <c r="HG61" s="3">
        <f t="array" ref="HG61">IF(LEN($CQ61)=0,1,SUM(IF(([2]JOE_DATA!$C$2:$C$19999=$CQ61)*([2]JOE_DATA!$B$2:$B$19999="Client type")*([2]JOE_DATA!$A$2:$A$19999="BAIF"),1,0)))</f>
        <v>1</v>
      </c>
      <c r="HH61" s="3">
        <f t="array" ref="HH61">IF(LEN($CW61)=0,0.4,SUM(IF(([2]JOE_DATA!$C$2:$C$19999=$CW61)*([2]JOE_DATA!$B$2:$B$19999="Work type")*([2]JOE_DATA!$A$2:$A$19999="CRD"),0.4,0)))
+
IF(LEN($CX61)=0,0.3,SUM(IF(([2]JOE_DATA!$C$2:$C$19999=$CX61)*([2]JOE_DATA!$B$2:$B$19999="Work type")*([2]JOE_DATA!$A$2:$A$19999="CRD"),0.3,0)))
+
IF(LEN($CY61)=0,0.3,SUM(IF(([2]JOE_DATA!$C$2:$C$19999=$CY61)*([2]JOE_DATA!$B$2:$B$19999="Work type")*([2]JOE_DATA!$A$2:$A$19999="CRD"),0.3,0)))</f>
        <v>1</v>
      </c>
      <c r="HI61" s="3">
        <f t="array" ref="HI61">IF(LEN($CZ61)=0,0.4,SUM(IF(([2]JOE_DATA!$C$2:$C$19999=$CZ61)*([2]JOE_DATA!$B$2:$B$19999="Sub-work type")*([2]JOE_DATA!$A$2:$A$19999="CRD"),0.4,0)))
+
IF(LEN($DA61)=0,0.3,SUM(IF(([2]JOE_DATA!$C$2:$C$19999=$DA61)*([2]JOE_DATA!$B$2:$B$19999="Sub-work type")*([2]JOE_DATA!$A$2:$A$19999="CRD"),0.3,0)))
+
IF(LEN($DB61)=0,0.3,SUM(IF(([2]JOE_DATA!$C$2:$C$19999=$DB61)*([2]JOE_DATA!$B$2:$B$19999="Sub-work type")*([2]JOE_DATA!$A$2:$A$19999="CRD"),0.3,0)))</f>
        <v>1</v>
      </c>
      <c r="HJ61" s="3">
        <f t="array" ref="HJ61">IF(LEN($CV61)=0,1,SUM(IF(([2]JOE_DATA!$C$2:$C$19999=$CV61)*([2]JOE_DATA!$B$2:$B$19999="Client type")*([2]JOE_DATA!$A$2:$A$19999="CRD"),1,0)))</f>
        <v>1</v>
      </c>
      <c r="HK61" s="3">
        <f t="array" ref="HK61">IF(LEN($DC61)=0,0.4,SUM(IF(([2]JOE_DATA!$C$2:$C$19999=$DC61)*([2]JOE_DATA!$B$2:$B$19999="Work type")*([2]JOE_DATA!$A$2:$A$19999="Corporate"),0.4,0)))
+
IF(LEN($DD61)=0,0.3,SUM(IF(([2]JOE_DATA!$C$2:$C$19999=$DD61)*([2]JOE_DATA!$B$2:$B$19999="Work type")*([2]JOE_DATA!$A$2:$A$19999="Corporate"),0.3,0)))
+
IF(LEN($DE61)=0,0.3,SUM(IF(([2]JOE_DATA!$C$2:$C$19999=$DE61)*([2]JOE_DATA!$B$2:$B$19999="Work type")*([2]JOE_DATA!$A$2:$A$19999="Corporate"),0.3,0)))</f>
        <v>1</v>
      </c>
      <c r="HL61" s="3">
        <f t="array" ref="HL61">IF(LEN($DF61)=0,0.4,SUM(IF(([2]JOE_DATA!$C$2:$C$19999=$DF61)*([2]JOE_DATA!$B$2:$B$19999="Sub-work type")*([2]JOE_DATA!$A$2:$A$19999="Corporate"),0.4,0)))
+
IF(LEN($DG61)=0,0.3,SUM(IF(([2]JOE_DATA!$C$2:$C$19999=$DG61)*([2]JOE_DATA!$B$2:$B$19999="Sub-work type")*([2]JOE_DATA!$A$2:$A$19999="Corporate"),0.3,0)))
+
IF(LEN($DH61)=0,0.3,SUM(IF(([2]JOE_DATA!$C$2:$C$19999=$DH61)*([2]JOE_DATA!$B$2:$B$19999="Sub-work type")*([2]JOE_DATA!$A$2:$A$19999="Corporate"),0.3,0)))</f>
        <v>1</v>
      </c>
      <c r="HM61" s="3">
        <f t="array" ref="HM61">IF(LEN($DI61)=0,0.4,SUM(IF(([2]JOE_DATA!$C$2:$C$19999=$DI61)*([2]JOE_DATA!$B$2:$B$19999="Acting for")*([2]JOE_DATA!$A$2:$A$19999="Corporate"),0.4,0)))
+
IF(LEN($DJ61)=0,0.3,SUM(IF(([2]JOE_DATA!$C$2:$C$19999=$DJ61)*([2]JOE_DATA!$B$2:$B$19999="Acting for")*([2]JOE_DATA!$A$2:$A$19999="Corporate"),0.3,0)))
+
IF(LEN($DK61)=0,0.3,SUM(IF(([2]JOE_DATA!$C$2:$C$19999=$DK61)*([2]JOE_DATA!$B$2:$B$19999="Acting for")*([2]JOE_DATA!$A$2:$A$19999="Corporate"),0.3,0)))</f>
        <v>1</v>
      </c>
      <c r="HN61" s="3">
        <f t="array" ref="HN61">IF(LEN($DM61)=0,0.4,SUM(IF(([2]JOE_DATA!$C$2:$C$19999=$DM61)*([2]JOE_DATA!$B$2:$B$19999="Country of buyer")*([2]JOE_DATA!$A$2:$A$19999="Corporate"),0.4,0)))
+
IF(LEN($DN61)=0,0.3,SUM(IF(([2]JOE_DATA!$C$2:$C$19999=$DN61)*([2]JOE_DATA!$B$2:$B$19999="Country of buyer")*([2]JOE_DATA!$A$2:$A$19999="Corporate"),0.3,0)))
+
IF(LEN($DL61)=0,0.3,SUM(IF(([2]JOE_DATA!$C$2:$C$19999=$DL61)*([2]JOE_DATA!$B$2:$B$19999="Country of buyer")*([2]JOE_DATA!$A$2:$A$19999="Corporate"),0.3,0)))</f>
        <v>1</v>
      </c>
      <c r="HO61" s="3">
        <f t="array" ref="HO61">IF(LEN($DO61)=0,0.4,SUM(IF(([2]JOE_DATA!$C$2:$C$19999=$DO61)*([2]JOE_DATA!$B$2:$B$19999="Country of seller")*([2]JOE_DATA!$A$2:$A$19999="Corporate"),0.4,0)))
+
IF(LEN($DP61)=0,0.3,SUM(IF(([2]JOE_DATA!$C$2:$C$19999=$DP61)*([2]JOE_DATA!$B$2:$B$19999="Country of seller")*([2]JOE_DATA!$A$2:$A$19999="Corporate"),0.3,0)))
+
IF(LEN($DQ61)=0,0.3,SUM(IF(([2]JOE_DATA!$C$2:$C$19999=$DQ61)*([2]JOE_DATA!$B$2:$B$19999="Country of seller")*([2]JOE_DATA!$A$2:$A$19999="Corporate"),0.3,0)))</f>
        <v>1</v>
      </c>
      <c r="HP61" s="3">
        <f t="array" ref="HP61">IF(LEN($DR61)=0,0.4,SUM(IF(([2]JOE_DATA!$C$2:$C$19999=$DR61)*([2]JOE_DATA!$B$2:$B$19999="Country of target")*([2]JOE_DATA!$A$2:$A$19999="Corporate"),0.4,0)))
+
IF(LEN($DS61)=0,0.3,SUM(IF(([2]JOE_DATA!$C$2:$C$19999=$DS61)*([2]JOE_DATA!$B$2:$B$19999="Country of target")*([2]JOE_DATA!$A$2:$A$19999="Corporate"),0.3,0)))
+
IF(LEN($DT61)=0,0.3,SUM(IF(([2]JOE_DATA!$C$2:$C$19999=$DT61)*([2]JOE_DATA!$B$2:$B$19999="Country of target")*([2]JOE_DATA!$A$2:$A$19999="Corporate"),0.3,0)))</f>
        <v>1</v>
      </c>
      <c r="HQ61" s="3">
        <f t="array" ref="HQ61">IF(LEN($DU61)=0,1,SUM(IF(([2]JOE_DATA!$C$2:$C$19999=$DU61)*([2]JOE_DATA!$B$2:$B$19999="Value over US $5m")*([2]JOE_DATA!$A$2:$A$19999="Corporate"),1,0)))</f>
        <v>1</v>
      </c>
      <c r="HR61" s="3">
        <f t="array" ref="HR61">IF(LEN($DV61)=0,1,SUM(IF(([2]JOE_DATA!$C$2:$C$19999=$DV61)*([2]JOE_DATA!$B$2:$B$19999="Value over £500,000")*([2]JOE_DATA!$A$2:$A$19999="Corporate"),1,0)))</f>
        <v>1</v>
      </c>
      <c r="HS61" s="3">
        <f t="array" ref="HS61">IF(LEN($DW61)=0,1,SUM(IF(([2]JOE_DATA!$C$2:$C$19999=$DW61)*([2]JOE_DATA!$B$2:$B$19999="Value over Euro 5m")*([2]JOE_DATA!$A$2:$A$19999="Corporate"),1,0)))</f>
        <v>1</v>
      </c>
      <c r="HT61" s="3">
        <f t="array" ref="HT61">IF(LEN($DX61)=0,1,SUM(IF(([2]JOE_DATA!$C$2:$C$19999=$DX61)*([2]JOE_DATA!$B$2:$B$19999="Value range in euros")*([2]JOE_DATA!$A$2:$A$19999="Corporate"),1,0)))</f>
        <v>1</v>
      </c>
      <c r="HU61" s="3">
        <f t="array" ref="HU61">IF(LEN($DY61)=0,1,SUM(IF(([2]JOE_DATA!$C$2:$C$19999=$DY61)*([2]JOE_DATA!$B$2:$B$19999="Is the deal relevant for M&amp;A study")*([2]JOE_DATA!$A$2:$A$19999="Corporate"),1,0)))</f>
        <v>1</v>
      </c>
      <c r="HV61" s="3">
        <f t="array" ref="HV61">IF(LEN($DZ61)=0,1,SUM(IF(([2]JOE_DATA!$C$2:$C$19999=$DZ61)*([2]JOE_DATA!$B$2:$B$19999="Does the deal involve PE clients")*([2]JOE_DATA!$A$2:$A$19999="Corporate"),1,0)))</f>
        <v>1</v>
      </c>
      <c r="HW61" s="3">
        <f t="array" ref="HW61">IF(LEN($EA61)=0,1,SUM(IF(([2]JOE_DATA!$C$2:$C$19999=$EA61)*([2]JOE_DATA!$B$2:$B$19999="Quarter deal announced/signed")*([2]JOE_DATA!$A$2:$A$19999="Corporate"),1,0)))</f>
        <v>1</v>
      </c>
      <c r="HX61" s="3">
        <f t="array" ref="HX61">IF(LEN($EB61)=0,1,SUM(IF(([2]JOE_DATA!$C$2:$C$19999=$EB61)*([2]JOE_DATA!$B$2:$B$19999="Quarter deal completed")*([2]JOE_DATA!$A$2:$A$19999="Corporate"),1,0)))</f>
        <v>1</v>
      </c>
      <c r="HY61" s="3">
        <f t="array" ref="HY61">IF(LEN($EC61)=0,1,SUM(IF(([2]JOE_DATA!$C$2:$C$19999=$EC61)*([2]JOE_DATA!$B$2:$B$19999="Year deal announced/signed")*([2]JOE_DATA!$A$2:$A$19999="Corporate"),1,0)))</f>
        <v>1</v>
      </c>
      <c r="HZ61" s="3">
        <f t="array" ref="HZ61">IF(LEN($ED61)=0,1,SUM(IF(([2]JOE_DATA!$C$2:$C$19999=$ED61)*([2]JOE_DATA!$B$2:$B$19999="Year deal completed")*([2]JOE_DATA!$A$2:$A$19999="Corporate"),1,0)))</f>
        <v>1</v>
      </c>
      <c r="IA61" s="3">
        <v>1</v>
      </c>
      <c r="IB61" s="3">
        <f t="array" ref="IB61">IF(LEN($EF61)=0,1,SUM(IF(([2]JOE_DATA!$C$2:$C$19999=$EF61)*([2]JOE_DATA!$B$2:$B$19999="Work type")*([2]JOE_DATA!$A$2:$A$19999="Corporate Tax"),1,0)))</f>
        <v>1</v>
      </c>
      <c r="IC61" s="3">
        <f t="array" ref="IC61">IF(LEN($EG61)=0,0.4,SUM(IF(([2]JOE_DATA!$C$2:$C$19999=$EG61)*([2]JOE_DATA!$B$2:$B$19999="Work type")*([2]JOE_DATA!$A$2:$A$19999="EPC Construction"),0.4,0)))
+
IF(LEN($EH61)=0,0.3,SUM(IF(([2]JOE_DATA!$C$2:$C$19999=$EH61)*([2]JOE_DATA!$B$2:$B$19999="Work type")*([2]JOE_DATA!$A$2:$A$19999="EPC Construction"),0.3,0)))
+
IF(LEN($EI61)=0,0.3,SUM(IF(([2]JOE_DATA!$C$2:$C$19999=$EI61)*([2]JOE_DATA!$B$2:$B$19999="Work type")*([2]JOE_DATA!$A$2:$A$19999="EPC Construction"),0.3,0)))</f>
        <v>1</v>
      </c>
      <c r="ID61" s="3">
        <f t="array" ref="ID61">IF(LEN($EJ61)=0,0.4,SUM(IF(([2]JOE_DATA!$C$2:$C$19999=$EJ61)*([2]JOE_DATA!$B$2:$B$19999="Contract type")*([2]JOE_DATA!$A$2:$A$19999="EPC Construction"),0.4,0)))
+
IF(LEN($EK61)=0,0.3,SUM(IF(([2]JOE_DATA!$C$2:$C$19999=$EK61)*([2]JOE_DATA!$B$2:$B$19999="Contract type")*([2]JOE_DATA!$A$2:$A$19999="EPC Construction"),0.3,0)))
+
IF(LEN($EL61)=0,0.3,SUM(IF(([2]JOE_DATA!$C$2:$C$19999=$EL61)*([2]JOE_DATA!$B$2:$B$19999="Contract type")*([2]JOE_DATA!$A$2:$A$19999="EPC Construction"),0.3,0)))</f>
        <v>1</v>
      </c>
      <c r="IE61" s="3">
        <f t="array" ref="IE61">IF(LEN($EP61)=0,1,SUM(IF(([2]JOE_DATA!$C$2:$C$19999=$EP61)*([2]JOE_DATA!$B$2:$B$19999="Client type")*([2]JOE_DATA!$A$2:$A$19999="EPC Construction"),1,0)))</f>
        <v>1</v>
      </c>
      <c r="IF61" s="3">
        <f t="array" ref="IF61">IF(LEN($EN61)=0,1,SUM(IF(([2]JOE_DATA!$C$2:$C$19999=$EN61)*([2]JOE_DATA!$B$2:$B$19999="Subject matter")*([2]JOE_DATA!$A$2:$A$19999="EPC Construction"),1,0)))</f>
        <v>1</v>
      </c>
      <c r="IG61" s="3">
        <f t="array" ref="IG61">IF(LEN($ER61)=0,1,SUM(IF(([2]JOE_DATA!$C$2:$C$19999=$ER61)*([2]JOE_DATA!$B$2:$B$19999="Client scope")*([2]JOE_DATA!$A$2:$A$19999="EPC Construction"),1,0)))</f>
        <v>1</v>
      </c>
      <c r="IH61" s="3">
        <f t="array" ref="IH61">IF(LEN($ES61)=0,0.4,SUM(IF(([2]JOE_DATA!$C$2:$C$19999=$ES61)*([2]JOE_DATA!$B$2:$B$19999="Work type")*([2]JOE_DATA!$A$2:$A$19999="EPC Energy"),0.4,0)))
+
IF(LEN($ET61)=0,0.3,SUM(IF(([2]JOE_DATA!$C$2:$C$19999=$ET61)*([2]JOE_DATA!$B$2:$B$19999="Work type")*([2]JOE_DATA!$A$2:$A$19999="EPC Energy"),0.3,0)))
+
IF(LEN($EU61)=0,0.3,SUM(IF(([2]JOE_DATA!$C$2:$C$19999=$EU61)*([2]JOE_DATA!$B$2:$B$19999="Work type")*([2]JOE_DATA!$A$2:$A$19999="EPC Energy"),0.3,0)))</f>
        <v>1</v>
      </c>
      <c r="II61" s="3">
        <f t="array" ref="II61">IF(LEN($EV61)=0,1,SUM(IF(([2]JOE_DATA!$C$2:$C$19999=$EV61)*([2]JOE_DATA!$B$2:$B$19999="Work type")*([2]JOE_DATA!$A$2:$A$19999="EPC Energy"),1,0)))</f>
        <v>1</v>
      </c>
      <c r="IJ61" s="3">
        <f t="array" ref="IJ61">IF(LEN($EW61)=0,1,SUM(IF(([2]JOE_DATA!$C$2:$C$19999=$EW61)*([2]JOE_DATA!$B$2:$B$19999="Client type")*([2]JOE_DATA!$A$2:$A$19999="EPC Projects"),1,0)))</f>
        <v>1</v>
      </c>
      <c r="IK61" s="3">
        <f t="array" ref="IK61">IF(LEN($FE61)=0,0.4,SUM(IF(([2]JOE_DATA!$C$2:$C$19999=$FE61)*([2]JOE_DATA!$B$2:$B$19999="Client type")*([2]JOE_DATA!$A$2:$A$19999="Real Estate"),0.4,0)))
+
IF(LEN($FF61)=0,0.3,SUM(IF(([2]JOE_DATA!$C$2:$C$19999=$FF61)*([2]JOE_DATA!$B$2:$B$19999="Client type")*([2]JOE_DATA!$A$2:$A$19999="Real Estate"),0.3,0)))
+
IF(LEN($FG61)=0,0.3,SUM(IF(([2]JOE_DATA!$C$2:$C$19999=$FG61)*([2]JOE_DATA!$B$2:$B$19999="Client type")*([2]JOE_DATA!$A$2:$A$19999="Real Estate"),0.3,0)))</f>
        <v>1</v>
      </c>
      <c r="IL61" s="3">
        <f t="array" ref="IL61">IF(LEN($FH61)=0,0.4,SUM(IF(([2]JOE_DATA!$C$2:$C$19999=$FH61)*([2]JOE_DATA!$B$2:$B$19999="Work type")*([2]JOE_DATA!$A$2:$A$19999="Real Estate"),0.4,0)))
+
IF(LEN($FI61)=0,0.3,SUM(IF(([2]JOE_DATA!$C$2:$C$19999=$FI61)*([2]JOE_DATA!$B$2:$B$19999="Work type")*([2]JOE_DATA!$A$2:$A$19999="Real Estate"),0.3,0)))
+
IF(LEN($FJ61)=0,0.3,SUM(IF(([2]JOE_DATA!$C$2:$C$19999=$FJ61)*([2]JOE_DATA!$B$2:$B$19999="Work type")*([2]JOE_DATA!$A$2:$A$19999="Real Estate"),0.3,0)))</f>
        <v>1</v>
      </c>
      <c r="IM61" s="3">
        <f t="array" ref="IM61">IF(LEN($EX61)=0,0.4,SUM(IF(([2]JOE_DATA!$C$2:$C$19999=$EX61)*([2]JOE_DATA!$B$2:$B$19999="Work type")*([2]JOE_DATA!$A$2:$A$19999="Human Capital"),0.4,0)))
+
IF(LEN($EY61)=0,0.3,SUM(IF(([2]JOE_DATA!$C$2:$C$19999=$EY61)*([2]JOE_DATA!$B$2:$B$19999="Work type")*([2]JOE_DATA!$A$2:$A$19999="Human Capital"),0.3,0)))
+
IF(LEN($EZ61)=0,0.3,SUM(IF(([2]JOE_DATA!$C$2:$C$19999=$EZ61)*([2]JOE_DATA!$B$2:$B$19999="Work type")*([2]JOE_DATA!$A$2:$A$19999="Human Capital"),0.3,0)))</f>
        <v>1</v>
      </c>
      <c r="IN61" s="3">
        <f t="array" ref="IN61">IF(LEN($FA61)=0,0.4,SUM(IF(([2]JOE_DATA!$C$2:$C$19999=$FA61)*([2]JOE_DATA!$B$2:$B$19999="Sub-work types")*([2]JOE_DATA!$A$2:$A$19999="Human Capital"),0.4,0)))
+
IF(LEN($FB61)=0,0.3,SUM(IF(([2]JOE_DATA!$C$2:$C$19999=$FB61)*([2]JOE_DATA!$B$2:$B$19999="Sub-work types")*([2]JOE_DATA!$A$2:$A$19999="Human Capital"),0.3,0)))
+
IF(LEN($FC61)=0,0.3,SUM(IF(([2]JOE_DATA!$C$2:$C$19999=$FC61)*([2]JOE_DATA!$B$2:$B$19999="Sub-work types")*([2]JOE_DATA!$A$2:$A$19999="Human Capital"),0.3,0)))</f>
        <v>1</v>
      </c>
      <c r="IO61" s="16">
        <f t="array" ref="IO61">IF(LEN($FD61)=0,1,SUM(IF(([2]JOE_DATA!$C$2:$C$19999=$FD61)*([2]JOE_DATA!$B$2:$B$19999="Pension scheme")*([2]JOE_DATA!$A$2:$A$19999="Human Capital"),1,0)))</f>
        <v>1</v>
      </c>
      <c r="IP61" s="3">
        <f t="array" ref="IP61">IF(LEN($BT61)=0,0.4,SUM(IF(([2]JOE_DATA!$C$2:$C$19999=$BT61)*([2]JOE_DATA!$B$2:$B$19999="Other Matter Executive"),0.4,0)))
+
IF(LEN($BU61)=0,0.3,SUM(IF(([2]JOE_DATA!$C$2:$C$19999=$BU61)*([2]JOE_DATA!$B$2:$B$19999="Other Matter Executive"),0.3,0)))
+
IF(LEN($BV61)=0,0.3,SUM(IF(([2]JOE_DATA!$C$2:$C$19999=$BV61)*([2]JOE_DATA!$B$2:$B$19999="Other Matter Executive"),0.3,0)))</f>
        <v>1</v>
      </c>
    </row>
    <row r="62" spans="1:250" ht="27.75">
      <c r="A62" s="37" t="s">
        <v>246</v>
      </c>
      <c r="B62" s="38" t="s">
        <v>465</v>
      </c>
      <c r="C62" s="37" t="s">
        <v>254</v>
      </c>
      <c r="D62" s="37"/>
      <c r="E62" s="3"/>
      <c r="F62" s="39" t="s">
        <v>320</v>
      </c>
      <c r="G62" s="3"/>
      <c r="H62" s="3"/>
      <c r="I62" s="40" t="s">
        <v>466</v>
      </c>
      <c r="J62" s="3"/>
      <c r="K62" s="3"/>
      <c r="L62" s="37"/>
      <c r="M62" s="3"/>
      <c r="N62" s="3"/>
      <c r="O62" s="41" t="s">
        <v>109</v>
      </c>
      <c r="P62" s="37"/>
      <c r="Q62" s="37"/>
      <c r="R62" s="3"/>
      <c r="S62" s="42"/>
      <c r="T62" s="42">
        <v>38916</v>
      </c>
      <c r="U62" s="37" t="s">
        <v>320</v>
      </c>
      <c r="V62" s="3"/>
      <c r="W62" s="3"/>
      <c r="X62" s="40" t="s">
        <v>466</v>
      </c>
      <c r="Y62" s="3"/>
      <c r="Z62" s="3"/>
      <c r="AA62" s="37" t="s">
        <v>467</v>
      </c>
      <c r="AB62" s="37"/>
      <c r="AC62" s="3"/>
      <c r="AD62" s="37" t="s">
        <v>248</v>
      </c>
      <c r="AE62" s="3"/>
      <c r="AF62" s="3"/>
      <c r="AG62" s="43" t="s">
        <v>130</v>
      </c>
      <c r="AH62" s="3"/>
      <c r="AI62" s="37" t="s">
        <v>255</v>
      </c>
      <c r="AJ62" s="3"/>
      <c r="AK62" s="3"/>
      <c r="AL62" s="37"/>
      <c r="AM62" s="3"/>
      <c r="AN62" s="3"/>
      <c r="AO62" s="37" t="s">
        <v>256</v>
      </c>
      <c r="AP62" s="3"/>
      <c r="AQ62" s="3"/>
      <c r="AR62" s="3"/>
      <c r="AS62" s="3"/>
      <c r="AT62" s="3"/>
      <c r="AU62" s="3"/>
      <c r="AV62" s="3"/>
      <c r="AW62" s="3"/>
      <c r="AX62" s="3"/>
      <c r="AY62" s="3"/>
      <c r="AZ62" s="3"/>
      <c r="BA62" s="3"/>
      <c r="BB62" s="3"/>
      <c r="BC62" s="3"/>
      <c r="BD62" s="3"/>
      <c r="BE62" s="44"/>
      <c r="BF62" s="37"/>
      <c r="BG62" s="37" t="s">
        <v>248</v>
      </c>
      <c r="BH62" s="3"/>
      <c r="BI62" s="37" t="s">
        <v>357</v>
      </c>
      <c r="BJ62" s="45"/>
      <c r="BK62" s="45"/>
      <c r="BL62" s="46" t="s">
        <v>358</v>
      </c>
      <c r="BM62" s="46" t="s">
        <v>258</v>
      </c>
      <c r="BN62" s="37"/>
      <c r="BO62" s="3"/>
      <c r="BP62" s="3"/>
      <c r="BQ62" s="3"/>
      <c r="BR62" s="3"/>
      <c r="BS62" s="3"/>
      <c r="BT62" s="46" t="s">
        <v>468</v>
      </c>
      <c r="BU62" s="37"/>
      <c r="BV62" s="37"/>
      <c r="BW62" s="3"/>
      <c r="BX62" s="3"/>
      <c r="BY62" s="3"/>
      <c r="BZ62" s="3"/>
      <c r="CA62" s="3"/>
      <c r="CB62" s="3"/>
      <c r="CC62" s="3"/>
      <c r="CD62" s="41" t="s">
        <v>259</v>
      </c>
      <c r="CE62" s="40" t="s">
        <v>260</v>
      </c>
      <c r="CF62" s="3"/>
      <c r="CG62" s="41" t="s">
        <v>261</v>
      </c>
      <c r="CH62" s="40"/>
      <c r="CI62" s="3"/>
      <c r="CJ62" s="3"/>
      <c r="CK62" s="41" t="s">
        <v>262</v>
      </c>
      <c r="CL62" s="3"/>
      <c r="CM62" s="3"/>
      <c r="CN62" s="3"/>
      <c r="CO62" s="3"/>
      <c r="CP62" s="3"/>
      <c r="CQ62" s="37"/>
      <c r="CR62" s="37"/>
      <c r="CS62" s="37"/>
      <c r="CT62" s="37"/>
      <c r="CU62" s="37"/>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7"/>
      <c r="FF62" s="37"/>
      <c r="FG62" s="37"/>
      <c r="FH62" s="37"/>
      <c r="FI62" s="37"/>
      <c r="FJ62" s="3"/>
      <c r="FK62" s="3"/>
      <c r="FL62" s="3"/>
      <c r="FM62" s="3"/>
      <c r="FO62" s="3"/>
      <c r="FP62" s="3"/>
      <c r="FQ62" s="3" t="str">
        <f t="array" ref="FQ62">IF(SUM($FU62:$IP62)=74,"PASS","FAIL")</f>
        <v>PASS</v>
      </c>
      <c r="FR62" s="3">
        <f t="shared" si="5"/>
        <v>0</v>
      </c>
      <c r="FS62" s="3">
        <f t="shared" si="6"/>
        <v>0</v>
      </c>
      <c r="FT62" s="3"/>
      <c r="FU62" s="3">
        <f t="array" ref="FU62">SUM(IF(([2]JOE_DATA!$C$2:$C$19999=$C62)*([2]JOE_DATA!$B$2:$B$19999="Client Name Confidential"),1,0))</f>
        <v>1</v>
      </c>
      <c r="FV62" s="3">
        <f t="array" ref="FV62">IF(ISBLANK($E62),1,SUM(IF(([2]JOE_DATA!$C$2:$C$19999=$E62)*([2]JOE_DATA!$B$2:$B$19999="Client name confidential on completion"),1,0)))</f>
        <v>1</v>
      </c>
      <c r="FW62" s="3">
        <f t="array" ref="FW62">IF(LEN($F62)=0,0.5,SUM(IF(([2]JOE_DATA!$C$2:$C$19999=$F62)*([2]JOE_DATA!$B$2:$B$19999="Client sector group"),0.5,0)))
+
IF(LEN($G62)=0,0.25,SUM(IF(([2]JOE_DATA!$C$2:$C$19999=$G62)*([2]JOE_DATA!$B$2:$B$19999="Client sector group"),0.25,0)))
+
IF(LEN($H62)=0,0.25,SUM(IF(([2]JOE_DATA!$C$2:$C$19999=$H62)*([2]JOE_DATA!$B$2:$B$19999="Client sector group"),0.25,0)))</f>
        <v>1</v>
      </c>
      <c r="FX62" s="3">
        <f t="array" ref="FX62">IF(ISBLANK($I62),0.5,SUM(IF(([2]JOE_DATA!$C$2:$C$19999=$I62)*([2]JOE_DATA!$B$2:$B$19999="Client sub-sector group"),0.5,0)))
+
IF(ISBLANK($J62),0.25,SUM(IF(([2]JOE_DATA!$C$2:$C$19999=$J62)*([2]JOE_DATA!$B$2:$B$19999="Client sub-sector group"),0.25,0)))
+
IF(ISBLANK($K62),0.25,SUM(IF(([2]JOE_DATA!$C$2:$C$19999=$K62)*([2]JOE_DATA!$B$2:$B$19999="Client sub-sector group"),0.25,0)))</f>
        <v>1</v>
      </c>
      <c r="FY62" s="3">
        <f t="array" ref="FY62">IF(LEN($L62)=0,0.4,SUM(IF(([2]JOE_DATA!$C$2:$C$19999=$L62)*([2]JOE_DATA!$B$2:$B$19999="Predominant Country of Client"),0.4,0)))
+
IF(LEN($M62)=0,0.3,SUM(IF(([2]JOE_DATA!$C$2:$C$19999=$M62)*([2]JOE_DATA!$B$2:$B$19999="Predominant Country of Client"),0.3,0)))
+
IF(LEN($N62)=0,0.3,SUM(IF(([2]JOE_DATA!$C$2:$C$19999=$N62)*([2]JOE_DATA!$B$2:$B$19999="Predominant Country of Client"),0.3,0)))</f>
        <v>1</v>
      </c>
      <c r="FZ62" s="3">
        <f t="array" ref="FZ62">IF(LEN($O62)=0,0.4,SUM(IF(([2]JOE_DATA!$C$2:$C$19999=$O62)*([2]JOE_DATA!$B$2:$B$19999="Main practice group"),0.4,0)))
+
IF(LEN($P62)=0,0.3,SUM(IF(([2]JOE_DATA!$C$2:$C$19999=$P62)*([2]JOE_DATA!$B$2:$B$19999="Main practice group"),0.3,0)))
+
IF(LEN($Q62)=0,0.3,SUM(IF(([2]JOE_DATA!$C$2:$C$19999=$Q62)*([2]JOE_DATA!$B$2:$B$19999="Main practice group"),0.3,0)))</f>
        <v>1</v>
      </c>
      <c r="GA62" s="3">
        <f t="shared" si="7"/>
        <v>1</v>
      </c>
      <c r="GB62" s="3">
        <f t="shared" si="8"/>
        <v>1</v>
      </c>
      <c r="GC62" s="3">
        <f t="array" ref="GC62">IF(LEN($U62)=0,0.4,SUM(IF(([2]JOE_DATA!$C$2:$C$19999=$U62)*([2]JOE_DATA!$B$2:$B$19999="Matter sector group"),0.4,0)))
+
IF(LEN($V62)=0,0.3,SUM(IF(([2]JOE_DATA!$C$2:$C$19999=$V62)*([2]JOE_DATA!$B$2:$B$19999="Matter sector group"),0.3,0)))
+
IF(LEN($W62)=0,0.3,SUM(IF(([2]JOE_DATA!$C$2:$C$19999=$W62)*([2]JOE_DATA!$B$2:$B$19999="Matter sector group"),0.3,0)))</f>
        <v>1</v>
      </c>
      <c r="GD62" s="3">
        <f t="array" ref="GD62">IF(LEN($X62)=0,0.4,SUM(IF(([2]JOE_DATA!$C$2:$C$19999=$X62)*([2]JOE_DATA!$B$2:$B$19999="Matter sub-sector group"),0.4,0)))
+
IF(LEN($Y62)=0,0.3,SUM(IF(([2]JOE_DATA!$C$2:$C$19999=$Y62)*([2]JOE_DATA!$B$2:$B$19999="Matter sub-sector group"),0.3,0)))
+
IF(LEN($Z62)=0,0.3,SUM(IF(([2]JOE_DATA!$C$2:$C$19999=$Z62)*([2]JOE_DATA!$B$2:$B$19999="Matter sub-sector group"),0.3,0)))</f>
        <v>1</v>
      </c>
      <c r="GE62" s="3">
        <f t="array" ref="GE62">IF(ISBLANK($AD62),1,SUM(IF(([2]JOE_DATA!$C$2:$C$19999=$AD62)*([2]JOE_DATA!$B$2:$B$19999="Matter confidential"),1,0)))</f>
        <v>1</v>
      </c>
      <c r="GF62" s="3">
        <f t="array" ref="GF62">IF(ISBLANK($AE62),1,SUM(IF(([2]JOE_DATA!$C$2:$C$19999=$AE62)*([2]JOE_DATA!$B$2:$B$19999="Matter confidential on completion"),1,0)))</f>
        <v>1</v>
      </c>
      <c r="GG62" s="3">
        <f t="array" ref="GG62">IF(ISBLANK($AG62),1,SUM(IF(([2]JOE_DATA!$C$2:$C$19999=$AG62)*([2]JOE_DATA!$B$2:$B$19999="Applicable law"),1,0)))</f>
        <v>1</v>
      </c>
      <c r="GH62" s="3">
        <f t="array" ref="GH62">IF(ISBLANK($AO62),1,SUM(IF(([2]JOE_DATA!$C$2:$C$19999=$AO62)*([2]JOE_DATA!$B$2:$B$19999="Contentious"),1,0)))</f>
        <v>1</v>
      </c>
      <c r="GI62" s="3">
        <f t="array" ref="GI62">IF(ISBLANK($AP62),1,SUM(IF(([2]JOE_DATA!$C$2:$C$19999=$AP62)*([2]JOE_DATA!$B$2:$B$19999="Dispute resolution"),1,0)))</f>
        <v>1</v>
      </c>
      <c r="GJ62" s="3">
        <f t="array" ref="GJ62">IF(ISBLANK($AQ62),1,SUM(IF(([2]JOE_DATA!$C$2:$C$19999=$AQ62)*([2]JOE_DATA!$B$2:$B$19999="Language of dispute"),1,0)))</f>
        <v>1</v>
      </c>
      <c r="GK62" s="3">
        <f t="array" ref="GK62">IF(LEN($AW62)=0,0.4,SUM(IF(([2]JOE_DATA!$C$2:$C$19999=$AW62)*([2]JOE_DATA!$B$2:$B$19999="Country Of Arbitration"),0.4,0)))
+
IF(LEN($AX62)=0,0.3,SUM(IF(([2]JOE_DATA!$C$2:$C$19999=$AX62)*([2]JOE_DATA!$B$2:$B$19999="Country Of Arbitration"),0.3,0)))
+
IF(LEN($AY62)=0,0.3,SUM(IF(([2]JOE_DATA!$C$2:$C$19999=$AY62)*([2]JOE_DATA!$B$2:$B$19999="Country Of Arbitration"),0.3,0)))</f>
        <v>1</v>
      </c>
      <c r="GL62" s="3">
        <f t="array" ref="GL62">IF(LEN($AT62)=0,0.4,SUM(IF(([2]JOE_DATA!$C$2:$C$19999=$AT62)*([2]JOE_DATA!$B$2:$B$19999="Jurisdiction of dispute"),0.4,0)))
+
IF(LEN($AU62)=0,0.3,SUM(IF(([2]JOE_DATA!$C$2:$C$19999=$AU62)*([2]JOE_DATA!$B$2:$B$19999="Jurisdiction of dispute"),0.3,0)))
+
IF(LEN($AV62)=0,0.3,SUM(IF(([2]JOE_DATA!$C$2:$C$19999=$AV62)*([2]JOE_DATA!$B$2:$B$19999="Jurisdiction of dispute"),0.3,0)))</f>
        <v>1</v>
      </c>
      <c r="GM62" s="3">
        <f t="array" ref="GM62">IF(LEN($AZ62)=0,0.6,SUM(IF(([2]JOE_DATA!$C$2:$C$19999=$AZ62)*([2]JOE_DATA!$B$2:$B$19999="Seat of arbitration"),0.6,0)))
+
IF(LEN($BA62)=0,0.4,SUM(IF(([2]JOE_DATA!$C$2:$C$19999=$BA62)*([2]JOE_DATA!$B$2:$B$19999="Seat of arbitration"),0.4,0)))</f>
        <v>1</v>
      </c>
      <c r="GN62" s="3">
        <f t="array" ref="GN62">IF(ISBLANK($BB62),1,SUM(IF(([2]JOE_DATA!$C$2:$C$19999=$BB62)*([2]JOE_DATA!$B$2:$B$19999="Arbitral rules"),1,0)))</f>
        <v>1</v>
      </c>
      <c r="GO62" s="3">
        <f t="array" ref="GO62">IF(ISBLANK($BC62),1,SUM(IF(([2]JOE_DATA!$C$2:$C$19999=$BC62)*([2]JOE_DATA!$B$2:$B$19999="Investment treaty"),1,0)))</f>
        <v>1</v>
      </c>
      <c r="GP62" s="3">
        <f t="array" ref="GP62">IF(ISBLANK($BD62),1,SUM(IF(([2]JOE_DATA!$C$2:$C$19999=$BD62)*([2]JOE_DATA!$B$2:$B$19999="Investigation type"),1,0)))</f>
        <v>1</v>
      </c>
      <c r="GQ62" s="3">
        <f t="array" ref="GQ62">IF(ISBLANK($BF62),1,SUM(IF(([2]JOE_DATA!$C$2:$C$19999=$BF62)*([2]JOE_DATA!$B$2:$B$19999="Currency of deal"),1,0)))</f>
        <v>1</v>
      </c>
      <c r="GR62" s="3">
        <f t="array" ref="GR62">IF(ISBLANK($BG62),1,SUM(IF(([2]JOE_DATA!$C$2:$C$19999=$BG62)*([2]JOE_DATA!$B$2:$B$19999="Value confidential"),1,0)))</f>
        <v>1</v>
      </c>
      <c r="GS62" s="3">
        <f t="array" ref="GS62">IF(ISBLANK($BH62),1,SUM(IF(([2]JOE_DATA!$C$2:$C$19999=$BH62)*([2]JOE_DATA!$B$2:$B$19999="Value confidential on completion"),1,0)))</f>
        <v>1</v>
      </c>
      <c r="GT62" s="3">
        <f t="array" ref="GT62">IF(LEN($BI62)=0,0.4,SUM(IF(([2]JOE_DATA!$C$2:$C$19999=$BI62)*([2]JOE_DATA!$B$2:$B$19999="Teams"),0.4,0)))
+
IF(LEN($BJ62)=0,0.3,SUM(IF(([2]JOE_DATA!$C$2:$C$19999=$BJ62)*([2]JOE_DATA!$B$2:$B$19999="Teams"),0.3,0)))
+
IF(LEN($BK62)=0,0.3,SUM(IF(([2]JOE_DATA!$C$2:$C$19999=$BK62)*([2]JOE_DATA!$B$2:$B$19999="Teams"),0.3,0)))</f>
        <v>1</v>
      </c>
      <c r="GU62" s="3">
        <f t="array" ref="GU62">IF(LEN($BL62)=0,0.4,SUM(IF(([2]JOE_DATA!$C$2:$C$19999=$BL62)*([2]JOE_DATA!$B$2:$B$19999="Lead Matter Partner"),0.4,0)))
+
IF(LEN($BM62)=0,0.3,SUM(IF(([2]JOE_DATA!$C$2:$C$19999=$BM62)*([2]JOE_DATA!$B$2:$B$19999="Lead Matter Partner"),0.3,0)))
+
IF(LEN($BN62)=0,0.3,SUM(IF(([2]JOE_DATA!$C$2:$C$19999=$BN62)*([2]JOE_DATA!$B$2:$B$19999="Lead Matter Partner"),0.3,0)))</f>
        <v>1</v>
      </c>
      <c r="GV62" s="3">
        <f t="array" ref="GV62">IF(LEN($BP62)=0,0.4,SUM(IF(([2]JOE_DATA!$C$2:$C$19999=$BP62)*([2]JOE_DATA!$B$2:$B$19999="Source of credential"),0.4,0)))
+
IF(LEN($BQ62)=0,0.3,SUM(IF(([2]JOE_DATA!$C$2:$C$19999=$BQ62)*([2]JOE_DATA!$B$2:$B$19999="Source of credential"),0.3,0)))
+
IF(LEN($BR62)=0,0.3,SUM(IF(([2]JOE_DATA!$C$2:$C$19999=$BR62)*([2]JOE_DATA!$B$2:$B$19999="Source of credential"),0.3,0)))</f>
        <v>1</v>
      </c>
      <c r="GW62" s="3">
        <f t="array" ref="GW62">IF(LEN($BX62)=0,0.4,SUM(IF(([2]JOE_DATA!$C$2:$C$19999=$BX62)*([2]JOE_DATA!$B$2:$B$19999="CMS firms involved"),0.4,0)))
+
IF(LEN($BY62)=0,0.6,SUM(IF(([2]JOE_DATA!$C$2:$C$19999=$BY62)*([2]JOE_DATA!$B$2:$B$19999="CMS firms involved"),0.6,0)))</f>
        <v>1</v>
      </c>
      <c r="GX62" s="3">
        <f t="array" ref="GX62">IF(ISBLANK($BZ62),1,SUM(IF(([2]JOE_DATA!$C$2:$C$19999=$BZ62)*([2]JOE_DATA!$B$2:$B$19999="Lead CMS firm"),1,0)))</f>
        <v>1</v>
      </c>
      <c r="GY62" s="3">
        <f t="array" ref="GY62">IF(LEN($CA62)=0,0.4,SUM(IF(([2]JOE_DATA!$C$2:$C$19999=$CA62)*([2]JOE_DATA!$B$2:$B$19999="Countries of other CMS firms"),0.4,0)))
+
IF(LEN($CB62)=0,0.3,SUM(IF(([2]JOE_DATA!$C$2:$C$19999=$CB62)*([2]JOE_DATA!$B$2:$B$19999="Countries of other CMS firms"),0.3,0)))
+
IF(LEN($CC62)=0,0.3,SUM(IF(([2]JOE_DATA!$C$2:$C$19999=$CC62)*([2]JOE_DATA!$B$2:$B$19999="Countries of other CMS firms"),0.3,0)))</f>
        <v>1</v>
      </c>
      <c r="GZ62" s="3">
        <f t="array" ref="GZ62">IF(ISBLANK($CD62),1,SUM(IF(([2]JOE_DATA!$C$2:$C$19999=$CD62)*([2]JOE_DATA!$B$2:$B$19999="Credential status"),1,0)))</f>
        <v>1</v>
      </c>
      <c r="HA62" s="3">
        <f t="array" ref="HA62">IF(ISBLANK($CE62),1,SUM(IF(([2]JOE_DATA!$C$2:$C$19999=$CE62)*([2]JOE_DATA!$B$2:$B$19999="Credential version"),1,0)))</f>
        <v>1</v>
      </c>
      <c r="HB62" s="3">
        <f t="array" ref="HB62">IF(ISBLANK($CG62),1,SUM(IF(([2]JOE_DATA!$C$2:$C$19999=$CG62)*([2]JOE_DATA!$B$2:$B$19999="Credential type "),1,0)))</f>
        <v>1</v>
      </c>
      <c r="HC62" s="3">
        <f t="array" ref="HC62">IF(ISBLANK($CH62),1,SUM(IF(([2]JOE_DATA!$C$2:$C$19999=$CH62)*([2]JOE_DATA!$B$2:$B$19999="Other uses"),1,0)))</f>
        <v>1</v>
      </c>
      <c r="HD62" s="3">
        <f t="array" ref="HD62">IF(ISBLANK($CK62),1,SUM(IF(([2]JOE_DATA!$C$2:$C$19999=$CK62)*([2]JOE_DATA!$B$2:$B$19999="Priority"),1,0)))</f>
        <v>1</v>
      </c>
      <c r="HE62" s="3">
        <f t="array" ref="HE62">IF(LEN($CM62)=0,0.4,SUM(IF(([2]JOE_DATA!$C$2:$C$19999=$CM62)*([2]JOE_DATA!$B$2:$B$19999="Know how"),0.4,0)))
+
IF(LEN($CN62)=0,0.3,SUM(IF(([2]JOE_DATA!$C$2:$C$19999=$CN62)*([2]JOE_DATA!$B$2:$B$19999="Know how"),0.3,0)))
+
IF(LEN($CO62)=0,0.3,SUM(IF(([2]JOE_DATA!$C$2:$C$19999=$CO62)*([2]JOE_DATA!$B$2:$B$19999="Know how"),0.3,0)))</f>
        <v>1</v>
      </c>
      <c r="HF62" s="3">
        <f t="array" ref="HF62">IF(LEN($CS62)=0,0.4,SUM(IF(([2]JOE_DATA!$C$2:$C$19999=$CS62)*([2]JOE_DATA!$B$2:$B$19999="Work type")*([2]JOE_DATA!$A$2:$A$19999="BAIF"),0.4,0)))
+
IF(LEN($CT62)=0,0.3,SUM(IF(([2]JOE_DATA!$C$2:$C$19999=$CT62)*([2]JOE_DATA!$B$2:$B$19999="Work type")*([2]JOE_DATA!$A$2:$A$19999="BAIF"),0.3,0)))
+
IF(LEN($CU62)=0,0.3,SUM(IF(([2]JOE_DATA!$C$2:$C$19999=$CU62)*([2]JOE_DATA!$B$2:$B$19999="Work type")*([2]JOE_DATA!$A$2:$A$19999="BAIF"),0.3,0)))</f>
        <v>1</v>
      </c>
      <c r="HG62" s="3">
        <f t="array" ref="HG62">IF(LEN($CQ62)=0,1,SUM(IF(([2]JOE_DATA!$C$2:$C$19999=$CQ62)*([2]JOE_DATA!$B$2:$B$19999="Client type")*([2]JOE_DATA!$A$2:$A$19999="BAIF"),1,0)))</f>
        <v>1</v>
      </c>
      <c r="HH62" s="3">
        <f t="array" ref="HH62">IF(LEN($CW62)=0,0.4,SUM(IF(([2]JOE_DATA!$C$2:$C$19999=$CW62)*([2]JOE_DATA!$B$2:$B$19999="Work type")*([2]JOE_DATA!$A$2:$A$19999="CRD"),0.4,0)))
+
IF(LEN($CX62)=0,0.3,SUM(IF(([2]JOE_DATA!$C$2:$C$19999=$CX62)*([2]JOE_DATA!$B$2:$B$19999="Work type")*([2]JOE_DATA!$A$2:$A$19999="CRD"),0.3,0)))
+
IF(LEN($CY62)=0,0.3,SUM(IF(([2]JOE_DATA!$C$2:$C$19999=$CY62)*([2]JOE_DATA!$B$2:$B$19999="Work type")*([2]JOE_DATA!$A$2:$A$19999="CRD"),0.3,0)))</f>
        <v>1</v>
      </c>
      <c r="HI62" s="3">
        <f t="array" ref="HI62">IF(LEN($CZ62)=0,0.4,SUM(IF(([2]JOE_DATA!$C$2:$C$19999=$CZ62)*([2]JOE_DATA!$B$2:$B$19999="Sub-work type")*([2]JOE_DATA!$A$2:$A$19999="CRD"),0.4,0)))
+
IF(LEN($DA62)=0,0.3,SUM(IF(([2]JOE_DATA!$C$2:$C$19999=$DA62)*([2]JOE_DATA!$B$2:$B$19999="Sub-work type")*([2]JOE_DATA!$A$2:$A$19999="CRD"),0.3,0)))
+
IF(LEN($DB62)=0,0.3,SUM(IF(([2]JOE_DATA!$C$2:$C$19999=$DB62)*([2]JOE_DATA!$B$2:$B$19999="Sub-work type")*([2]JOE_DATA!$A$2:$A$19999="CRD"),0.3,0)))</f>
        <v>1</v>
      </c>
      <c r="HJ62" s="3">
        <f t="array" ref="HJ62">IF(LEN($CV62)=0,1,SUM(IF(([2]JOE_DATA!$C$2:$C$19999=$CV62)*([2]JOE_DATA!$B$2:$B$19999="Client type")*([2]JOE_DATA!$A$2:$A$19999="CRD"),1,0)))</f>
        <v>1</v>
      </c>
      <c r="HK62" s="3">
        <f t="array" ref="HK62">IF(LEN($DC62)=0,0.4,SUM(IF(([2]JOE_DATA!$C$2:$C$19999=$DC62)*([2]JOE_DATA!$B$2:$B$19999="Work type")*([2]JOE_DATA!$A$2:$A$19999="Corporate"),0.4,0)))
+
IF(LEN($DD62)=0,0.3,SUM(IF(([2]JOE_DATA!$C$2:$C$19999=$DD62)*([2]JOE_DATA!$B$2:$B$19999="Work type")*([2]JOE_DATA!$A$2:$A$19999="Corporate"),0.3,0)))
+
IF(LEN($DE62)=0,0.3,SUM(IF(([2]JOE_DATA!$C$2:$C$19999=$DE62)*([2]JOE_DATA!$B$2:$B$19999="Work type")*([2]JOE_DATA!$A$2:$A$19999="Corporate"),0.3,0)))</f>
        <v>1</v>
      </c>
      <c r="HL62" s="3">
        <f t="array" ref="HL62">IF(LEN($DF62)=0,0.4,SUM(IF(([2]JOE_DATA!$C$2:$C$19999=$DF62)*([2]JOE_DATA!$B$2:$B$19999="Sub-work type")*([2]JOE_DATA!$A$2:$A$19999="Corporate"),0.4,0)))
+
IF(LEN($DG62)=0,0.3,SUM(IF(([2]JOE_DATA!$C$2:$C$19999=$DG62)*([2]JOE_DATA!$B$2:$B$19999="Sub-work type")*([2]JOE_DATA!$A$2:$A$19999="Corporate"),0.3,0)))
+
IF(LEN($DH62)=0,0.3,SUM(IF(([2]JOE_DATA!$C$2:$C$19999=$DH62)*([2]JOE_DATA!$B$2:$B$19999="Sub-work type")*([2]JOE_DATA!$A$2:$A$19999="Corporate"),0.3,0)))</f>
        <v>1</v>
      </c>
      <c r="HM62" s="3">
        <f t="array" ref="HM62">IF(LEN($DI62)=0,0.4,SUM(IF(([2]JOE_DATA!$C$2:$C$19999=$DI62)*([2]JOE_DATA!$B$2:$B$19999="Acting for")*([2]JOE_DATA!$A$2:$A$19999="Corporate"),0.4,0)))
+
IF(LEN($DJ62)=0,0.3,SUM(IF(([2]JOE_DATA!$C$2:$C$19999=$DJ62)*([2]JOE_DATA!$B$2:$B$19999="Acting for")*([2]JOE_DATA!$A$2:$A$19999="Corporate"),0.3,0)))
+
IF(LEN($DK62)=0,0.3,SUM(IF(([2]JOE_DATA!$C$2:$C$19999=$DK62)*([2]JOE_DATA!$B$2:$B$19999="Acting for")*([2]JOE_DATA!$A$2:$A$19999="Corporate"),0.3,0)))</f>
        <v>1</v>
      </c>
      <c r="HN62" s="3">
        <f t="array" ref="HN62">IF(LEN($DM62)=0,0.4,SUM(IF(([2]JOE_DATA!$C$2:$C$19999=$DM62)*([2]JOE_DATA!$B$2:$B$19999="Country of buyer")*([2]JOE_DATA!$A$2:$A$19999="Corporate"),0.4,0)))
+
IF(LEN($DN62)=0,0.3,SUM(IF(([2]JOE_DATA!$C$2:$C$19999=$DN62)*([2]JOE_DATA!$B$2:$B$19999="Country of buyer")*([2]JOE_DATA!$A$2:$A$19999="Corporate"),0.3,0)))
+
IF(LEN($DL62)=0,0.3,SUM(IF(([2]JOE_DATA!$C$2:$C$19999=$DL62)*([2]JOE_DATA!$B$2:$B$19999="Country of buyer")*([2]JOE_DATA!$A$2:$A$19999="Corporate"),0.3,0)))</f>
        <v>1</v>
      </c>
      <c r="HO62" s="3">
        <f t="array" ref="HO62">IF(LEN($DO62)=0,0.4,SUM(IF(([2]JOE_DATA!$C$2:$C$19999=$DO62)*([2]JOE_DATA!$B$2:$B$19999="Country of seller")*([2]JOE_DATA!$A$2:$A$19999="Corporate"),0.4,0)))
+
IF(LEN($DP62)=0,0.3,SUM(IF(([2]JOE_DATA!$C$2:$C$19999=$DP62)*([2]JOE_DATA!$B$2:$B$19999="Country of seller")*([2]JOE_DATA!$A$2:$A$19999="Corporate"),0.3,0)))
+
IF(LEN($DQ62)=0,0.3,SUM(IF(([2]JOE_DATA!$C$2:$C$19999=$DQ62)*([2]JOE_DATA!$B$2:$B$19999="Country of seller")*([2]JOE_DATA!$A$2:$A$19999="Corporate"),0.3,0)))</f>
        <v>1</v>
      </c>
      <c r="HP62" s="3">
        <f t="array" ref="HP62">IF(LEN($DR62)=0,0.4,SUM(IF(([2]JOE_DATA!$C$2:$C$19999=$DR62)*([2]JOE_DATA!$B$2:$B$19999="Country of target")*([2]JOE_DATA!$A$2:$A$19999="Corporate"),0.4,0)))
+
IF(LEN($DS62)=0,0.3,SUM(IF(([2]JOE_DATA!$C$2:$C$19999=$DS62)*([2]JOE_DATA!$B$2:$B$19999="Country of target")*([2]JOE_DATA!$A$2:$A$19999="Corporate"),0.3,0)))
+
IF(LEN($DT62)=0,0.3,SUM(IF(([2]JOE_DATA!$C$2:$C$19999=$DT62)*([2]JOE_DATA!$B$2:$B$19999="Country of target")*([2]JOE_DATA!$A$2:$A$19999="Corporate"),0.3,0)))</f>
        <v>1</v>
      </c>
      <c r="HQ62" s="3">
        <f t="array" ref="HQ62">IF(LEN($DU62)=0,1,SUM(IF(([2]JOE_DATA!$C$2:$C$19999=$DU62)*([2]JOE_DATA!$B$2:$B$19999="Value over US $5m")*([2]JOE_DATA!$A$2:$A$19999="Corporate"),1,0)))</f>
        <v>1</v>
      </c>
      <c r="HR62" s="3">
        <f t="array" ref="HR62">IF(LEN($DV62)=0,1,SUM(IF(([2]JOE_DATA!$C$2:$C$19999=$DV62)*([2]JOE_DATA!$B$2:$B$19999="Value over £500,000")*([2]JOE_DATA!$A$2:$A$19999="Corporate"),1,0)))</f>
        <v>1</v>
      </c>
      <c r="HS62" s="3">
        <f t="array" ref="HS62">IF(LEN($DW62)=0,1,SUM(IF(([2]JOE_DATA!$C$2:$C$19999=$DW62)*([2]JOE_DATA!$B$2:$B$19999="Value over Euro 5m")*([2]JOE_DATA!$A$2:$A$19999="Corporate"),1,0)))</f>
        <v>1</v>
      </c>
      <c r="HT62" s="3">
        <f t="array" ref="HT62">IF(LEN($DX62)=0,1,SUM(IF(([2]JOE_DATA!$C$2:$C$19999=$DX62)*([2]JOE_DATA!$B$2:$B$19999="Value range in euros")*([2]JOE_DATA!$A$2:$A$19999="Corporate"),1,0)))</f>
        <v>1</v>
      </c>
      <c r="HU62" s="3">
        <f t="array" ref="HU62">IF(LEN($DY62)=0,1,SUM(IF(([2]JOE_DATA!$C$2:$C$19999=$DY62)*([2]JOE_DATA!$B$2:$B$19999="Is the deal relevant for M&amp;A study")*([2]JOE_DATA!$A$2:$A$19999="Corporate"),1,0)))</f>
        <v>1</v>
      </c>
      <c r="HV62" s="3">
        <f t="array" ref="HV62">IF(LEN($DZ62)=0,1,SUM(IF(([2]JOE_DATA!$C$2:$C$19999=$DZ62)*([2]JOE_DATA!$B$2:$B$19999="Does the deal involve PE clients")*([2]JOE_DATA!$A$2:$A$19999="Corporate"),1,0)))</f>
        <v>1</v>
      </c>
      <c r="HW62" s="3">
        <f t="array" ref="HW62">IF(LEN($EA62)=0,1,SUM(IF(([2]JOE_DATA!$C$2:$C$19999=$EA62)*([2]JOE_DATA!$B$2:$B$19999="Quarter deal announced/signed")*([2]JOE_DATA!$A$2:$A$19999="Corporate"),1,0)))</f>
        <v>1</v>
      </c>
      <c r="HX62" s="3">
        <f t="array" ref="HX62">IF(LEN($EB62)=0,1,SUM(IF(([2]JOE_DATA!$C$2:$C$19999=$EB62)*([2]JOE_DATA!$B$2:$B$19999="Quarter deal completed")*([2]JOE_DATA!$A$2:$A$19999="Corporate"),1,0)))</f>
        <v>1</v>
      </c>
      <c r="HY62" s="3">
        <f t="array" ref="HY62">IF(LEN($EC62)=0,1,SUM(IF(([2]JOE_DATA!$C$2:$C$19999=$EC62)*([2]JOE_DATA!$B$2:$B$19999="Year deal announced/signed")*([2]JOE_DATA!$A$2:$A$19999="Corporate"),1,0)))</f>
        <v>1</v>
      </c>
      <c r="HZ62" s="3">
        <f t="array" ref="HZ62">IF(LEN($ED62)=0,1,SUM(IF(([2]JOE_DATA!$C$2:$C$19999=$ED62)*([2]JOE_DATA!$B$2:$B$19999="Year deal completed")*([2]JOE_DATA!$A$2:$A$19999="Corporate"),1,0)))</f>
        <v>1</v>
      </c>
      <c r="IA62" s="3">
        <v>1</v>
      </c>
      <c r="IB62" s="3">
        <f t="array" ref="IB62">IF(LEN($EF62)=0,1,SUM(IF(([2]JOE_DATA!$C$2:$C$19999=$EF62)*([2]JOE_DATA!$B$2:$B$19999="Work type")*([2]JOE_DATA!$A$2:$A$19999="Corporate Tax"),1,0)))</f>
        <v>1</v>
      </c>
      <c r="IC62" s="3">
        <f t="array" ref="IC62">IF(LEN($EG62)=0,0.4,SUM(IF(([2]JOE_DATA!$C$2:$C$19999=$EG62)*([2]JOE_DATA!$B$2:$B$19999="Work type")*([2]JOE_DATA!$A$2:$A$19999="EPC Construction"),0.4,0)))
+
IF(LEN($EH62)=0,0.3,SUM(IF(([2]JOE_DATA!$C$2:$C$19999=$EH62)*([2]JOE_DATA!$B$2:$B$19999="Work type")*([2]JOE_DATA!$A$2:$A$19999="EPC Construction"),0.3,0)))
+
IF(LEN($EI62)=0,0.3,SUM(IF(([2]JOE_DATA!$C$2:$C$19999=$EI62)*([2]JOE_DATA!$B$2:$B$19999="Work type")*([2]JOE_DATA!$A$2:$A$19999="EPC Construction"),0.3,0)))</f>
        <v>1</v>
      </c>
      <c r="ID62" s="3">
        <f t="array" ref="ID62">IF(LEN($EJ62)=0,0.4,SUM(IF(([2]JOE_DATA!$C$2:$C$19999=$EJ62)*([2]JOE_DATA!$B$2:$B$19999="Contract type")*([2]JOE_DATA!$A$2:$A$19999="EPC Construction"),0.4,0)))
+
IF(LEN($EK62)=0,0.3,SUM(IF(([2]JOE_DATA!$C$2:$C$19999=$EK62)*([2]JOE_DATA!$B$2:$B$19999="Contract type")*([2]JOE_DATA!$A$2:$A$19999="EPC Construction"),0.3,0)))
+
IF(LEN($EL62)=0,0.3,SUM(IF(([2]JOE_DATA!$C$2:$C$19999=$EL62)*([2]JOE_DATA!$B$2:$B$19999="Contract type")*([2]JOE_DATA!$A$2:$A$19999="EPC Construction"),0.3,0)))</f>
        <v>1</v>
      </c>
      <c r="IE62" s="3">
        <f t="array" ref="IE62">IF(LEN($EP62)=0,1,SUM(IF(([2]JOE_DATA!$C$2:$C$19999=$EP62)*([2]JOE_DATA!$B$2:$B$19999="Client type")*([2]JOE_DATA!$A$2:$A$19999="EPC Construction"),1,0)))</f>
        <v>1</v>
      </c>
      <c r="IF62" s="3">
        <f t="array" ref="IF62">IF(LEN($EN62)=0,1,SUM(IF(([2]JOE_DATA!$C$2:$C$19999=$EN62)*([2]JOE_DATA!$B$2:$B$19999="Subject matter")*([2]JOE_DATA!$A$2:$A$19999="EPC Construction"),1,0)))</f>
        <v>1</v>
      </c>
      <c r="IG62" s="3">
        <f t="array" ref="IG62">IF(LEN($ER62)=0,1,SUM(IF(([2]JOE_DATA!$C$2:$C$19999=$ER62)*([2]JOE_DATA!$B$2:$B$19999="Client scope")*([2]JOE_DATA!$A$2:$A$19999="EPC Construction"),1,0)))</f>
        <v>1</v>
      </c>
      <c r="IH62" s="3">
        <f t="array" ref="IH62">IF(LEN($ES62)=0,0.4,SUM(IF(([2]JOE_DATA!$C$2:$C$19999=$ES62)*([2]JOE_DATA!$B$2:$B$19999="Work type")*([2]JOE_DATA!$A$2:$A$19999="EPC Energy"),0.4,0)))
+
IF(LEN($ET62)=0,0.3,SUM(IF(([2]JOE_DATA!$C$2:$C$19999=$ET62)*([2]JOE_DATA!$B$2:$B$19999="Work type")*([2]JOE_DATA!$A$2:$A$19999="EPC Energy"),0.3,0)))
+
IF(LEN($EU62)=0,0.3,SUM(IF(([2]JOE_DATA!$C$2:$C$19999=$EU62)*([2]JOE_DATA!$B$2:$B$19999="Work type")*([2]JOE_DATA!$A$2:$A$19999="EPC Energy"),0.3,0)))</f>
        <v>1</v>
      </c>
      <c r="II62" s="3">
        <f t="array" ref="II62">IF(LEN($EV62)=0,1,SUM(IF(([2]JOE_DATA!$C$2:$C$19999=$EV62)*([2]JOE_DATA!$B$2:$B$19999="Work type")*([2]JOE_DATA!$A$2:$A$19999="EPC Energy"),1,0)))</f>
        <v>1</v>
      </c>
      <c r="IJ62" s="3">
        <f t="array" ref="IJ62">IF(LEN($EW62)=0,1,SUM(IF(([2]JOE_DATA!$C$2:$C$19999=$EW62)*([2]JOE_DATA!$B$2:$B$19999="Client type")*([2]JOE_DATA!$A$2:$A$19999="EPC Projects"),1,0)))</f>
        <v>1</v>
      </c>
      <c r="IK62" s="3">
        <f t="array" ref="IK62">IF(LEN($FE62)=0,0.4,SUM(IF(([2]JOE_DATA!$C$2:$C$19999=$FE62)*([2]JOE_DATA!$B$2:$B$19999="Client type")*([2]JOE_DATA!$A$2:$A$19999="Real Estate"),0.4,0)))
+
IF(LEN($FF62)=0,0.3,SUM(IF(([2]JOE_DATA!$C$2:$C$19999=$FF62)*([2]JOE_DATA!$B$2:$B$19999="Client type")*([2]JOE_DATA!$A$2:$A$19999="Real Estate"),0.3,0)))
+
IF(LEN($FG62)=0,0.3,SUM(IF(([2]JOE_DATA!$C$2:$C$19999=$FG62)*([2]JOE_DATA!$B$2:$B$19999="Client type")*([2]JOE_DATA!$A$2:$A$19999="Real Estate"),0.3,0)))</f>
        <v>1</v>
      </c>
      <c r="IL62" s="3">
        <f t="array" ref="IL62">IF(LEN($FH62)=0,0.4,SUM(IF(([2]JOE_DATA!$C$2:$C$19999=$FH62)*([2]JOE_DATA!$B$2:$B$19999="Work type")*([2]JOE_DATA!$A$2:$A$19999="Real Estate"),0.4,0)))
+
IF(LEN($FI62)=0,0.3,SUM(IF(([2]JOE_DATA!$C$2:$C$19999=$FI62)*([2]JOE_DATA!$B$2:$B$19999="Work type")*([2]JOE_DATA!$A$2:$A$19999="Real Estate"),0.3,0)))
+
IF(LEN($FJ62)=0,0.3,SUM(IF(([2]JOE_DATA!$C$2:$C$19999=$FJ62)*([2]JOE_DATA!$B$2:$B$19999="Work type")*([2]JOE_DATA!$A$2:$A$19999="Real Estate"),0.3,0)))</f>
        <v>1</v>
      </c>
      <c r="IM62" s="3">
        <f t="array" ref="IM62">IF(LEN($EX62)=0,0.4,SUM(IF(([2]JOE_DATA!$C$2:$C$19999=$EX62)*([2]JOE_DATA!$B$2:$B$19999="Work type")*([2]JOE_DATA!$A$2:$A$19999="Human Capital"),0.4,0)))
+
IF(LEN($EY62)=0,0.3,SUM(IF(([2]JOE_DATA!$C$2:$C$19999=$EY62)*([2]JOE_DATA!$B$2:$B$19999="Work type")*([2]JOE_DATA!$A$2:$A$19999="Human Capital"),0.3,0)))
+
IF(LEN($EZ62)=0,0.3,SUM(IF(([2]JOE_DATA!$C$2:$C$19999=$EZ62)*([2]JOE_DATA!$B$2:$B$19999="Work type")*([2]JOE_DATA!$A$2:$A$19999="Human Capital"),0.3,0)))</f>
        <v>1</v>
      </c>
      <c r="IN62" s="3">
        <f t="array" ref="IN62">IF(LEN($FA62)=0,0.4,SUM(IF(([2]JOE_DATA!$C$2:$C$19999=$FA62)*([2]JOE_DATA!$B$2:$B$19999="Sub-work types")*([2]JOE_DATA!$A$2:$A$19999="Human Capital"),0.4,0)))
+
IF(LEN($FB62)=0,0.3,SUM(IF(([2]JOE_DATA!$C$2:$C$19999=$FB62)*([2]JOE_DATA!$B$2:$B$19999="Sub-work types")*([2]JOE_DATA!$A$2:$A$19999="Human Capital"),0.3,0)))
+
IF(LEN($FC62)=0,0.3,SUM(IF(([2]JOE_DATA!$C$2:$C$19999=$FC62)*([2]JOE_DATA!$B$2:$B$19999="Sub-work types")*([2]JOE_DATA!$A$2:$A$19999="Human Capital"),0.3,0)))</f>
        <v>1</v>
      </c>
      <c r="IO62" s="16">
        <f t="array" ref="IO62">IF(LEN($FD62)=0,1,SUM(IF(([2]JOE_DATA!$C$2:$C$19999=$FD62)*([2]JOE_DATA!$B$2:$B$19999="Pension scheme")*([2]JOE_DATA!$A$2:$A$19999="Human Capital"),1,0)))</f>
        <v>1</v>
      </c>
      <c r="IP62" s="3">
        <f t="array" ref="IP62">IF(LEN($BT62)=0,0.4,SUM(IF(([2]JOE_DATA!$C$2:$C$19999=$BT62)*([2]JOE_DATA!$B$2:$B$19999="Other Matter Executive"),0.4,0)))
+
IF(LEN($BU62)=0,0.3,SUM(IF(([2]JOE_DATA!$C$2:$C$19999=$BU62)*([2]JOE_DATA!$B$2:$B$19999="Other Matter Executive"),0.3,0)))
+
IF(LEN($BV62)=0,0.3,SUM(IF(([2]JOE_DATA!$C$2:$C$19999=$BV62)*([2]JOE_DATA!$B$2:$B$19999="Other Matter Executive"),0.3,0)))</f>
        <v>1</v>
      </c>
    </row>
    <row r="63" spans="1:250" ht="27.75">
      <c r="A63" s="37" t="s">
        <v>246</v>
      </c>
      <c r="B63" s="38" t="s">
        <v>469</v>
      </c>
      <c r="C63" s="37" t="s">
        <v>254</v>
      </c>
      <c r="D63" s="37"/>
      <c r="E63" s="3"/>
      <c r="F63" s="39" t="s">
        <v>250</v>
      </c>
      <c r="G63" s="3"/>
      <c r="H63" s="3"/>
      <c r="I63" s="40" t="s">
        <v>251</v>
      </c>
      <c r="J63" s="40" t="s">
        <v>326</v>
      </c>
      <c r="K63" s="3"/>
      <c r="L63" s="37"/>
      <c r="M63" s="3"/>
      <c r="N63" s="3"/>
      <c r="O63" s="41" t="s">
        <v>99</v>
      </c>
      <c r="P63" s="37"/>
      <c r="Q63" s="37"/>
      <c r="R63" s="3"/>
      <c r="S63" s="42"/>
      <c r="T63" s="42">
        <v>38852</v>
      </c>
      <c r="U63" s="37" t="s">
        <v>250</v>
      </c>
      <c r="V63" s="3"/>
      <c r="W63" s="3"/>
      <c r="X63" s="40" t="s">
        <v>251</v>
      </c>
      <c r="Y63" s="40" t="s">
        <v>326</v>
      </c>
      <c r="Z63" s="3"/>
      <c r="AA63" s="37" t="s">
        <v>470</v>
      </c>
      <c r="AB63" s="37"/>
      <c r="AC63" s="3"/>
      <c r="AD63" s="37" t="s">
        <v>254</v>
      </c>
      <c r="AE63" s="3"/>
      <c r="AF63" s="3"/>
      <c r="AG63" s="43"/>
      <c r="AH63" s="3"/>
      <c r="AI63" s="37" t="s">
        <v>255</v>
      </c>
      <c r="AJ63" s="3"/>
      <c r="AK63" s="3"/>
      <c r="AL63" s="37"/>
      <c r="AM63" s="3"/>
      <c r="AN63" s="3"/>
      <c r="AO63" s="37" t="s">
        <v>256</v>
      </c>
      <c r="AP63" s="3"/>
      <c r="AQ63" s="3"/>
      <c r="AR63" s="3"/>
      <c r="AS63" s="3"/>
      <c r="AT63" s="3"/>
      <c r="AU63" s="3"/>
      <c r="AV63" s="3"/>
      <c r="AW63" s="3"/>
      <c r="AX63" s="3"/>
      <c r="AY63" s="3"/>
      <c r="AZ63" s="3"/>
      <c r="BA63" s="3"/>
      <c r="BB63" s="3"/>
      <c r="BC63" s="3"/>
      <c r="BD63" s="3"/>
      <c r="BE63" s="44"/>
      <c r="BF63" s="37"/>
      <c r="BG63" s="37" t="s">
        <v>254</v>
      </c>
      <c r="BH63" s="3"/>
      <c r="BI63" s="40" t="s">
        <v>257</v>
      </c>
      <c r="BJ63" s="45"/>
      <c r="BK63" s="45"/>
      <c r="BL63" s="46" t="s">
        <v>258</v>
      </c>
      <c r="BM63" s="46" t="s">
        <v>290</v>
      </c>
      <c r="BN63" s="37"/>
      <c r="BO63" s="3"/>
      <c r="BP63" s="3"/>
      <c r="BQ63" s="3"/>
      <c r="BR63" s="3"/>
      <c r="BS63" s="3"/>
      <c r="BT63" s="37"/>
      <c r="BU63" s="37"/>
      <c r="BV63" s="37"/>
      <c r="BW63" s="3"/>
      <c r="BX63" s="3"/>
      <c r="BY63" s="3"/>
      <c r="BZ63" s="3"/>
      <c r="CA63" s="3"/>
      <c r="CB63" s="3"/>
      <c r="CC63" s="3"/>
      <c r="CD63" s="41" t="s">
        <v>259</v>
      </c>
      <c r="CE63" s="40" t="s">
        <v>260</v>
      </c>
      <c r="CF63" s="3"/>
      <c r="CG63" s="41" t="s">
        <v>261</v>
      </c>
      <c r="CH63" s="40"/>
      <c r="CI63" s="3"/>
      <c r="CJ63" s="3"/>
      <c r="CK63" s="41" t="s">
        <v>262</v>
      </c>
      <c r="CL63" s="3"/>
      <c r="CM63" s="3"/>
      <c r="CN63" s="3"/>
      <c r="CO63" s="3"/>
      <c r="CP63" s="3"/>
      <c r="CQ63" s="37"/>
      <c r="CR63" s="37"/>
      <c r="CS63" s="37"/>
      <c r="CT63" s="37"/>
      <c r="CU63" s="37"/>
      <c r="CV63" s="3"/>
      <c r="CW63" s="3"/>
      <c r="CX63" s="3"/>
      <c r="CY63" s="3"/>
      <c r="CZ63" s="3"/>
      <c r="DA63" s="3"/>
      <c r="DB63" s="3"/>
      <c r="DC63" s="41" t="s">
        <v>394</v>
      </c>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7"/>
      <c r="FF63" s="37"/>
      <c r="FG63" s="37"/>
      <c r="FH63" s="37"/>
      <c r="FI63" s="37"/>
      <c r="FJ63" s="3"/>
      <c r="FK63" s="3"/>
      <c r="FL63" s="3"/>
      <c r="FM63" s="3"/>
      <c r="FO63" s="3"/>
      <c r="FP63" s="3"/>
      <c r="FQ63" s="3" t="str">
        <f t="array" ref="FQ63">IF(SUM($FU63:$IP63)=74,"PASS","FAIL")</f>
        <v>FAIL</v>
      </c>
      <c r="FR63" s="3">
        <f t="shared" si="5"/>
        <v>1</v>
      </c>
      <c r="FS63" s="3">
        <f t="shared" si="6"/>
        <v>0</v>
      </c>
      <c r="FT63" s="3"/>
      <c r="FU63" s="3">
        <f t="array" ref="FU63">SUM(IF(([2]JOE_DATA!$C$2:$C$19999=$C63)*([2]JOE_DATA!$B$2:$B$19999="Client Name Confidential"),1,0))</f>
        <v>1</v>
      </c>
      <c r="FV63" s="3">
        <f t="array" ref="FV63">IF(ISBLANK($E63),1,SUM(IF(([2]JOE_DATA!$C$2:$C$19999=$E63)*([2]JOE_DATA!$B$2:$B$19999="Client name confidential on completion"),1,0)))</f>
        <v>1</v>
      </c>
      <c r="FW63" s="3">
        <f t="array" ref="FW63">IF(LEN($F63)=0,0.5,SUM(IF(([2]JOE_DATA!$C$2:$C$19999=$F63)*([2]JOE_DATA!$B$2:$B$19999="Client sector group"),0.5,0)))
+
IF(LEN($G63)=0,0.25,SUM(IF(([2]JOE_DATA!$C$2:$C$19999=$G63)*([2]JOE_DATA!$B$2:$B$19999="Client sector group"),0.25,0)))
+
IF(LEN($H63)=0,0.25,SUM(IF(([2]JOE_DATA!$C$2:$C$19999=$H63)*([2]JOE_DATA!$B$2:$B$19999="Client sector group"),0.25,0)))</f>
        <v>1</v>
      </c>
      <c r="FX63" s="3">
        <f t="array" ref="FX63">IF(ISBLANK($I63),0.5,SUM(IF(([2]JOE_DATA!$C$2:$C$19999=$I63)*([2]JOE_DATA!$B$2:$B$19999="Client sub-sector group"),0.5,0)))
+
IF(ISBLANK($J63),0.25,SUM(IF(([2]JOE_DATA!$C$2:$C$19999=$J63)*([2]JOE_DATA!$B$2:$B$19999="Client sub-sector group"),0.25,0)))
+
IF(ISBLANK($K63),0.25,SUM(IF(([2]JOE_DATA!$C$2:$C$19999=$K63)*([2]JOE_DATA!$B$2:$B$19999="Client sub-sector group"),0.25,0)))</f>
        <v>1</v>
      </c>
      <c r="FY63" s="3">
        <f t="array" ref="FY63">IF(LEN($L63)=0,0.4,SUM(IF(([2]JOE_DATA!$C$2:$C$19999=$L63)*([2]JOE_DATA!$B$2:$B$19999="Predominant Country of Client"),0.4,0)))
+
IF(LEN($M63)=0,0.3,SUM(IF(([2]JOE_DATA!$C$2:$C$19999=$M63)*([2]JOE_DATA!$B$2:$B$19999="Predominant Country of Client"),0.3,0)))
+
IF(LEN($N63)=0,0.3,SUM(IF(([2]JOE_DATA!$C$2:$C$19999=$N63)*([2]JOE_DATA!$B$2:$B$19999="Predominant Country of Client"),0.3,0)))</f>
        <v>1</v>
      </c>
      <c r="FZ63" s="3">
        <f t="array" ref="FZ63">IF(LEN($O63)=0,0.4,SUM(IF(([2]JOE_DATA!$C$2:$C$19999=$O63)*([2]JOE_DATA!$B$2:$B$19999="Main practice group"),0.4,0)))
+
IF(LEN($P63)=0,0.3,SUM(IF(([2]JOE_DATA!$C$2:$C$19999=$P63)*([2]JOE_DATA!$B$2:$B$19999="Main practice group"),0.3,0)))
+
IF(LEN($Q63)=0,0.3,SUM(IF(([2]JOE_DATA!$C$2:$C$19999=$Q63)*([2]JOE_DATA!$B$2:$B$19999="Main practice group"),0.3,0)))</f>
        <v>1</v>
      </c>
      <c r="GA63" s="3">
        <f t="shared" si="7"/>
        <v>1</v>
      </c>
      <c r="GB63" s="3">
        <f t="shared" si="8"/>
        <v>1</v>
      </c>
      <c r="GC63" s="3">
        <f t="array" ref="GC63">IF(LEN($U63)=0,0.4,SUM(IF(([2]JOE_DATA!$C$2:$C$19999=$U63)*([2]JOE_DATA!$B$2:$B$19999="Matter sector group"),0.4,0)))
+
IF(LEN($V63)=0,0.3,SUM(IF(([2]JOE_DATA!$C$2:$C$19999=$V63)*([2]JOE_DATA!$B$2:$B$19999="Matter sector group"),0.3,0)))
+
IF(LEN($W63)=0,0.3,SUM(IF(([2]JOE_DATA!$C$2:$C$19999=$W63)*([2]JOE_DATA!$B$2:$B$19999="Matter sector group"),0.3,0)))</f>
        <v>1</v>
      </c>
      <c r="GD63" s="3">
        <f t="array" ref="GD63">IF(LEN($X63)=0,0.4,SUM(IF(([2]JOE_DATA!$C$2:$C$19999=$X63)*([2]JOE_DATA!$B$2:$B$19999="Matter sub-sector group"),0.4,0)))
+
IF(LEN($Y63)=0,0.3,SUM(IF(([2]JOE_DATA!$C$2:$C$19999=$Y63)*([2]JOE_DATA!$B$2:$B$19999="Matter sub-sector group"),0.3,0)))
+
IF(LEN($Z63)=0,0.3,SUM(IF(([2]JOE_DATA!$C$2:$C$19999=$Z63)*([2]JOE_DATA!$B$2:$B$19999="Matter sub-sector group"),0.3,0)))</f>
        <v>1</v>
      </c>
      <c r="GE63" s="3">
        <f t="array" ref="GE63">IF(ISBLANK($AD63),1,SUM(IF(([2]JOE_DATA!$C$2:$C$19999=$AD63)*([2]JOE_DATA!$B$2:$B$19999="Matter confidential"),1,0)))</f>
        <v>1</v>
      </c>
      <c r="GF63" s="3">
        <f t="array" ref="GF63">IF(ISBLANK($AE63),1,SUM(IF(([2]JOE_DATA!$C$2:$C$19999=$AE63)*([2]JOE_DATA!$B$2:$B$19999="Matter confidential on completion"),1,0)))</f>
        <v>1</v>
      </c>
      <c r="GG63" s="3">
        <f t="array" ref="GG63">IF(ISBLANK($AG63),1,SUM(IF(([2]JOE_DATA!$C$2:$C$19999=$AG63)*([2]JOE_DATA!$B$2:$B$19999="Applicable law"),1,0)))</f>
        <v>1</v>
      </c>
      <c r="GH63" s="3">
        <f t="array" ref="GH63">IF(ISBLANK($AO63),1,SUM(IF(([2]JOE_DATA!$C$2:$C$19999=$AO63)*([2]JOE_DATA!$B$2:$B$19999="Contentious"),1,0)))</f>
        <v>1</v>
      </c>
      <c r="GI63" s="3">
        <f t="array" ref="GI63">IF(ISBLANK($AP63),1,SUM(IF(([2]JOE_DATA!$C$2:$C$19999=$AP63)*([2]JOE_DATA!$B$2:$B$19999="Dispute resolution"),1,0)))</f>
        <v>1</v>
      </c>
      <c r="GJ63" s="3">
        <f t="array" ref="GJ63">IF(ISBLANK($AQ63),1,SUM(IF(([2]JOE_DATA!$C$2:$C$19999=$AQ63)*([2]JOE_DATA!$B$2:$B$19999="Language of dispute"),1,0)))</f>
        <v>1</v>
      </c>
      <c r="GK63" s="3">
        <f t="array" ref="GK63">IF(LEN($AW63)=0,0.4,SUM(IF(([2]JOE_DATA!$C$2:$C$19999=$AW63)*([2]JOE_DATA!$B$2:$B$19999="Country Of Arbitration"),0.4,0)))
+
IF(LEN($AX63)=0,0.3,SUM(IF(([2]JOE_DATA!$C$2:$C$19999=$AX63)*([2]JOE_DATA!$B$2:$B$19999="Country Of Arbitration"),0.3,0)))
+
IF(LEN($AY63)=0,0.3,SUM(IF(([2]JOE_DATA!$C$2:$C$19999=$AY63)*([2]JOE_DATA!$B$2:$B$19999="Country Of Arbitration"),0.3,0)))</f>
        <v>1</v>
      </c>
      <c r="GL63" s="3">
        <f t="array" ref="GL63">IF(LEN($AT63)=0,0.4,SUM(IF(([2]JOE_DATA!$C$2:$C$19999=$AT63)*([2]JOE_DATA!$B$2:$B$19999="Jurisdiction of dispute"),0.4,0)))
+
IF(LEN($AU63)=0,0.3,SUM(IF(([2]JOE_DATA!$C$2:$C$19999=$AU63)*([2]JOE_DATA!$B$2:$B$19999="Jurisdiction of dispute"),0.3,0)))
+
IF(LEN($AV63)=0,0.3,SUM(IF(([2]JOE_DATA!$C$2:$C$19999=$AV63)*([2]JOE_DATA!$B$2:$B$19999="Jurisdiction of dispute"),0.3,0)))</f>
        <v>1</v>
      </c>
      <c r="GM63" s="3">
        <f t="array" ref="GM63">IF(LEN($AZ63)=0,0.6,SUM(IF(([2]JOE_DATA!$C$2:$C$19999=$AZ63)*([2]JOE_DATA!$B$2:$B$19999="Seat of arbitration"),0.6,0)))
+
IF(LEN($BA63)=0,0.4,SUM(IF(([2]JOE_DATA!$C$2:$C$19999=$BA63)*([2]JOE_DATA!$B$2:$B$19999="Seat of arbitration"),0.4,0)))</f>
        <v>1</v>
      </c>
      <c r="GN63" s="3">
        <f t="array" ref="GN63">IF(ISBLANK($BB63),1,SUM(IF(([2]JOE_DATA!$C$2:$C$19999=$BB63)*([2]JOE_DATA!$B$2:$B$19999="Arbitral rules"),1,0)))</f>
        <v>1</v>
      </c>
      <c r="GO63" s="3">
        <f t="array" ref="GO63">IF(ISBLANK($BC63),1,SUM(IF(([2]JOE_DATA!$C$2:$C$19999=$BC63)*([2]JOE_DATA!$B$2:$B$19999="Investment treaty"),1,0)))</f>
        <v>1</v>
      </c>
      <c r="GP63" s="3">
        <f t="array" ref="GP63">IF(ISBLANK($BD63),1,SUM(IF(([2]JOE_DATA!$C$2:$C$19999=$BD63)*([2]JOE_DATA!$B$2:$B$19999="Investigation type"),1,0)))</f>
        <v>1</v>
      </c>
      <c r="GQ63" s="3">
        <f t="array" ref="GQ63">IF(ISBLANK($BF63),1,SUM(IF(([2]JOE_DATA!$C$2:$C$19999=$BF63)*([2]JOE_DATA!$B$2:$B$19999="Currency of deal"),1,0)))</f>
        <v>1</v>
      </c>
      <c r="GR63" s="3">
        <f t="array" ref="GR63">IF(ISBLANK($BG63),1,SUM(IF(([2]JOE_DATA!$C$2:$C$19999=$BG63)*([2]JOE_DATA!$B$2:$B$19999="Value confidential"),1,0)))</f>
        <v>1</v>
      </c>
      <c r="GS63" s="3">
        <f t="array" ref="GS63">IF(ISBLANK($BH63),1,SUM(IF(([2]JOE_DATA!$C$2:$C$19999=$BH63)*([2]JOE_DATA!$B$2:$B$19999="Value confidential on completion"),1,0)))</f>
        <v>1</v>
      </c>
      <c r="GT63" s="3">
        <f t="array" ref="GT63">IF(LEN($BI63)=0,0.4,SUM(IF(([2]JOE_DATA!$C$2:$C$19999=$BI63)*([2]JOE_DATA!$B$2:$B$19999="Teams"),0.4,0)))
+
IF(LEN($BJ63)=0,0.3,SUM(IF(([2]JOE_DATA!$C$2:$C$19999=$BJ63)*([2]JOE_DATA!$B$2:$B$19999="Teams"),0.3,0)))
+
IF(LEN($BK63)=0,0.3,SUM(IF(([2]JOE_DATA!$C$2:$C$19999=$BK63)*([2]JOE_DATA!$B$2:$B$19999="Teams"),0.3,0)))</f>
        <v>1</v>
      </c>
      <c r="GU63" s="3">
        <f t="array" ref="GU63">IF(LEN($BL63)=0,0.4,SUM(IF(([2]JOE_DATA!$C$2:$C$19999=$BL63)*([2]JOE_DATA!$B$2:$B$19999="Lead Matter Partner"),0.4,0)))
+
IF(LEN($BM63)=0,0.3,SUM(IF(([2]JOE_DATA!$C$2:$C$19999=$BM63)*([2]JOE_DATA!$B$2:$B$19999="Lead Matter Partner"),0.3,0)))
+
IF(LEN($BN63)=0,0.3,SUM(IF(([2]JOE_DATA!$C$2:$C$19999=$BN63)*([2]JOE_DATA!$B$2:$B$19999="Lead Matter Partner"),0.3,0)))</f>
        <v>1</v>
      </c>
      <c r="GV63" s="3">
        <f t="array" ref="GV63">IF(LEN($BP63)=0,0.4,SUM(IF(([2]JOE_DATA!$C$2:$C$19999=$BP63)*([2]JOE_DATA!$B$2:$B$19999="Source of credential"),0.4,0)))
+
IF(LEN($BQ63)=0,0.3,SUM(IF(([2]JOE_DATA!$C$2:$C$19999=$BQ63)*([2]JOE_DATA!$B$2:$B$19999="Source of credential"),0.3,0)))
+
IF(LEN($BR63)=0,0.3,SUM(IF(([2]JOE_DATA!$C$2:$C$19999=$BR63)*([2]JOE_DATA!$B$2:$B$19999="Source of credential"),0.3,0)))</f>
        <v>1</v>
      </c>
      <c r="GW63" s="3">
        <f t="array" ref="GW63">IF(LEN($BX63)=0,0.4,SUM(IF(([2]JOE_DATA!$C$2:$C$19999=$BX63)*([2]JOE_DATA!$B$2:$B$19999="CMS firms involved"),0.4,0)))
+
IF(LEN($BY63)=0,0.6,SUM(IF(([2]JOE_DATA!$C$2:$C$19999=$BY63)*([2]JOE_DATA!$B$2:$B$19999="CMS firms involved"),0.6,0)))</f>
        <v>1</v>
      </c>
      <c r="GX63" s="3">
        <f t="array" ref="GX63">IF(ISBLANK($BZ63),1,SUM(IF(([2]JOE_DATA!$C$2:$C$19999=$BZ63)*([2]JOE_DATA!$B$2:$B$19999="Lead CMS firm"),1,0)))</f>
        <v>1</v>
      </c>
      <c r="GY63" s="3">
        <f t="array" ref="GY63">IF(LEN($CA63)=0,0.4,SUM(IF(([2]JOE_DATA!$C$2:$C$19999=$CA63)*([2]JOE_DATA!$B$2:$B$19999="Countries of other CMS firms"),0.4,0)))
+
IF(LEN($CB63)=0,0.3,SUM(IF(([2]JOE_DATA!$C$2:$C$19999=$CB63)*([2]JOE_DATA!$B$2:$B$19999="Countries of other CMS firms"),0.3,0)))
+
IF(LEN($CC63)=0,0.3,SUM(IF(([2]JOE_DATA!$C$2:$C$19999=$CC63)*([2]JOE_DATA!$B$2:$B$19999="Countries of other CMS firms"),0.3,0)))</f>
        <v>1</v>
      </c>
      <c r="GZ63" s="3">
        <f t="array" ref="GZ63">IF(ISBLANK($CD63),1,SUM(IF(([2]JOE_DATA!$C$2:$C$19999=$CD63)*([2]JOE_DATA!$B$2:$B$19999="Credential status"),1,0)))</f>
        <v>1</v>
      </c>
      <c r="HA63" s="3">
        <f t="array" ref="HA63">IF(ISBLANK($CE63),1,SUM(IF(([2]JOE_DATA!$C$2:$C$19999=$CE63)*([2]JOE_DATA!$B$2:$B$19999="Credential version"),1,0)))</f>
        <v>1</v>
      </c>
      <c r="HB63" s="3">
        <f t="array" ref="HB63">IF(ISBLANK($CG63),1,SUM(IF(([2]JOE_DATA!$C$2:$C$19999=$CG63)*([2]JOE_DATA!$B$2:$B$19999="Credential type "),1,0)))</f>
        <v>1</v>
      </c>
      <c r="HC63" s="3">
        <f t="array" ref="HC63">IF(ISBLANK($CH63),1,SUM(IF(([2]JOE_DATA!$C$2:$C$19999=$CH63)*([2]JOE_DATA!$B$2:$B$19999="Other uses"),1,0)))</f>
        <v>1</v>
      </c>
      <c r="HD63" s="3">
        <f t="array" ref="HD63">IF(ISBLANK($CK63),1,SUM(IF(([2]JOE_DATA!$C$2:$C$19999=$CK63)*([2]JOE_DATA!$B$2:$B$19999="Priority"),1,0)))</f>
        <v>1</v>
      </c>
      <c r="HE63" s="3">
        <f t="array" ref="HE63">IF(LEN($CM63)=0,0.4,SUM(IF(([2]JOE_DATA!$C$2:$C$19999=$CM63)*([2]JOE_DATA!$B$2:$B$19999="Know how"),0.4,0)))
+
IF(LEN($CN63)=0,0.3,SUM(IF(([2]JOE_DATA!$C$2:$C$19999=$CN63)*([2]JOE_DATA!$B$2:$B$19999="Know how"),0.3,0)))
+
IF(LEN($CO63)=0,0.3,SUM(IF(([2]JOE_DATA!$C$2:$C$19999=$CO63)*([2]JOE_DATA!$B$2:$B$19999="Know how"),0.3,0)))</f>
        <v>1</v>
      </c>
      <c r="HF63" s="3">
        <f t="array" ref="HF63">IF(LEN($CS63)=0,0.4,SUM(IF(([2]JOE_DATA!$C$2:$C$19999=$CS63)*([2]JOE_DATA!$B$2:$B$19999="Work type")*([2]JOE_DATA!$A$2:$A$19999="BAIF"),0.4,0)))
+
IF(LEN($CT63)=0,0.3,SUM(IF(([2]JOE_DATA!$C$2:$C$19999=$CT63)*([2]JOE_DATA!$B$2:$B$19999="Work type")*([2]JOE_DATA!$A$2:$A$19999="BAIF"),0.3,0)))
+
IF(LEN($CU63)=0,0.3,SUM(IF(([2]JOE_DATA!$C$2:$C$19999=$CU63)*([2]JOE_DATA!$B$2:$B$19999="Work type")*([2]JOE_DATA!$A$2:$A$19999="BAIF"),0.3,0)))</f>
        <v>1</v>
      </c>
      <c r="HG63" s="3">
        <f t="array" ref="HG63">IF(LEN($CQ63)=0,1,SUM(IF(([2]JOE_DATA!$C$2:$C$19999=$CQ63)*([2]JOE_DATA!$B$2:$B$19999="Client type")*([2]JOE_DATA!$A$2:$A$19999="BAIF"),1,0)))</f>
        <v>1</v>
      </c>
      <c r="HH63" s="3">
        <f t="array" ref="HH63">IF(LEN($CW63)=0,0.4,SUM(IF(([2]JOE_DATA!$C$2:$C$19999=$CW63)*([2]JOE_DATA!$B$2:$B$19999="Work type")*([2]JOE_DATA!$A$2:$A$19999="CRD"),0.4,0)))
+
IF(LEN($CX63)=0,0.3,SUM(IF(([2]JOE_DATA!$C$2:$C$19999=$CX63)*([2]JOE_DATA!$B$2:$B$19999="Work type")*([2]JOE_DATA!$A$2:$A$19999="CRD"),0.3,0)))
+
IF(LEN($CY63)=0,0.3,SUM(IF(([2]JOE_DATA!$C$2:$C$19999=$CY63)*([2]JOE_DATA!$B$2:$B$19999="Work type")*([2]JOE_DATA!$A$2:$A$19999="CRD"),0.3,0)))</f>
        <v>1</v>
      </c>
      <c r="HI63" s="3">
        <f t="array" ref="HI63">IF(LEN($CZ63)=0,0.4,SUM(IF(([2]JOE_DATA!$C$2:$C$19999=$CZ63)*([2]JOE_DATA!$B$2:$B$19999="Sub-work type")*([2]JOE_DATA!$A$2:$A$19999="CRD"),0.4,0)))
+
IF(LEN($DA63)=0,0.3,SUM(IF(([2]JOE_DATA!$C$2:$C$19999=$DA63)*([2]JOE_DATA!$B$2:$B$19999="Sub-work type")*([2]JOE_DATA!$A$2:$A$19999="CRD"),0.3,0)))
+
IF(LEN($DB63)=0,0.3,SUM(IF(([2]JOE_DATA!$C$2:$C$19999=$DB63)*([2]JOE_DATA!$B$2:$B$19999="Sub-work type")*([2]JOE_DATA!$A$2:$A$19999="CRD"),0.3,0)))</f>
        <v>1</v>
      </c>
      <c r="HJ63" s="3">
        <f t="array" ref="HJ63">IF(LEN($CV63)=0,1,SUM(IF(([2]JOE_DATA!$C$2:$C$19999=$CV63)*([2]JOE_DATA!$B$2:$B$19999="Client type")*([2]JOE_DATA!$A$2:$A$19999="CRD"),1,0)))</f>
        <v>1</v>
      </c>
      <c r="HK63" s="3">
        <f t="array" ref="HK63">IF(LEN($DC63)=0,0.4,SUM(IF(([2]JOE_DATA!$C$2:$C$19999=$DC63)*([2]JOE_DATA!$B$2:$B$19999="Work type")*([2]JOE_DATA!$A$2:$A$19999="Corporate"),0.4,0)))
+
IF(LEN($DD63)=0,0.3,SUM(IF(([2]JOE_DATA!$C$2:$C$19999=$DD63)*([2]JOE_DATA!$B$2:$B$19999="Work type")*([2]JOE_DATA!$A$2:$A$19999="Corporate"),0.3,0)))
+
IF(LEN($DE63)=0,0.3,SUM(IF(([2]JOE_DATA!$C$2:$C$19999=$DE63)*([2]JOE_DATA!$B$2:$B$19999="Work type")*([2]JOE_DATA!$A$2:$A$19999="Corporate"),0.3,0)))</f>
        <v>0.6</v>
      </c>
      <c r="HL63" s="3">
        <f t="array" ref="HL63">IF(LEN($DF63)=0,0.4,SUM(IF(([2]JOE_DATA!$C$2:$C$19999=$DF63)*([2]JOE_DATA!$B$2:$B$19999="Sub-work type")*([2]JOE_DATA!$A$2:$A$19999="Corporate"),0.4,0)))
+
IF(LEN($DG63)=0,0.3,SUM(IF(([2]JOE_DATA!$C$2:$C$19999=$DG63)*([2]JOE_DATA!$B$2:$B$19999="Sub-work type")*([2]JOE_DATA!$A$2:$A$19999="Corporate"),0.3,0)))
+
IF(LEN($DH63)=0,0.3,SUM(IF(([2]JOE_DATA!$C$2:$C$19999=$DH63)*([2]JOE_DATA!$B$2:$B$19999="Sub-work type")*([2]JOE_DATA!$A$2:$A$19999="Corporate"),0.3,0)))</f>
        <v>1</v>
      </c>
      <c r="HM63" s="3">
        <f t="array" ref="HM63">IF(LEN($DI63)=0,0.4,SUM(IF(([2]JOE_DATA!$C$2:$C$19999=$DI63)*([2]JOE_DATA!$B$2:$B$19999="Acting for")*([2]JOE_DATA!$A$2:$A$19999="Corporate"),0.4,0)))
+
IF(LEN($DJ63)=0,0.3,SUM(IF(([2]JOE_DATA!$C$2:$C$19999=$DJ63)*([2]JOE_DATA!$B$2:$B$19999="Acting for")*([2]JOE_DATA!$A$2:$A$19999="Corporate"),0.3,0)))
+
IF(LEN($DK63)=0,0.3,SUM(IF(([2]JOE_DATA!$C$2:$C$19999=$DK63)*([2]JOE_DATA!$B$2:$B$19999="Acting for")*([2]JOE_DATA!$A$2:$A$19999="Corporate"),0.3,0)))</f>
        <v>1</v>
      </c>
      <c r="HN63" s="3">
        <f t="array" ref="HN63">IF(LEN($DM63)=0,0.4,SUM(IF(([2]JOE_DATA!$C$2:$C$19999=$DM63)*([2]JOE_DATA!$B$2:$B$19999="Country of buyer")*([2]JOE_DATA!$A$2:$A$19999="Corporate"),0.4,0)))
+
IF(LEN($DN63)=0,0.3,SUM(IF(([2]JOE_DATA!$C$2:$C$19999=$DN63)*([2]JOE_DATA!$B$2:$B$19999="Country of buyer")*([2]JOE_DATA!$A$2:$A$19999="Corporate"),0.3,0)))
+
IF(LEN($DL63)=0,0.3,SUM(IF(([2]JOE_DATA!$C$2:$C$19999=$DL63)*([2]JOE_DATA!$B$2:$B$19999="Country of buyer")*([2]JOE_DATA!$A$2:$A$19999="Corporate"),0.3,0)))</f>
        <v>1</v>
      </c>
      <c r="HO63" s="3">
        <f t="array" ref="HO63">IF(LEN($DO63)=0,0.4,SUM(IF(([2]JOE_DATA!$C$2:$C$19999=$DO63)*([2]JOE_DATA!$B$2:$B$19999="Country of seller")*([2]JOE_DATA!$A$2:$A$19999="Corporate"),0.4,0)))
+
IF(LEN($DP63)=0,0.3,SUM(IF(([2]JOE_DATA!$C$2:$C$19999=$DP63)*([2]JOE_DATA!$B$2:$B$19999="Country of seller")*([2]JOE_DATA!$A$2:$A$19999="Corporate"),0.3,0)))
+
IF(LEN($DQ63)=0,0.3,SUM(IF(([2]JOE_DATA!$C$2:$C$19999=$DQ63)*([2]JOE_DATA!$B$2:$B$19999="Country of seller")*([2]JOE_DATA!$A$2:$A$19999="Corporate"),0.3,0)))</f>
        <v>1</v>
      </c>
      <c r="HP63" s="3">
        <f t="array" ref="HP63">IF(LEN($DR63)=0,0.4,SUM(IF(([2]JOE_DATA!$C$2:$C$19999=$DR63)*([2]JOE_DATA!$B$2:$B$19999="Country of target")*([2]JOE_DATA!$A$2:$A$19999="Corporate"),0.4,0)))
+
IF(LEN($DS63)=0,0.3,SUM(IF(([2]JOE_DATA!$C$2:$C$19999=$DS63)*([2]JOE_DATA!$B$2:$B$19999="Country of target")*([2]JOE_DATA!$A$2:$A$19999="Corporate"),0.3,0)))
+
IF(LEN($DT63)=0,0.3,SUM(IF(([2]JOE_DATA!$C$2:$C$19999=$DT63)*([2]JOE_DATA!$B$2:$B$19999="Country of target")*([2]JOE_DATA!$A$2:$A$19999="Corporate"),0.3,0)))</f>
        <v>1</v>
      </c>
      <c r="HQ63" s="3">
        <f t="array" ref="HQ63">IF(LEN($DU63)=0,1,SUM(IF(([2]JOE_DATA!$C$2:$C$19999=$DU63)*([2]JOE_DATA!$B$2:$B$19999="Value over US $5m")*([2]JOE_DATA!$A$2:$A$19999="Corporate"),1,0)))</f>
        <v>1</v>
      </c>
      <c r="HR63" s="3">
        <f t="array" ref="HR63">IF(LEN($DV63)=0,1,SUM(IF(([2]JOE_DATA!$C$2:$C$19999=$DV63)*([2]JOE_DATA!$B$2:$B$19999="Value over £500,000")*([2]JOE_DATA!$A$2:$A$19999="Corporate"),1,0)))</f>
        <v>1</v>
      </c>
      <c r="HS63" s="3">
        <f t="array" ref="HS63">IF(LEN($DW63)=0,1,SUM(IF(([2]JOE_DATA!$C$2:$C$19999=$DW63)*([2]JOE_DATA!$B$2:$B$19999="Value over Euro 5m")*([2]JOE_DATA!$A$2:$A$19999="Corporate"),1,0)))</f>
        <v>1</v>
      </c>
      <c r="HT63" s="3">
        <f t="array" ref="HT63">IF(LEN($DX63)=0,1,SUM(IF(([2]JOE_DATA!$C$2:$C$19999=$DX63)*([2]JOE_DATA!$B$2:$B$19999="Value range in euros")*([2]JOE_DATA!$A$2:$A$19999="Corporate"),1,0)))</f>
        <v>1</v>
      </c>
      <c r="HU63" s="3">
        <f t="array" ref="HU63">IF(LEN($DY63)=0,1,SUM(IF(([2]JOE_DATA!$C$2:$C$19999=$DY63)*([2]JOE_DATA!$B$2:$B$19999="Is the deal relevant for M&amp;A study")*([2]JOE_DATA!$A$2:$A$19999="Corporate"),1,0)))</f>
        <v>1</v>
      </c>
      <c r="HV63" s="3">
        <f t="array" ref="HV63">IF(LEN($DZ63)=0,1,SUM(IF(([2]JOE_DATA!$C$2:$C$19999=$DZ63)*([2]JOE_DATA!$B$2:$B$19999="Does the deal involve PE clients")*([2]JOE_DATA!$A$2:$A$19999="Corporate"),1,0)))</f>
        <v>1</v>
      </c>
      <c r="HW63" s="3">
        <f t="array" ref="HW63">IF(LEN($EA63)=0,1,SUM(IF(([2]JOE_DATA!$C$2:$C$19999=$EA63)*([2]JOE_DATA!$B$2:$B$19999="Quarter deal announced/signed")*([2]JOE_DATA!$A$2:$A$19999="Corporate"),1,0)))</f>
        <v>1</v>
      </c>
      <c r="HX63" s="3">
        <f t="array" ref="HX63">IF(LEN($EB63)=0,1,SUM(IF(([2]JOE_DATA!$C$2:$C$19999=$EB63)*([2]JOE_DATA!$B$2:$B$19999="Quarter deal completed")*([2]JOE_DATA!$A$2:$A$19999="Corporate"),1,0)))</f>
        <v>1</v>
      </c>
      <c r="HY63" s="3">
        <f t="array" ref="HY63">IF(LEN($EC63)=0,1,SUM(IF(([2]JOE_DATA!$C$2:$C$19999=$EC63)*([2]JOE_DATA!$B$2:$B$19999="Year deal announced/signed")*([2]JOE_DATA!$A$2:$A$19999="Corporate"),1,0)))</f>
        <v>1</v>
      </c>
      <c r="HZ63" s="3">
        <f t="array" ref="HZ63">IF(LEN($ED63)=0,1,SUM(IF(([2]JOE_DATA!$C$2:$C$19999=$ED63)*([2]JOE_DATA!$B$2:$B$19999="Year deal completed")*([2]JOE_DATA!$A$2:$A$19999="Corporate"),1,0)))</f>
        <v>1</v>
      </c>
      <c r="IA63" s="3">
        <v>1</v>
      </c>
      <c r="IB63" s="3">
        <f t="array" ref="IB63">IF(LEN($EF63)=0,1,SUM(IF(([2]JOE_DATA!$C$2:$C$19999=$EF63)*([2]JOE_DATA!$B$2:$B$19999="Work type")*([2]JOE_DATA!$A$2:$A$19999="Corporate Tax"),1,0)))</f>
        <v>1</v>
      </c>
      <c r="IC63" s="3">
        <f t="array" ref="IC63">IF(LEN($EG63)=0,0.4,SUM(IF(([2]JOE_DATA!$C$2:$C$19999=$EG63)*([2]JOE_DATA!$B$2:$B$19999="Work type")*([2]JOE_DATA!$A$2:$A$19999="EPC Construction"),0.4,0)))
+
IF(LEN($EH63)=0,0.3,SUM(IF(([2]JOE_DATA!$C$2:$C$19999=$EH63)*([2]JOE_DATA!$B$2:$B$19999="Work type")*([2]JOE_DATA!$A$2:$A$19999="EPC Construction"),0.3,0)))
+
IF(LEN($EI63)=0,0.3,SUM(IF(([2]JOE_DATA!$C$2:$C$19999=$EI63)*([2]JOE_DATA!$B$2:$B$19999="Work type")*([2]JOE_DATA!$A$2:$A$19999="EPC Construction"),0.3,0)))</f>
        <v>1</v>
      </c>
      <c r="ID63" s="3">
        <f t="array" ref="ID63">IF(LEN($EJ63)=0,0.4,SUM(IF(([2]JOE_DATA!$C$2:$C$19999=$EJ63)*([2]JOE_DATA!$B$2:$B$19999="Contract type")*([2]JOE_DATA!$A$2:$A$19999="EPC Construction"),0.4,0)))
+
IF(LEN($EK63)=0,0.3,SUM(IF(([2]JOE_DATA!$C$2:$C$19999=$EK63)*([2]JOE_DATA!$B$2:$B$19999="Contract type")*([2]JOE_DATA!$A$2:$A$19999="EPC Construction"),0.3,0)))
+
IF(LEN($EL63)=0,0.3,SUM(IF(([2]JOE_DATA!$C$2:$C$19999=$EL63)*([2]JOE_DATA!$B$2:$B$19999="Contract type")*([2]JOE_DATA!$A$2:$A$19999="EPC Construction"),0.3,0)))</f>
        <v>1</v>
      </c>
      <c r="IE63" s="3">
        <f t="array" ref="IE63">IF(LEN($EP63)=0,1,SUM(IF(([2]JOE_DATA!$C$2:$C$19999=$EP63)*([2]JOE_DATA!$B$2:$B$19999="Client type")*([2]JOE_DATA!$A$2:$A$19999="EPC Construction"),1,0)))</f>
        <v>1</v>
      </c>
      <c r="IF63" s="3">
        <f t="array" ref="IF63">IF(LEN($EN63)=0,1,SUM(IF(([2]JOE_DATA!$C$2:$C$19999=$EN63)*([2]JOE_DATA!$B$2:$B$19999="Subject matter")*([2]JOE_DATA!$A$2:$A$19999="EPC Construction"),1,0)))</f>
        <v>1</v>
      </c>
      <c r="IG63" s="3">
        <f t="array" ref="IG63">IF(LEN($ER63)=0,1,SUM(IF(([2]JOE_DATA!$C$2:$C$19999=$ER63)*([2]JOE_DATA!$B$2:$B$19999="Client scope")*([2]JOE_DATA!$A$2:$A$19999="EPC Construction"),1,0)))</f>
        <v>1</v>
      </c>
      <c r="IH63" s="3">
        <f t="array" ref="IH63">IF(LEN($ES63)=0,0.4,SUM(IF(([2]JOE_DATA!$C$2:$C$19999=$ES63)*([2]JOE_DATA!$B$2:$B$19999="Work type")*([2]JOE_DATA!$A$2:$A$19999="EPC Energy"),0.4,0)))
+
IF(LEN($ET63)=0,0.3,SUM(IF(([2]JOE_DATA!$C$2:$C$19999=$ET63)*([2]JOE_DATA!$B$2:$B$19999="Work type")*([2]JOE_DATA!$A$2:$A$19999="EPC Energy"),0.3,0)))
+
IF(LEN($EU63)=0,0.3,SUM(IF(([2]JOE_DATA!$C$2:$C$19999=$EU63)*([2]JOE_DATA!$B$2:$B$19999="Work type")*([2]JOE_DATA!$A$2:$A$19999="EPC Energy"),0.3,0)))</f>
        <v>1</v>
      </c>
      <c r="II63" s="3">
        <f t="array" ref="II63">IF(LEN($EV63)=0,1,SUM(IF(([2]JOE_DATA!$C$2:$C$19999=$EV63)*([2]JOE_DATA!$B$2:$B$19999="Work type")*([2]JOE_DATA!$A$2:$A$19999="EPC Energy"),1,0)))</f>
        <v>1</v>
      </c>
      <c r="IJ63" s="3">
        <f t="array" ref="IJ63">IF(LEN($EW63)=0,1,SUM(IF(([2]JOE_DATA!$C$2:$C$19999=$EW63)*([2]JOE_DATA!$B$2:$B$19999="Client type")*([2]JOE_DATA!$A$2:$A$19999="EPC Projects"),1,0)))</f>
        <v>1</v>
      </c>
      <c r="IK63" s="3">
        <f t="array" ref="IK63">IF(LEN($FE63)=0,0.4,SUM(IF(([2]JOE_DATA!$C$2:$C$19999=$FE63)*([2]JOE_DATA!$B$2:$B$19999="Client type")*([2]JOE_DATA!$A$2:$A$19999="Real Estate"),0.4,0)))
+
IF(LEN($FF63)=0,0.3,SUM(IF(([2]JOE_DATA!$C$2:$C$19999=$FF63)*([2]JOE_DATA!$B$2:$B$19999="Client type")*([2]JOE_DATA!$A$2:$A$19999="Real Estate"),0.3,0)))
+
IF(LEN($FG63)=0,0.3,SUM(IF(([2]JOE_DATA!$C$2:$C$19999=$FG63)*([2]JOE_DATA!$B$2:$B$19999="Client type")*([2]JOE_DATA!$A$2:$A$19999="Real Estate"),0.3,0)))</f>
        <v>1</v>
      </c>
      <c r="IL63" s="3">
        <f t="array" ref="IL63">IF(LEN($FH63)=0,0.4,SUM(IF(([2]JOE_DATA!$C$2:$C$19999=$FH63)*([2]JOE_DATA!$B$2:$B$19999="Work type")*([2]JOE_DATA!$A$2:$A$19999="Real Estate"),0.4,0)))
+
IF(LEN($FI63)=0,0.3,SUM(IF(([2]JOE_DATA!$C$2:$C$19999=$FI63)*([2]JOE_DATA!$B$2:$B$19999="Work type")*([2]JOE_DATA!$A$2:$A$19999="Real Estate"),0.3,0)))
+
IF(LEN($FJ63)=0,0.3,SUM(IF(([2]JOE_DATA!$C$2:$C$19999=$FJ63)*([2]JOE_DATA!$B$2:$B$19999="Work type")*([2]JOE_DATA!$A$2:$A$19999="Real Estate"),0.3,0)))</f>
        <v>1</v>
      </c>
      <c r="IM63" s="3">
        <f t="array" ref="IM63">IF(LEN($EX63)=0,0.4,SUM(IF(([2]JOE_DATA!$C$2:$C$19999=$EX63)*([2]JOE_DATA!$B$2:$B$19999="Work type")*([2]JOE_DATA!$A$2:$A$19999="Human Capital"),0.4,0)))
+
IF(LEN($EY63)=0,0.3,SUM(IF(([2]JOE_DATA!$C$2:$C$19999=$EY63)*([2]JOE_DATA!$B$2:$B$19999="Work type")*([2]JOE_DATA!$A$2:$A$19999="Human Capital"),0.3,0)))
+
IF(LEN($EZ63)=0,0.3,SUM(IF(([2]JOE_DATA!$C$2:$C$19999=$EZ63)*([2]JOE_DATA!$B$2:$B$19999="Work type")*([2]JOE_DATA!$A$2:$A$19999="Human Capital"),0.3,0)))</f>
        <v>1</v>
      </c>
      <c r="IN63" s="3">
        <f t="array" ref="IN63">IF(LEN($FA63)=0,0.4,SUM(IF(([2]JOE_DATA!$C$2:$C$19999=$FA63)*([2]JOE_DATA!$B$2:$B$19999="Sub-work types")*([2]JOE_DATA!$A$2:$A$19999="Human Capital"),0.4,0)))
+
IF(LEN($FB63)=0,0.3,SUM(IF(([2]JOE_DATA!$C$2:$C$19999=$FB63)*([2]JOE_DATA!$B$2:$B$19999="Sub-work types")*([2]JOE_DATA!$A$2:$A$19999="Human Capital"),0.3,0)))
+
IF(LEN($FC63)=0,0.3,SUM(IF(([2]JOE_DATA!$C$2:$C$19999=$FC63)*([2]JOE_DATA!$B$2:$B$19999="Sub-work types")*([2]JOE_DATA!$A$2:$A$19999="Human Capital"),0.3,0)))</f>
        <v>1</v>
      </c>
      <c r="IO63" s="16">
        <f t="array" ref="IO63">IF(LEN($FD63)=0,1,SUM(IF(([2]JOE_DATA!$C$2:$C$19999=$FD63)*([2]JOE_DATA!$B$2:$B$19999="Pension scheme")*([2]JOE_DATA!$A$2:$A$19999="Human Capital"),1,0)))</f>
        <v>1</v>
      </c>
      <c r="IP63" s="3">
        <f t="array" ref="IP63">IF(LEN($BT63)=0,0.4,SUM(IF(([2]JOE_DATA!$C$2:$C$19999=$BT63)*([2]JOE_DATA!$B$2:$B$19999="Other Matter Executive"),0.4,0)))
+
IF(LEN($BU63)=0,0.3,SUM(IF(([2]JOE_DATA!$C$2:$C$19999=$BU63)*([2]JOE_DATA!$B$2:$B$19999="Other Matter Executive"),0.3,0)))
+
IF(LEN($BV63)=0,0.3,SUM(IF(([2]JOE_DATA!$C$2:$C$19999=$BV63)*([2]JOE_DATA!$B$2:$B$19999="Other Matter Executive"),0.3,0)))</f>
        <v>1</v>
      </c>
    </row>
    <row r="64" spans="1:250" ht="27.75">
      <c r="A64" s="37" t="s">
        <v>246</v>
      </c>
      <c r="B64" s="38" t="s">
        <v>471</v>
      </c>
      <c r="C64" s="37" t="s">
        <v>254</v>
      </c>
      <c r="D64" s="37"/>
      <c r="E64" s="3"/>
      <c r="F64" s="39" t="s">
        <v>279</v>
      </c>
      <c r="G64" s="3"/>
      <c r="H64" s="3"/>
      <c r="I64" s="40" t="s">
        <v>280</v>
      </c>
      <c r="J64" s="3"/>
      <c r="K64" s="3"/>
      <c r="L64" s="37"/>
      <c r="M64" s="3"/>
      <c r="N64" s="3"/>
      <c r="O64" s="41" t="s">
        <v>99</v>
      </c>
      <c r="P64" s="37"/>
      <c r="Q64" s="37"/>
      <c r="R64" s="3"/>
      <c r="S64" s="42"/>
      <c r="T64" s="42">
        <v>38946</v>
      </c>
      <c r="U64" s="37" t="s">
        <v>279</v>
      </c>
      <c r="V64" s="3"/>
      <c r="W64" s="3"/>
      <c r="X64" s="40" t="s">
        <v>280</v>
      </c>
      <c r="Y64" s="3"/>
      <c r="Z64" s="3"/>
      <c r="AA64" s="37" t="s">
        <v>472</v>
      </c>
      <c r="AB64" s="37" t="s">
        <v>473</v>
      </c>
      <c r="AC64" s="3"/>
      <c r="AD64" s="37" t="s">
        <v>254</v>
      </c>
      <c r="AE64" s="3"/>
      <c r="AF64" s="3"/>
      <c r="AG64" s="43" t="s">
        <v>130</v>
      </c>
      <c r="AH64" s="3"/>
      <c r="AI64" s="37" t="s">
        <v>255</v>
      </c>
      <c r="AJ64" s="3"/>
      <c r="AK64" s="3"/>
      <c r="AL64" s="37"/>
      <c r="AM64" s="3"/>
      <c r="AN64" s="3"/>
      <c r="AO64" s="37" t="s">
        <v>256</v>
      </c>
      <c r="AP64" s="3"/>
      <c r="AQ64" s="3"/>
      <c r="AR64" s="3"/>
      <c r="AS64" s="3"/>
      <c r="AT64" s="3"/>
      <c r="AU64" s="3"/>
      <c r="AV64" s="3"/>
      <c r="AW64" s="3"/>
      <c r="AX64" s="3"/>
      <c r="AY64" s="3"/>
      <c r="AZ64" s="3"/>
      <c r="BA64" s="3"/>
      <c r="BB64" s="3"/>
      <c r="BC64" s="3"/>
      <c r="BD64" s="3"/>
      <c r="BE64" s="44"/>
      <c r="BF64" s="37"/>
      <c r="BG64" s="37" t="s">
        <v>254</v>
      </c>
      <c r="BH64" s="3"/>
      <c r="BI64" s="40" t="s">
        <v>257</v>
      </c>
      <c r="BJ64" s="45"/>
      <c r="BK64" s="45"/>
      <c r="BL64" s="46" t="s">
        <v>258</v>
      </c>
      <c r="BM64" s="46"/>
      <c r="BN64" s="37"/>
      <c r="BO64" s="3"/>
      <c r="BP64" s="3"/>
      <c r="BQ64" s="3"/>
      <c r="BR64" s="3"/>
      <c r="BS64" s="3"/>
      <c r="BT64" s="37"/>
      <c r="BU64" s="37"/>
      <c r="BV64" s="37"/>
      <c r="BW64" s="3"/>
      <c r="BX64" s="3"/>
      <c r="BY64" s="3"/>
      <c r="BZ64" s="3"/>
      <c r="CA64" s="3"/>
      <c r="CB64" s="3"/>
      <c r="CC64" s="3"/>
      <c r="CD64" s="41" t="s">
        <v>259</v>
      </c>
      <c r="CE64" s="40" t="s">
        <v>260</v>
      </c>
      <c r="CF64" s="3"/>
      <c r="CG64" s="41" t="s">
        <v>261</v>
      </c>
      <c r="CH64" s="40"/>
      <c r="CI64" s="3"/>
      <c r="CJ64" s="3"/>
      <c r="CK64" s="41" t="s">
        <v>262</v>
      </c>
      <c r="CL64" s="3"/>
      <c r="CM64" s="3"/>
      <c r="CN64" s="3"/>
      <c r="CO64" s="3"/>
      <c r="CP64" s="3"/>
      <c r="CQ64" s="37"/>
      <c r="CR64" s="37"/>
      <c r="CS64" s="37"/>
      <c r="CT64" s="37"/>
      <c r="CU64" s="37"/>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7"/>
      <c r="FF64" s="37"/>
      <c r="FG64" s="37"/>
      <c r="FH64" s="37"/>
      <c r="FI64" s="37"/>
      <c r="FJ64" s="3"/>
      <c r="FK64" s="3"/>
      <c r="FL64" s="3"/>
      <c r="FM64" s="3"/>
      <c r="FO64" s="3"/>
      <c r="FP64" s="3"/>
      <c r="FQ64" s="3" t="str">
        <f t="array" ref="FQ64">IF(SUM($FU64:$IP64)=74,"PASS","FAIL")</f>
        <v>PASS</v>
      </c>
      <c r="FR64" s="3">
        <f t="shared" si="5"/>
        <v>0</v>
      </c>
      <c r="FS64" s="3">
        <f t="shared" si="6"/>
        <v>0</v>
      </c>
      <c r="FT64" s="3"/>
      <c r="FU64" s="3">
        <f t="array" ref="FU64">SUM(IF(([2]JOE_DATA!$C$2:$C$19999=$C64)*([2]JOE_DATA!$B$2:$B$19999="Client Name Confidential"),1,0))</f>
        <v>1</v>
      </c>
      <c r="FV64" s="3">
        <f t="array" ref="FV64">IF(ISBLANK($E64),1,SUM(IF(([2]JOE_DATA!$C$2:$C$19999=$E64)*([2]JOE_DATA!$B$2:$B$19999="Client name confidential on completion"),1,0)))</f>
        <v>1</v>
      </c>
      <c r="FW64" s="3">
        <f t="array" ref="FW64">IF(LEN($F64)=0,0.5,SUM(IF(([2]JOE_DATA!$C$2:$C$19999=$F64)*([2]JOE_DATA!$B$2:$B$19999="Client sector group"),0.5,0)))
+
IF(LEN($G64)=0,0.25,SUM(IF(([2]JOE_DATA!$C$2:$C$19999=$G64)*([2]JOE_DATA!$B$2:$B$19999="Client sector group"),0.25,0)))
+
IF(LEN($H64)=0,0.25,SUM(IF(([2]JOE_DATA!$C$2:$C$19999=$H64)*([2]JOE_DATA!$B$2:$B$19999="Client sector group"),0.25,0)))</f>
        <v>1</v>
      </c>
      <c r="FX64" s="3">
        <f t="array" ref="FX64">IF(ISBLANK($I64),0.5,SUM(IF(([2]JOE_DATA!$C$2:$C$19999=$I64)*([2]JOE_DATA!$B$2:$B$19999="Client sub-sector group"),0.5,0)))
+
IF(ISBLANK($J64),0.25,SUM(IF(([2]JOE_DATA!$C$2:$C$19999=$J64)*([2]JOE_DATA!$B$2:$B$19999="Client sub-sector group"),0.25,0)))
+
IF(ISBLANK($K64),0.25,SUM(IF(([2]JOE_DATA!$C$2:$C$19999=$K64)*([2]JOE_DATA!$B$2:$B$19999="Client sub-sector group"),0.25,0)))</f>
        <v>1</v>
      </c>
      <c r="FY64" s="3">
        <f t="array" ref="FY64">IF(LEN($L64)=0,0.4,SUM(IF(([2]JOE_DATA!$C$2:$C$19999=$L64)*([2]JOE_DATA!$B$2:$B$19999="Predominant Country of Client"),0.4,0)))
+
IF(LEN($M64)=0,0.3,SUM(IF(([2]JOE_DATA!$C$2:$C$19999=$M64)*([2]JOE_DATA!$B$2:$B$19999="Predominant Country of Client"),0.3,0)))
+
IF(LEN($N64)=0,0.3,SUM(IF(([2]JOE_DATA!$C$2:$C$19999=$N64)*([2]JOE_DATA!$B$2:$B$19999="Predominant Country of Client"),0.3,0)))</f>
        <v>1</v>
      </c>
      <c r="FZ64" s="3">
        <f t="array" ref="FZ64">IF(LEN($O64)=0,0.4,SUM(IF(([2]JOE_DATA!$C$2:$C$19999=$O64)*([2]JOE_DATA!$B$2:$B$19999="Main practice group"),0.4,0)))
+
IF(LEN($P64)=0,0.3,SUM(IF(([2]JOE_DATA!$C$2:$C$19999=$P64)*([2]JOE_DATA!$B$2:$B$19999="Main practice group"),0.3,0)))
+
IF(LEN($Q64)=0,0.3,SUM(IF(([2]JOE_DATA!$C$2:$C$19999=$Q64)*([2]JOE_DATA!$B$2:$B$19999="Main practice group"),0.3,0)))</f>
        <v>1</v>
      </c>
      <c r="GA64" s="3">
        <f t="shared" si="7"/>
        <v>1</v>
      </c>
      <c r="GB64" s="3">
        <f t="shared" si="8"/>
        <v>1</v>
      </c>
      <c r="GC64" s="3">
        <f t="array" ref="GC64">IF(LEN($U64)=0,0.4,SUM(IF(([2]JOE_DATA!$C$2:$C$19999=$U64)*([2]JOE_DATA!$B$2:$B$19999="Matter sector group"),0.4,0)))
+
IF(LEN($V64)=0,0.3,SUM(IF(([2]JOE_DATA!$C$2:$C$19999=$V64)*([2]JOE_DATA!$B$2:$B$19999="Matter sector group"),0.3,0)))
+
IF(LEN($W64)=0,0.3,SUM(IF(([2]JOE_DATA!$C$2:$C$19999=$W64)*([2]JOE_DATA!$B$2:$B$19999="Matter sector group"),0.3,0)))</f>
        <v>1</v>
      </c>
      <c r="GD64" s="3">
        <f t="array" ref="GD64">IF(LEN($X64)=0,0.4,SUM(IF(([2]JOE_DATA!$C$2:$C$19999=$X64)*([2]JOE_DATA!$B$2:$B$19999="Matter sub-sector group"),0.4,0)))
+
IF(LEN($Y64)=0,0.3,SUM(IF(([2]JOE_DATA!$C$2:$C$19999=$Y64)*([2]JOE_DATA!$B$2:$B$19999="Matter sub-sector group"),0.3,0)))
+
IF(LEN($Z64)=0,0.3,SUM(IF(([2]JOE_DATA!$C$2:$C$19999=$Z64)*([2]JOE_DATA!$B$2:$B$19999="Matter sub-sector group"),0.3,0)))</f>
        <v>1</v>
      </c>
      <c r="GE64" s="3">
        <f t="array" ref="GE64">IF(ISBLANK($AD64),1,SUM(IF(([2]JOE_DATA!$C$2:$C$19999=$AD64)*([2]JOE_DATA!$B$2:$B$19999="Matter confidential"),1,0)))</f>
        <v>1</v>
      </c>
      <c r="GF64" s="3">
        <f t="array" ref="GF64">IF(ISBLANK($AE64),1,SUM(IF(([2]JOE_DATA!$C$2:$C$19999=$AE64)*([2]JOE_DATA!$B$2:$B$19999="Matter confidential on completion"),1,0)))</f>
        <v>1</v>
      </c>
      <c r="GG64" s="3">
        <f t="array" ref="GG64">IF(ISBLANK($AG64),1,SUM(IF(([2]JOE_DATA!$C$2:$C$19999=$AG64)*([2]JOE_DATA!$B$2:$B$19999="Applicable law"),1,0)))</f>
        <v>1</v>
      </c>
      <c r="GH64" s="3">
        <f t="array" ref="GH64">IF(ISBLANK($AO64),1,SUM(IF(([2]JOE_DATA!$C$2:$C$19999=$AO64)*([2]JOE_DATA!$B$2:$B$19999="Contentious"),1,0)))</f>
        <v>1</v>
      </c>
      <c r="GI64" s="3">
        <f t="array" ref="GI64">IF(ISBLANK($AP64),1,SUM(IF(([2]JOE_DATA!$C$2:$C$19999=$AP64)*([2]JOE_DATA!$B$2:$B$19999="Dispute resolution"),1,0)))</f>
        <v>1</v>
      </c>
      <c r="GJ64" s="3">
        <f t="array" ref="GJ64">IF(ISBLANK($AQ64),1,SUM(IF(([2]JOE_DATA!$C$2:$C$19999=$AQ64)*([2]JOE_DATA!$B$2:$B$19999="Language of dispute"),1,0)))</f>
        <v>1</v>
      </c>
      <c r="GK64" s="3">
        <f t="array" ref="GK64">IF(LEN($AW64)=0,0.4,SUM(IF(([2]JOE_DATA!$C$2:$C$19999=$AW64)*([2]JOE_DATA!$B$2:$B$19999="Country Of Arbitration"),0.4,0)))
+
IF(LEN($AX64)=0,0.3,SUM(IF(([2]JOE_DATA!$C$2:$C$19999=$AX64)*([2]JOE_DATA!$B$2:$B$19999="Country Of Arbitration"),0.3,0)))
+
IF(LEN($AY64)=0,0.3,SUM(IF(([2]JOE_DATA!$C$2:$C$19999=$AY64)*([2]JOE_DATA!$B$2:$B$19999="Country Of Arbitration"),0.3,0)))</f>
        <v>1</v>
      </c>
      <c r="GL64" s="3">
        <f t="array" ref="GL64">IF(LEN($AT64)=0,0.4,SUM(IF(([2]JOE_DATA!$C$2:$C$19999=$AT64)*([2]JOE_DATA!$B$2:$B$19999="Jurisdiction of dispute"),0.4,0)))
+
IF(LEN($AU64)=0,0.3,SUM(IF(([2]JOE_DATA!$C$2:$C$19999=$AU64)*([2]JOE_DATA!$B$2:$B$19999="Jurisdiction of dispute"),0.3,0)))
+
IF(LEN($AV64)=0,0.3,SUM(IF(([2]JOE_DATA!$C$2:$C$19999=$AV64)*([2]JOE_DATA!$B$2:$B$19999="Jurisdiction of dispute"),0.3,0)))</f>
        <v>1</v>
      </c>
      <c r="GM64" s="3">
        <f t="array" ref="GM64">IF(LEN($AZ64)=0,0.6,SUM(IF(([2]JOE_DATA!$C$2:$C$19999=$AZ64)*([2]JOE_DATA!$B$2:$B$19999="Seat of arbitration"),0.6,0)))
+
IF(LEN($BA64)=0,0.4,SUM(IF(([2]JOE_DATA!$C$2:$C$19999=$BA64)*([2]JOE_DATA!$B$2:$B$19999="Seat of arbitration"),0.4,0)))</f>
        <v>1</v>
      </c>
      <c r="GN64" s="3">
        <f t="array" ref="GN64">IF(ISBLANK($BB64),1,SUM(IF(([2]JOE_DATA!$C$2:$C$19999=$BB64)*([2]JOE_DATA!$B$2:$B$19999="Arbitral rules"),1,0)))</f>
        <v>1</v>
      </c>
      <c r="GO64" s="3">
        <f t="array" ref="GO64">IF(ISBLANK($BC64),1,SUM(IF(([2]JOE_DATA!$C$2:$C$19999=$BC64)*([2]JOE_DATA!$B$2:$B$19999="Investment treaty"),1,0)))</f>
        <v>1</v>
      </c>
      <c r="GP64" s="3">
        <f t="array" ref="GP64">IF(ISBLANK($BD64),1,SUM(IF(([2]JOE_DATA!$C$2:$C$19999=$BD64)*([2]JOE_DATA!$B$2:$B$19999="Investigation type"),1,0)))</f>
        <v>1</v>
      </c>
      <c r="GQ64" s="3">
        <f t="array" ref="GQ64">IF(ISBLANK($BF64),1,SUM(IF(([2]JOE_DATA!$C$2:$C$19999=$BF64)*([2]JOE_DATA!$B$2:$B$19999="Currency of deal"),1,0)))</f>
        <v>1</v>
      </c>
      <c r="GR64" s="3">
        <f t="array" ref="GR64">IF(ISBLANK($BG64),1,SUM(IF(([2]JOE_DATA!$C$2:$C$19999=$BG64)*([2]JOE_DATA!$B$2:$B$19999="Value confidential"),1,0)))</f>
        <v>1</v>
      </c>
      <c r="GS64" s="3">
        <f t="array" ref="GS64">IF(ISBLANK($BH64),1,SUM(IF(([2]JOE_DATA!$C$2:$C$19999=$BH64)*([2]JOE_DATA!$B$2:$B$19999="Value confidential on completion"),1,0)))</f>
        <v>1</v>
      </c>
      <c r="GT64" s="3">
        <f t="array" ref="GT64">IF(LEN($BI64)=0,0.4,SUM(IF(([2]JOE_DATA!$C$2:$C$19999=$BI64)*([2]JOE_DATA!$B$2:$B$19999="Teams"),0.4,0)))
+
IF(LEN($BJ64)=0,0.3,SUM(IF(([2]JOE_DATA!$C$2:$C$19999=$BJ64)*([2]JOE_DATA!$B$2:$B$19999="Teams"),0.3,0)))
+
IF(LEN($BK64)=0,0.3,SUM(IF(([2]JOE_DATA!$C$2:$C$19999=$BK64)*([2]JOE_DATA!$B$2:$B$19999="Teams"),0.3,0)))</f>
        <v>1</v>
      </c>
      <c r="GU64" s="3">
        <f t="array" ref="GU64">IF(LEN($BL64)=0,0.4,SUM(IF(([2]JOE_DATA!$C$2:$C$19999=$BL64)*([2]JOE_DATA!$B$2:$B$19999="Lead Matter Partner"),0.4,0)))
+
IF(LEN($BM64)=0,0.3,SUM(IF(([2]JOE_DATA!$C$2:$C$19999=$BM64)*([2]JOE_DATA!$B$2:$B$19999="Lead Matter Partner"),0.3,0)))
+
IF(LEN($BN64)=0,0.3,SUM(IF(([2]JOE_DATA!$C$2:$C$19999=$BN64)*([2]JOE_DATA!$B$2:$B$19999="Lead Matter Partner"),0.3,0)))</f>
        <v>1</v>
      </c>
      <c r="GV64" s="3">
        <f t="array" ref="GV64">IF(LEN($BP64)=0,0.4,SUM(IF(([2]JOE_DATA!$C$2:$C$19999=$BP64)*([2]JOE_DATA!$B$2:$B$19999="Source of credential"),0.4,0)))
+
IF(LEN($BQ64)=0,0.3,SUM(IF(([2]JOE_DATA!$C$2:$C$19999=$BQ64)*([2]JOE_DATA!$B$2:$B$19999="Source of credential"),0.3,0)))
+
IF(LEN($BR64)=0,0.3,SUM(IF(([2]JOE_DATA!$C$2:$C$19999=$BR64)*([2]JOE_DATA!$B$2:$B$19999="Source of credential"),0.3,0)))</f>
        <v>1</v>
      </c>
      <c r="GW64" s="3">
        <f t="array" ref="GW64">IF(LEN($BX64)=0,0.4,SUM(IF(([2]JOE_DATA!$C$2:$C$19999=$BX64)*([2]JOE_DATA!$B$2:$B$19999="CMS firms involved"),0.4,0)))
+
IF(LEN($BY64)=0,0.6,SUM(IF(([2]JOE_DATA!$C$2:$C$19999=$BY64)*([2]JOE_DATA!$B$2:$B$19999="CMS firms involved"),0.6,0)))</f>
        <v>1</v>
      </c>
      <c r="GX64" s="3">
        <f t="array" ref="GX64">IF(ISBLANK($BZ64),1,SUM(IF(([2]JOE_DATA!$C$2:$C$19999=$BZ64)*([2]JOE_DATA!$B$2:$B$19999="Lead CMS firm"),1,0)))</f>
        <v>1</v>
      </c>
      <c r="GY64" s="3">
        <f t="array" ref="GY64">IF(LEN($CA64)=0,0.4,SUM(IF(([2]JOE_DATA!$C$2:$C$19999=$CA64)*([2]JOE_DATA!$B$2:$B$19999="Countries of other CMS firms"),0.4,0)))
+
IF(LEN($CB64)=0,0.3,SUM(IF(([2]JOE_DATA!$C$2:$C$19999=$CB64)*([2]JOE_DATA!$B$2:$B$19999="Countries of other CMS firms"),0.3,0)))
+
IF(LEN($CC64)=0,0.3,SUM(IF(([2]JOE_DATA!$C$2:$C$19999=$CC64)*([2]JOE_DATA!$B$2:$B$19999="Countries of other CMS firms"),0.3,0)))</f>
        <v>1</v>
      </c>
      <c r="GZ64" s="3">
        <f t="array" ref="GZ64">IF(ISBLANK($CD64),1,SUM(IF(([2]JOE_DATA!$C$2:$C$19999=$CD64)*([2]JOE_DATA!$B$2:$B$19999="Credential status"),1,0)))</f>
        <v>1</v>
      </c>
      <c r="HA64" s="3">
        <f t="array" ref="HA64">IF(ISBLANK($CE64),1,SUM(IF(([2]JOE_DATA!$C$2:$C$19999=$CE64)*([2]JOE_DATA!$B$2:$B$19999="Credential version"),1,0)))</f>
        <v>1</v>
      </c>
      <c r="HB64" s="3">
        <f t="array" ref="HB64">IF(ISBLANK($CG64),1,SUM(IF(([2]JOE_DATA!$C$2:$C$19999=$CG64)*([2]JOE_DATA!$B$2:$B$19999="Credential type "),1,0)))</f>
        <v>1</v>
      </c>
      <c r="HC64" s="3">
        <f t="array" ref="HC64">IF(ISBLANK($CH64),1,SUM(IF(([2]JOE_DATA!$C$2:$C$19999=$CH64)*([2]JOE_DATA!$B$2:$B$19999="Other uses"),1,0)))</f>
        <v>1</v>
      </c>
      <c r="HD64" s="3">
        <f t="array" ref="HD64">IF(ISBLANK($CK64),1,SUM(IF(([2]JOE_DATA!$C$2:$C$19999=$CK64)*([2]JOE_DATA!$B$2:$B$19999="Priority"),1,0)))</f>
        <v>1</v>
      </c>
      <c r="HE64" s="3">
        <f t="array" ref="HE64">IF(LEN($CM64)=0,0.4,SUM(IF(([2]JOE_DATA!$C$2:$C$19999=$CM64)*([2]JOE_DATA!$B$2:$B$19999="Know how"),0.4,0)))
+
IF(LEN($CN64)=0,0.3,SUM(IF(([2]JOE_DATA!$C$2:$C$19999=$CN64)*([2]JOE_DATA!$B$2:$B$19999="Know how"),0.3,0)))
+
IF(LEN($CO64)=0,0.3,SUM(IF(([2]JOE_DATA!$C$2:$C$19999=$CO64)*([2]JOE_DATA!$B$2:$B$19999="Know how"),0.3,0)))</f>
        <v>1</v>
      </c>
      <c r="HF64" s="3">
        <f t="array" ref="HF64">IF(LEN($CS64)=0,0.4,SUM(IF(([2]JOE_DATA!$C$2:$C$19999=$CS64)*([2]JOE_DATA!$B$2:$B$19999="Work type")*([2]JOE_DATA!$A$2:$A$19999="BAIF"),0.4,0)))
+
IF(LEN($CT64)=0,0.3,SUM(IF(([2]JOE_DATA!$C$2:$C$19999=$CT64)*([2]JOE_DATA!$B$2:$B$19999="Work type")*([2]JOE_DATA!$A$2:$A$19999="BAIF"),0.3,0)))
+
IF(LEN($CU64)=0,0.3,SUM(IF(([2]JOE_DATA!$C$2:$C$19999=$CU64)*([2]JOE_DATA!$B$2:$B$19999="Work type")*([2]JOE_DATA!$A$2:$A$19999="BAIF"),0.3,0)))</f>
        <v>1</v>
      </c>
      <c r="HG64" s="3">
        <f t="array" ref="HG64">IF(LEN($CQ64)=0,1,SUM(IF(([2]JOE_DATA!$C$2:$C$19999=$CQ64)*([2]JOE_DATA!$B$2:$B$19999="Client type")*([2]JOE_DATA!$A$2:$A$19999="BAIF"),1,0)))</f>
        <v>1</v>
      </c>
      <c r="HH64" s="3">
        <f t="array" ref="HH64">IF(LEN($CW64)=0,0.4,SUM(IF(([2]JOE_DATA!$C$2:$C$19999=$CW64)*([2]JOE_DATA!$B$2:$B$19999="Work type")*([2]JOE_DATA!$A$2:$A$19999="CRD"),0.4,0)))
+
IF(LEN($CX64)=0,0.3,SUM(IF(([2]JOE_DATA!$C$2:$C$19999=$CX64)*([2]JOE_DATA!$B$2:$B$19999="Work type")*([2]JOE_DATA!$A$2:$A$19999="CRD"),0.3,0)))
+
IF(LEN($CY64)=0,0.3,SUM(IF(([2]JOE_DATA!$C$2:$C$19999=$CY64)*([2]JOE_DATA!$B$2:$B$19999="Work type")*([2]JOE_DATA!$A$2:$A$19999="CRD"),0.3,0)))</f>
        <v>1</v>
      </c>
      <c r="HI64" s="3">
        <f t="array" ref="HI64">IF(LEN($CZ64)=0,0.4,SUM(IF(([2]JOE_DATA!$C$2:$C$19999=$CZ64)*([2]JOE_DATA!$B$2:$B$19999="Sub-work type")*([2]JOE_DATA!$A$2:$A$19999="CRD"),0.4,0)))
+
IF(LEN($DA64)=0,0.3,SUM(IF(([2]JOE_DATA!$C$2:$C$19999=$DA64)*([2]JOE_DATA!$B$2:$B$19999="Sub-work type")*([2]JOE_DATA!$A$2:$A$19999="CRD"),0.3,0)))
+
IF(LEN($DB64)=0,0.3,SUM(IF(([2]JOE_DATA!$C$2:$C$19999=$DB64)*([2]JOE_DATA!$B$2:$B$19999="Sub-work type")*([2]JOE_DATA!$A$2:$A$19999="CRD"),0.3,0)))</f>
        <v>1</v>
      </c>
      <c r="HJ64" s="3">
        <f t="array" ref="HJ64">IF(LEN($CV64)=0,1,SUM(IF(([2]JOE_DATA!$C$2:$C$19999=$CV64)*([2]JOE_DATA!$B$2:$B$19999="Client type")*([2]JOE_DATA!$A$2:$A$19999="CRD"),1,0)))</f>
        <v>1</v>
      </c>
      <c r="HK64" s="3">
        <f t="array" ref="HK64">IF(LEN($DC64)=0,0.4,SUM(IF(([2]JOE_DATA!$C$2:$C$19999=$DC64)*([2]JOE_DATA!$B$2:$B$19999="Work type")*([2]JOE_DATA!$A$2:$A$19999="Corporate"),0.4,0)))
+
IF(LEN($DD64)=0,0.3,SUM(IF(([2]JOE_DATA!$C$2:$C$19999=$DD64)*([2]JOE_DATA!$B$2:$B$19999="Work type")*([2]JOE_DATA!$A$2:$A$19999="Corporate"),0.3,0)))
+
IF(LEN($DE64)=0,0.3,SUM(IF(([2]JOE_DATA!$C$2:$C$19999=$DE64)*([2]JOE_DATA!$B$2:$B$19999="Work type")*([2]JOE_DATA!$A$2:$A$19999="Corporate"),0.3,0)))</f>
        <v>1</v>
      </c>
      <c r="HL64" s="3">
        <f t="array" ref="HL64">IF(LEN($DF64)=0,0.4,SUM(IF(([2]JOE_DATA!$C$2:$C$19999=$DF64)*([2]JOE_DATA!$B$2:$B$19999="Sub-work type")*([2]JOE_DATA!$A$2:$A$19999="Corporate"),0.4,0)))
+
IF(LEN($DG64)=0,0.3,SUM(IF(([2]JOE_DATA!$C$2:$C$19999=$DG64)*([2]JOE_DATA!$B$2:$B$19999="Sub-work type")*([2]JOE_DATA!$A$2:$A$19999="Corporate"),0.3,0)))
+
IF(LEN($DH64)=0,0.3,SUM(IF(([2]JOE_DATA!$C$2:$C$19999=$DH64)*([2]JOE_DATA!$B$2:$B$19999="Sub-work type")*([2]JOE_DATA!$A$2:$A$19999="Corporate"),0.3,0)))</f>
        <v>1</v>
      </c>
      <c r="HM64" s="3">
        <f t="array" ref="HM64">IF(LEN($DI64)=0,0.4,SUM(IF(([2]JOE_DATA!$C$2:$C$19999=$DI64)*([2]JOE_DATA!$B$2:$B$19999="Acting for")*([2]JOE_DATA!$A$2:$A$19999="Corporate"),0.4,0)))
+
IF(LEN($DJ64)=0,0.3,SUM(IF(([2]JOE_DATA!$C$2:$C$19999=$DJ64)*([2]JOE_DATA!$B$2:$B$19999="Acting for")*([2]JOE_DATA!$A$2:$A$19999="Corporate"),0.3,0)))
+
IF(LEN($DK64)=0,0.3,SUM(IF(([2]JOE_DATA!$C$2:$C$19999=$DK64)*([2]JOE_DATA!$B$2:$B$19999="Acting for")*([2]JOE_DATA!$A$2:$A$19999="Corporate"),0.3,0)))</f>
        <v>1</v>
      </c>
      <c r="HN64" s="3">
        <f t="array" ref="HN64">IF(LEN($DM64)=0,0.4,SUM(IF(([2]JOE_DATA!$C$2:$C$19999=$DM64)*([2]JOE_DATA!$B$2:$B$19999="Country of buyer")*([2]JOE_DATA!$A$2:$A$19999="Corporate"),0.4,0)))
+
IF(LEN($DN64)=0,0.3,SUM(IF(([2]JOE_DATA!$C$2:$C$19999=$DN64)*([2]JOE_DATA!$B$2:$B$19999="Country of buyer")*([2]JOE_DATA!$A$2:$A$19999="Corporate"),0.3,0)))
+
IF(LEN($DL64)=0,0.3,SUM(IF(([2]JOE_DATA!$C$2:$C$19999=$DL64)*([2]JOE_DATA!$B$2:$B$19999="Country of buyer")*([2]JOE_DATA!$A$2:$A$19999="Corporate"),0.3,0)))</f>
        <v>1</v>
      </c>
      <c r="HO64" s="3">
        <f t="array" ref="HO64">IF(LEN($DO64)=0,0.4,SUM(IF(([2]JOE_DATA!$C$2:$C$19999=$DO64)*([2]JOE_DATA!$B$2:$B$19999="Country of seller")*([2]JOE_DATA!$A$2:$A$19999="Corporate"),0.4,0)))
+
IF(LEN($DP64)=0,0.3,SUM(IF(([2]JOE_DATA!$C$2:$C$19999=$DP64)*([2]JOE_DATA!$B$2:$B$19999="Country of seller")*([2]JOE_DATA!$A$2:$A$19999="Corporate"),0.3,0)))
+
IF(LEN($DQ64)=0,0.3,SUM(IF(([2]JOE_DATA!$C$2:$C$19999=$DQ64)*([2]JOE_DATA!$B$2:$B$19999="Country of seller")*([2]JOE_DATA!$A$2:$A$19999="Corporate"),0.3,0)))</f>
        <v>1</v>
      </c>
      <c r="HP64" s="3">
        <f t="array" ref="HP64">IF(LEN($DR64)=0,0.4,SUM(IF(([2]JOE_DATA!$C$2:$C$19999=$DR64)*([2]JOE_DATA!$B$2:$B$19999="Country of target")*([2]JOE_DATA!$A$2:$A$19999="Corporate"),0.4,0)))
+
IF(LEN($DS64)=0,0.3,SUM(IF(([2]JOE_DATA!$C$2:$C$19999=$DS64)*([2]JOE_DATA!$B$2:$B$19999="Country of target")*([2]JOE_DATA!$A$2:$A$19999="Corporate"),0.3,0)))
+
IF(LEN($DT64)=0,0.3,SUM(IF(([2]JOE_DATA!$C$2:$C$19999=$DT64)*([2]JOE_DATA!$B$2:$B$19999="Country of target")*([2]JOE_DATA!$A$2:$A$19999="Corporate"),0.3,0)))</f>
        <v>1</v>
      </c>
      <c r="HQ64" s="3">
        <f t="array" ref="HQ64">IF(LEN($DU64)=0,1,SUM(IF(([2]JOE_DATA!$C$2:$C$19999=$DU64)*([2]JOE_DATA!$B$2:$B$19999="Value over US $5m")*([2]JOE_DATA!$A$2:$A$19999="Corporate"),1,0)))</f>
        <v>1</v>
      </c>
      <c r="HR64" s="3">
        <f t="array" ref="HR64">IF(LEN($DV64)=0,1,SUM(IF(([2]JOE_DATA!$C$2:$C$19999=$DV64)*([2]JOE_DATA!$B$2:$B$19999="Value over £500,000")*([2]JOE_DATA!$A$2:$A$19999="Corporate"),1,0)))</f>
        <v>1</v>
      </c>
      <c r="HS64" s="3">
        <f t="array" ref="HS64">IF(LEN($DW64)=0,1,SUM(IF(([2]JOE_DATA!$C$2:$C$19999=$DW64)*([2]JOE_DATA!$B$2:$B$19999="Value over Euro 5m")*([2]JOE_DATA!$A$2:$A$19999="Corporate"),1,0)))</f>
        <v>1</v>
      </c>
      <c r="HT64" s="3">
        <f t="array" ref="HT64">IF(LEN($DX64)=0,1,SUM(IF(([2]JOE_DATA!$C$2:$C$19999=$DX64)*([2]JOE_DATA!$B$2:$B$19999="Value range in euros")*([2]JOE_DATA!$A$2:$A$19999="Corporate"),1,0)))</f>
        <v>1</v>
      </c>
      <c r="HU64" s="3">
        <f t="array" ref="HU64">IF(LEN($DY64)=0,1,SUM(IF(([2]JOE_DATA!$C$2:$C$19999=$DY64)*([2]JOE_DATA!$B$2:$B$19999="Is the deal relevant for M&amp;A study")*([2]JOE_DATA!$A$2:$A$19999="Corporate"),1,0)))</f>
        <v>1</v>
      </c>
      <c r="HV64" s="3">
        <f t="array" ref="HV64">IF(LEN($DZ64)=0,1,SUM(IF(([2]JOE_DATA!$C$2:$C$19999=$DZ64)*([2]JOE_DATA!$B$2:$B$19999="Does the deal involve PE clients")*([2]JOE_DATA!$A$2:$A$19999="Corporate"),1,0)))</f>
        <v>1</v>
      </c>
      <c r="HW64" s="3">
        <f t="array" ref="HW64">IF(LEN($EA64)=0,1,SUM(IF(([2]JOE_DATA!$C$2:$C$19999=$EA64)*([2]JOE_DATA!$B$2:$B$19999="Quarter deal announced/signed")*([2]JOE_DATA!$A$2:$A$19999="Corporate"),1,0)))</f>
        <v>1</v>
      </c>
      <c r="HX64" s="3">
        <f t="array" ref="HX64">IF(LEN($EB64)=0,1,SUM(IF(([2]JOE_DATA!$C$2:$C$19999=$EB64)*([2]JOE_DATA!$B$2:$B$19999="Quarter deal completed")*([2]JOE_DATA!$A$2:$A$19999="Corporate"),1,0)))</f>
        <v>1</v>
      </c>
      <c r="HY64" s="3">
        <f t="array" ref="HY64">IF(LEN($EC64)=0,1,SUM(IF(([2]JOE_DATA!$C$2:$C$19999=$EC64)*([2]JOE_DATA!$B$2:$B$19999="Year deal announced/signed")*([2]JOE_DATA!$A$2:$A$19999="Corporate"),1,0)))</f>
        <v>1</v>
      </c>
      <c r="HZ64" s="3">
        <f t="array" ref="HZ64">IF(LEN($ED64)=0,1,SUM(IF(([2]JOE_DATA!$C$2:$C$19999=$ED64)*([2]JOE_DATA!$B$2:$B$19999="Year deal completed")*([2]JOE_DATA!$A$2:$A$19999="Corporate"),1,0)))</f>
        <v>1</v>
      </c>
      <c r="IA64" s="3">
        <v>1</v>
      </c>
      <c r="IB64" s="3">
        <f t="array" ref="IB64">IF(LEN($EF64)=0,1,SUM(IF(([2]JOE_DATA!$C$2:$C$19999=$EF64)*([2]JOE_DATA!$B$2:$B$19999="Work type")*([2]JOE_DATA!$A$2:$A$19999="Corporate Tax"),1,0)))</f>
        <v>1</v>
      </c>
      <c r="IC64" s="3">
        <f t="array" ref="IC64">IF(LEN($EG64)=0,0.4,SUM(IF(([2]JOE_DATA!$C$2:$C$19999=$EG64)*([2]JOE_DATA!$B$2:$B$19999="Work type")*([2]JOE_DATA!$A$2:$A$19999="EPC Construction"),0.4,0)))
+
IF(LEN($EH64)=0,0.3,SUM(IF(([2]JOE_DATA!$C$2:$C$19999=$EH64)*([2]JOE_DATA!$B$2:$B$19999="Work type")*([2]JOE_DATA!$A$2:$A$19999="EPC Construction"),0.3,0)))
+
IF(LEN($EI64)=0,0.3,SUM(IF(([2]JOE_DATA!$C$2:$C$19999=$EI64)*([2]JOE_DATA!$B$2:$B$19999="Work type")*([2]JOE_DATA!$A$2:$A$19999="EPC Construction"),0.3,0)))</f>
        <v>1</v>
      </c>
      <c r="ID64" s="3">
        <f t="array" ref="ID64">IF(LEN($EJ64)=0,0.4,SUM(IF(([2]JOE_DATA!$C$2:$C$19999=$EJ64)*([2]JOE_DATA!$B$2:$B$19999="Contract type")*([2]JOE_DATA!$A$2:$A$19999="EPC Construction"),0.4,0)))
+
IF(LEN($EK64)=0,0.3,SUM(IF(([2]JOE_DATA!$C$2:$C$19999=$EK64)*([2]JOE_DATA!$B$2:$B$19999="Contract type")*([2]JOE_DATA!$A$2:$A$19999="EPC Construction"),0.3,0)))
+
IF(LEN($EL64)=0,0.3,SUM(IF(([2]JOE_DATA!$C$2:$C$19999=$EL64)*([2]JOE_DATA!$B$2:$B$19999="Contract type")*([2]JOE_DATA!$A$2:$A$19999="EPC Construction"),0.3,0)))</f>
        <v>1</v>
      </c>
      <c r="IE64" s="3">
        <f t="array" ref="IE64">IF(LEN($EP64)=0,1,SUM(IF(([2]JOE_DATA!$C$2:$C$19999=$EP64)*([2]JOE_DATA!$B$2:$B$19999="Client type")*([2]JOE_DATA!$A$2:$A$19999="EPC Construction"),1,0)))</f>
        <v>1</v>
      </c>
      <c r="IF64" s="3">
        <f t="array" ref="IF64">IF(LEN($EN64)=0,1,SUM(IF(([2]JOE_DATA!$C$2:$C$19999=$EN64)*([2]JOE_DATA!$B$2:$B$19999="Subject matter")*([2]JOE_DATA!$A$2:$A$19999="EPC Construction"),1,0)))</f>
        <v>1</v>
      </c>
      <c r="IG64" s="3">
        <f t="array" ref="IG64">IF(LEN($ER64)=0,1,SUM(IF(([2]JOE_DATA!$C$2:$C$19999=$ER64)*([2]JOE_DATA!$B$2:$B$19999="Client scope")*([2]JOE_DATA!$A$2:$A$19999="EPC Construction"),1,0)))</f>
        <v>1</v>
      </c>
      <c r="IH64" s="3">
        <f t="array" ref="IH64">IF(LEN($ES64)=0,0.4,SUM(IF(([2]JOE_DATA!$C$2:$C$19999=$ES64)*([2]JOE_DATA!$B$2:$B$19999="Work type")*([2]JOE_DATA!$A$2:$A$19999="EPC Energy"),0.4,0)))
+
IF(LEN($ET64)=0,0.3,SUM(IF(([2]JOE_DATA!$C$2:$C$19999=$ET64)*([2]JOE_DATA!$B$2:$B$19999="Work type")*([2]JOE_DATA!$A$2:$A$19999="EPC Energy"),0.3,0)))
+
IF(LEN($EU64)=0,0.3,SUM(IF(([2]JOE_DATA!$C$2:$C$19999=$EU64)*([2]JOE_DATA!$B$2:$B$19999="Work type")*([2]JOE_DATA!$A$2:$A$19999="EPC Energy"),0.3,0)))</f>
        <v>1</v>
      </c>
      <c r="II64" s="3">
        <f t="array" ref="II64">IF(LEN($EV64)=0,1,SUM(IF(([2]JOE_DATA!$C$2:$C$19999=$EV64)*([2]JOE_DATA!$B$2:$B$19999="Work type")*([2]JOE_DATA!$A$2:$A$19999="EPC Energy"),1,0)))</f>
        <v>1</v>
      </c>
      <c r="IJ64" s="3">
        <f t="array" ref="IJ64">IF(LEN($EW64)=0,1,SUM(IF(([2]JOE_DATA!$C$2:$C$19999=$EW64)*([2]JOE_DATA!$B$2:$B$19999="Client type")*([2]JOE_DATA!$A$2:$A$19999="EPC Projects"),1,0)))</f>
        <v>1</v>
      </c>
      <c r="IK64" s="3">
        <f t="array" ref="IK64">IF(LEN($FE64)=0,0.4,SUM(IF(([2]JOE_DATA!$C$2:$C$19999=$FE64)*([2]JOE_DATA!$B$2:$B$19999="Client type")*([2]JOE_DATA!$A$2:$A$19999="Real Estate"),0.4,0)))
+
IF(LEN($FF64)=0,0.3,SUM(IF(([2]JOE_DATA!$C$2:$C$19999=$FF64)*([2]JOE_DATA!$B$2:$B$19999="Client type")*([2]JOE_DATA!$A$2:$A$19999="Real Estate"),0.3,0)))
+
IF(LEN($FG64)=0,0.3,SUM(IF(([2]JOE_DATA!$C$2:$C$19999=$FG64)*([2]JOE_DATA!$B$2:$B$19999="Client type")*([2]JOE_DATA!$A$2:$A$19999="Real Estate"),0.3,0)))</f>
        <v>1</v>
      </c>
      <c r="IL64" s="3">
        <f t="array" ref="IL64">IF(LEN($FH64)=0,0.4,SUM(IF(([2]JOE_DATA!$C$2:$C$19999=$FH64)*([2]JOE_DATA!$B$2:$B$19999="Work type")*([2]JOE_DATA!$A$2:$A$19999="Real Estate"),0.4,0)))
+
IF(LEN($FI64)=0,0.3,SUM(IF(([2]JOE_DATA!$C$2:$C$19999=$FI64)*([2]JOE_DATA!$B$2:$B$19999="Work type")*([2]JOE_DATA!$A$2:$A$19999="Real Estate"),0.3,0)))
+
IF(LEN($FJ64)=0,0.3,SUM(IF(([2]JOE_DATA!$C$2:$C$19999=$FJ64)*([2]JOE_DATA!$B$2:$B$19999="Work type")*([2]JOE_DATA!$A$2:$A$19999="Real Estate"),0.3,0)))</f>
        <v>1</v>
      </c>
      <c r="IM64" s="3">
        <f t="array" ref="IM64">IF(LEN($EX64)=0,0.4,SUM(IF(([2]JOE_DATA!$C$2:$C$19999=$EX64)*([2]JOE_DATA!$B$2:$B$19999="Work type")*([2]JOE_DATA!$A$2:$A$19999="Human Capital"),0.4,0)))
+
IF(LEN($EY64)=0,0.3,SUM(IF(([2]JOE_DATA!$C$2:$C$19999=$EY64)*([2]JOE_DATA!$B$2:$B$19999="Work type")*([2]JOE_DATA!$A$2:$A$19999="Human Capital"),0.3,0)))
+
IF(LEN($EZ64)=0,0.3,SUM(IF(([2]JOE_DATA!$C$2:$C$19999=$EZ64)*([2]JOE_DATA!$B$2:$B$19999="Work type")*([2]JOE_DATA!$A$2:$A$19999="Human Capital"),0.3,0)))</f>
        <v>1</v>
      </c>
      <c r="IN64" s="3">
        <f t="array" ref="IN64">IF(LEN($FA64)=0,0.4,SUM(IF(([2]JOE_DATA!$C$2:$C$19999=$FA64)*([2]JOE_DATA!$B$2:$B$19999="Sub-work types")*([2]JOE_DATA!$A$2:$A$19999="Human Capital"),0.4,0)))
+
IF(LEN($FB64)=0,0.3,SUM(IF(([2]JOE_DATA!$C$2:$C$19999=$FB64)*([2]JOE_DATA!$B$2:$B$19999="Sub-work types")*([2]JOE_DATA!$A$2:$A$19999="Human Capital"),0.3,0)))
+
IF(LEN($FC64)=0,0.3,SUM(IF(([2]JOE_DATA!$C$2:$C$19999=$FC64)*([2]JOE_DATA!$B$2:$B$19999="Sub-work types")*([2]JOE_DATA!$A$2:$A$19999="Human Capital"),0.3,0)))</f>
        <v>1</v>
      </c>
      <c r="IO64" s="16">
        <f t="array" ref="IO64">IF(LEN($FD64)=0,1,SUM(IF(([2]JOE_DATA!$C$2:$C$19999=$FD64)*([2]JOE_DATA!$B$2:$B$19999="Pension scheme")*([2]JOE_DATA!$A$2:$A$19999="Human Capital"),1,0)))</f>
        <v>1</v>
      </c>
      <c r="IP64" s="3">
        <f t="array" ref="IP64">IF(LEN($BT64)=0,0.4,SUM(IF(([2]JOE_DATA!$C$2:$C$19999=$BT64)*([2]JOE_DATA!$B$2:$B$19999="Other Matter Executive"),0.4,0)))
+
IF(LEN($BU64)=0,0.3,SUM(IF(([2]JOE_DATA!$C$2:$C$19999=$BU64)*([2]JOE_DATA!$B$2:$B$19999="Other Matter Executive"),0.3,0)))
+
IF(LEN($BV64)=0,0.3,SUM(IF(([2]JOE_DATA!$C$2:$C$19999=$BV64)*([2]JOE_DATA!$B$2:$B$19999="Other Matter Executive"),0.3,0)))</f>
        <v>1</v>
      </c>
    </row>
    <row r="65" spans="1:250" ht="45.75">
      <c r="A65" s="37" t="s">
        <v>246</v>
      </c>
      <c r="B65" s="38" t="s">
        <v>474</v>
      </c>
      <c r="C65" s="37" t="s">
        <v>254</v>
      </c>
      <c r="D65" s="37"/>
      <c r="E65" s="3"/>
      <c r="F65" s="39" t="s">
        <v>317</v>
      </c>
      <c r="G65" s="3"/>
      <c r="H65" s="3"/>
      <c r="I65" s="40" t="s">
        <v>319</v>
      </c>
      <c r="J65" s="40" t="s">
        <v>318</v>
      </c>
      <c r="K65" s="3"/>
      <c r="L65" s="37"/>
      <c r="M65" s="3"/>
      <c r="N65" s="3"/>
      <c r="O65" s="41" t="s">
        <v>100</v>
      </c>
      <c r="P65" s="37"/>
      <c r="Q65" s="37"/>
      <c r="R65" s="3"/>
      <c r="S65" s="42"/>
      <c r="T65" s="42"/>
      <c r="U65" s="37" t="s">
        <v>317</v>
      </c>
      <c r="V65" s="3"/>
      <c r="W65" s="3"/>
      <c r="X65" s="40" t="s">
        <v>319</v>
      </c>
      <c r="Y65" s="40" t="s">
        <v>318</v>
      </c>
      <c r="Z65" s="3"/>
      <c r="AA65" s="37" t="s">
        <v>475</v>
      </c>
      <c r="AB65" s="37" t="s">
        <v>476</v>
      </c>
      <c r="AC65" s="3"/>
      <c r="AD65" s="37" t="s">
        <v>254</v>
      </c>
      <c r="AE65" s="3"/>
      <c r="AF65" s="3"/>
      <c r="AG65" s="43" t="s">
        <v>130</v>
      </c>
      <c r="AH65" s="3"/>
      <c r="AI65" s="37" t="s">
        <v>255</v>
      </c>
      <c r="AJ65" s="3"/>
      <c r="AK65" s="3"/>
      <c r="AL65" s="37"/>
      <c r="AM65" s="3"/>
      <c r="AN65" s="3"/>
      <c r="AO65" s="37" t="s">
        <v>133</v>
      </c>
      <c r="AP65" s="3"/>
      <c r="AQ65" s="3"/>
      <c r="AR65" s="3"/>
      <c r="AS65" s="3"/>
      <c r="AT65" s="3"/>
      <c r="AU65" s="3"/>
      <c r="AV65" s="3"/>
      <c r="AW65" s="3"/>
      <c r="AX65" s="3"/>
      <c r="AY65" s="3"/>
      <c r="AZ65" s="3"/>
      <c r="BA65" s="3"/>
      <c r="BB65" s="3"/>
      <c r="BC65" s="3"/>
      <c r="BD65" s="3"/>
      <c r="BE65" s="44"/>
      <c r="BF65" s="37"/>
      <c r="BG65" s="37" t="s">
        <v>254</v>
      </c>
      <c r="BH65" s="3"/>
      <c r="BI65" s="37" t="s">
        <v>289</v>
      </c>
      <c r="BJ65" s="45"/>
      <c r="BK65" s="45"/>
      <c r="BL65" s="46" t="s">
        <v>258</v>
      </c>
      <c r="BM65" s="46"/>
      <c r="BN65" s="37"/>
      <c r="BO65" s="3"/>
      <c r="BP65" s="3"/>
      <c r="BQ65" s="3"/>
      <c r="BR65" s="3"/>
      <c r="BS65" s="3"/>
      <c r="BT65" s="46" t="s">
        <v>477</v>
      </c>
      <c r="BU65" s="37"/>
      <c r="BV65" s="37"/>
      <c r="BW65" s="3"/>
      <c r="BX65" s="3"/>
      <c r="BY65" s="3"/>
      <c r="BZ65" s="3"/>
      <c r="CA65" s="3"/>
      <c r="CB65" s="3"/>
      <c r="CC65" s="3"/>
      <c r="CD65" s="41" t="s">
        <v>259</v>
      </c>
      <c r="CE65" s="40" t="s">
        <v>260</v>
      </c>
      <c r="CF65" s="3"/>
      <c r="CG65" s="41" t="s">
        <v>261</v>
      </c>
      <c r="CH65" s="40"/>
      <c r="CI65" s="3"/>
      <c r="CJ65" s="3"/>
      <c r="CK65" s="41" t="s">
        <v>262</v>
      </c>
      <c r="CL65" s="3"/>
      <c r="CM65" s="3"/>
      <c r="CN65" s="3"/>
      <c r="CO65" s="3"/>
      <c r="CP65" s="3"/>
      <c r="CQ65" s="37"/>
      <c r="CR65" s="37"/>
      <c r="CS65" s="37"/>
      <c r="CT65" s="37"/>
      <c r="CU65" s="37"/>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7"/>
      <c r="FF65" s="37"/>
      <c r="FG65" s="37"/>
      <c r="FH65" s="37"/>
      <c r="FI65" s="37"/>
      <c r="FJ65" s="3"/>
      <c r="FK65" s="3"/>
      <c r="FL65" s="3"/>
      <c r="FM65" s="3"/>
      <c r="FO65" s="3"/>
      <c r="FP65" s="3"/>
      <c r="FQ65" s="3" t="str">
        <f t="array" ref="FQ65">IF(SUM($FU65:$IP65)=74,"PASS","FAIL")</f>
        <v>PASS</v>
      </c>
      <c r="FR65" s="3">
        <f t="shared" si="5"/>
        <v>0</v>
      </c>
      <c r="FS65" s="3">
        <f t="shared" si="6"/>
        <v>0</v>
      </c>
      <c r="FT65" s="3"/>
      <c r="FU65" s="3">
        <f t="array" ref="FU65">SUM(IF(([2]JOE_DATA!$C$2:$C$19999=$C65)*([2]JOE_DATA!$B$2:$B$19999="Client Name Confidential"),1,0))</f>
        <v>1</v>
      </c>
      <c r="FV65" s="3">
        <f t="array" ref="FV65">IF(ISBLANK($E65),1,SUM(IF(([2]JOE_DATA!$C$2:$C$19999=$E65)*([2]JOE_DATA!$B$2:$B$19999="Client name confidential on completion"),1,0)))</f>
        <v>1</v>
      </c>
      <c r="FW65" s="3">
        <f t="array" ref="FW65">IF(LEN($F65)=0,0.5,SUM(IF(([2]JOE_DATA!$C$2:$C$19999=$F65)*([2]JOE_DATA!$B$2:$B$19999="Client sector group"),0.5,0)))
+
IF(LEN($G65)=0,0.25,SUM(IF(([2]JOE_DATA!$C$2:$C$19999=$G65)*([2]JOE_DATA!$B$2:$B$19999="Client sector group"),0.25,0)))
+
IF(LEN($H65)=0,0.25,SUM(IF(([2]JOE_DATA!$C$2:$C$19999=$H65)*([2]JOE_DATA!$B$2:$B$19999="Client sector group"),0.25,0)))</f>
        <v>1</v>
      </c>
      <c r="FX65" s="3">
        <f t="array" ref="FX65">IF(ISBLANK($I65),0.5,SUM(IF(([2]JOE_DATA!$C$2:$C$19999=$I65)*([2]JOE_DATA!$B$2:$B$19999="Client sub-sector group"),0.5,0)))
+
IF(ISBLANK($J65),0.25,SUM(IF(([2]JOE_DATA!$C$2:$C$19999=$J65)*([2]JOE_DATA!$B$2:$B$19999="Client sub-sector group"),0.25,0)))
+
IF(ISBLANK($K65),0.25,SUM(IF(([2]JOE_DATA!$C$2:$C$19999=$K65)*([2]JOE_DATA!$B$2:$B$19999="Client sub-sector group"),0.25,0)))</f>
        <v>1</v>
      </c>
      <c r="FY65" s="3">
        <f t="array" ref="FY65">IF(LEN($L65)=0,0.4,SUM(IF(([2]JOE_DATA!$C$2:$C$19999=$L65)*([2]JOE_DATA!$B$2:$B$19999="Predominant Country of Client"),0.4,0)))
+
IF(LEN($M65)=0,0.3,SUM(IF(([2]JOE_DATA!$C$2:$C$19999=$M65)*([2]JOE_DATA!$B$2:$B$19999="Predominant Country of Client"),0.3,0)))
+
IF(LEN($N65)=0,0.3,SUM(IF(([2]JOE_DATA!$C$2:$C$19999=$N65)*([2]JOE_DATA!$B$2:$B$19999="Predominant Country of Client"),0.3,0)))</f>
        <v>1</v>
      </c>
      <c r="FZ65" s="3">
        <f t="array" ref="FZ65">IF(LEN($O65)=0,0.4,SUM(IF(([2]JOE_DATA!$C$2:$C$19999=$O65)*([2]JOE_DATA!$B$2:$B$19999="Main practice group"),0.4,0)))
+
IF(LEN($P65)=0,0.3,SUM(IF(([2]JOE_DATA!$C$2:$C$19999=$P65)*([2]JOE_DATA!$B$2:$B$19999="Main practice group"),0.3,0)))
+
IF(LEN($Q65)=0,0.3,SUM(IF(([2]JOE_DATA!$C$2:$C$19999=$Q65)*([2]JOE_DATA!$B$2:$B$19999="Main practice group"),0.3,0)))</f>
        <v>1</v>
      </c>
      <c r="GA65" s="3">
        <f t="shared" si="7"/>
        <v>1</v>
      </c>
      <c r="GB65" s="3">
        <f t="shared" si="8"/>
        <v>1</v>
      </c>
      <c r="GC65" s="3">
        <f t="array" ref="GC65">IF(LEN($U65)=0,0.4,SUM(IF(([2]JOE_DATA!$C$2:$C$19999=$U65)*([2]JOE_DATA!$B$2:$B$19999="Matter sector group"),0.4,0)))
+
IF(LEN($V65)=0,0.3,SUM(IF(([2]JOE_DATA!$C$2:$C$19999=$V65)*([2]JOE_DATA!$B$2:$B$19999="Matter sector group"),0.3,0)))
+
IF(LEN($W65)=0,0.3,SUM(IF(([2]JOE_DATA!$C$2:$C$19999=$W65)*([2]JOE_DATA!$B$2:$B$19999="Matter sector group"),0.3,0)))</f>
        <v>1</v>
      </c>
      <c r="GD65" s="3">
        <f t="array" ref="GD65">IF(LEN($X65)=0,0.4,SUM(IF(([2]JOE_DATA!$C$2:$C$19999=$X65)*([2]JOE_DATA!$B$2:$B$19999="Matter sub-sector group"),0.4,0)))
+
IF(LEN($Y65)=0,0.3,SUM(IF(([2]JOE_DATA!$C$2:$C$19999=$Y65)*([2]JOE_DATA!$B$2:$B$19999="Matter sub-sector group"),0.3,0)))
+
IF(LEN($Z65)=0,0.3,SUM(IF(([2]JOE_DATA!$C$2:$C$19999=$Z65)*([2]JOE_DATA!$B$2:$B$19999="Matter sub-sector group"),0.3,0)))</f>
        <v>1</v>
      </c>
      <c r="GE65" s="3">
        <f t="array" ref="GE65">IF(ISBLANK($AD65),1,SUM(IF(([2]JOE_DATA!$C$2:$C$19999=$AD65)*([2]JOE_DATA!$B$2:$B$19999="Matter confidential"),1,0)))</f>
        <v>1</v>
      </c>
      <c r="GF65" s="3">
        <f t="array" ref="GF65">IF(ISBLANK($AE65),1,SUM(IF(([2]JOE_DATA!$C$2:$C$19999=$AE65)*([2]JOE_DATA!$B$2:$B$19999="Matter confidential on completion"),1,0)))</f>
        <v>1</v>
      </c>
      <c r="GG65" s="3">
        <f t="array" ref="GG65">IF(ISBLANK($AG65),1,SUM(IF(([2]JOE_DATA!$C$2:$C$19999=$AG65)*([2]JOE_DATA!$B$2:$B$19999="Applicable law"),1,0)))</f>
        <v>1</v>
      </c>
      <c r="GH65" s="3">
        <f t="array" ref="GH65">IF(ISBLANK($AO65),1,SUM(IF(([2]JOE_DATA!$C$2:$C$19999=$AO65)*([2]JOE_DATA!$B$2:$B$19999="Contentious"),1,0)))</f>
        <v>1</v>
      </c>
      <c r="GI65" s="3">
        <f t="array" ref="GI65">IF(ISBLANK($AP65),1,SUM(IF(([2]JOE_DATA!$C$2:$C$19999=$AP65)*([2]JOE_DATA!$B$2:$B$19999="Dispute resolution"),1,0)))</f>
        <v>1</v>
      </c>
      <c r="GJ65" s="3">
        <f t="array" ref="GJ65">IF(ISBLANK($AQ65),1,SUM(IF(([2]JOE_DATA!$C$2:$C$19999=$AQ65)*([2]JOE_DATA!$B$2:$B$19999="Language of dispute"),1,0)))</f>
        <v>1</v>
      </c>
      <c r="GK65" s="3">
        <f t="array" ref="GK65">IF(LEN($AW65)=0,0.4,SUM(IF(([2]JOE_DATA!$C$2:$C$19999=$AW65)*([2]JOE_DATA!$B$2:$B$19999="Country Of Arbitration"),0.4,0)))
+
IF(LEN($AX65)=0,0.3,SUM(IF(([2]JOE_DATA!$C$2:$C$19999=$AX65)*([2]JOE_DATA!$B$2:$B$19999="Country Of Arbitration"),0.3,0)))
+
IF(LEN($AY65)=0,0.3,SUM(IF(([2]JOE_DATA!$C$2:$C$19999=$AY65)*([2]JOE_DATA!$B$2:$B$19999="Country Of Arbitration"),0.3,0)))</f>
        <v>1</v>
      </c>
      <c r="GL65" s="3">
        <f t="array" ref="GL65">IF(LEN($AT65)=0,0.4,SUM(IF(([2]JOE_DATA!$C$2:$C$19999=$AT65)*([2]JOE_DATA!$B$2:$B$19999="Jurisdiction of dispute"),0.4,0)))
+
IF(LEN($AU65)=0,0.3,SUM(IF(([2]JOE_DATA!$C$2:$C$19999=$AU65)*([2]JOE_DATA!$B$2:$B$19999="Jurisdiction of dispute"),0.3,0)))
+
IF(LEN($AV65)=0,0.3,SUM(IF(([2]JOE_DATA!$C$2:$C$19999=$AV65)*([2]JOE_DATA!$B$2:$B$19999="Jurisdiction of dispute"),0.3,0)))</f>
        <v>1</v>
      </c>
      <c r="GM65" s="3">
        <f t="array" ref="GM65">IF(LEN($AZ65)=0,0.6,SUM(IF(([2]JOE_DATA!$C$2:$C$19999=$AZ65)*([2]JOE_DATA!$B$2:$B$19999="Seat of arbitration"),0.6,0)))
+
IF(LEN($BA65)=0,0.4,SUM(IF(([2]JOE_DATA!$C$2:$C$19999=$BA65)*([2]JOE_DATA!$B$2:$B$19999="Seat of arbitration"),0.4,0)))</f>
        <v>1</v>
      </c>
      <c r="GN65" s="3">
        <f t="array" ref="GN65">IF(ISBLANK($BB65),1,SUM(IF(([2]JOE_DATA!$C$2:$C$19999=$BB65)*([2]JOE_DATA!$B$2:$B$19999="Arbitral rules"),1,0)))</f>
        <v>1</v>
      </c>
      <c r="GO65" s="3">
        <f t="array" ref="GO65">IF(ISBLANK($BC65),1,SUM(IF(([2]JOE_DATA!$C$2:$C$19999=$BC65)*([2]JOE_DATA!$B$2:$B$19999="Investment treaty"),1,0)))</f>
        <v>1</v>
      </c>
      <c r="GP65" s="3">
        <f t="array" ref="GP65">IF(ISBLANK($BD65),1,SUM(IF(([2]JOE_DATA!$C$2:$C$19999=$BD65)*([2]JOE_DATA!$B$2:$B$19999="Investigation type"),1,0)))</f>
        <v>1</v>
      </c>
      <c r="GQ65" s="3">
        <f t="array" ref="GQ65">IF(ISBLANK($BF65),1,SUM(IF(([2]JOE_DATA!$C$2:$C$19999=$BF65)*([2]JOE_DATA!$B$2:$B$19999="Currency of deal"),1,0)))</f>
        <v>1</v>
      </c>
      <c r="GR65" s="3">
        <f t="array" ref="GR65">IF(ISBLANK($BG65),1,SUM(IF(([2]JOE_DATA!$C$2:$C$19999=$BG65)*([2]JOE_DATA!$B$2:$B$19999="Value confidential"),1,0)))</f>
        <v>1</v>
      </c>
      <c r="GS65" s="3">
        <f t="array" ref="GS65">IF(ISBLANK($BH65),1,SUM(IF(([2]JOE_DATA!$C$2:$C$19999=$BH65)*([2]JOE_DATA!$B$2:$B$19999="Value confidential on completion"),1,0)))</f>
        <v>1</v>
      </c>
      <c r="GT65" s="3">
        <f t="array" ref="GT65">IF(LEN($BI65)=0,0.4,SUM(IF(([2]JOE_DATA!$C$2:$C$19999=$BI65)*([2]JOE_DATA!$B$2:$B$19999="Teams"),0.4,0)))
+
IF(LEN($BJ65)=0,0.3,SUM(IF(([2]JOE_DATA!$C$2:$C$19999=$BJ65)*([2]JOE_DATA!$B$2:$B$19999="Teams"),0.3,0)))
+
IF(LEN($BK65)=0,0.3,SUM(IF(([2]JOE_DATA!$C$2:$C$19999=$BK65)*([2]JOE_DATA!$B$2:$B$19999="Teams"),0.3,0)))</f>
        <v>1</v>
      </c>
      <c r="GU65" s="3">
        <f t="array" ref="GU65">IF(LEN($BL65)=0,0.4,SUM(IF(([2]JOE_DATA!$C$2:$C$19999=$BL65)*([2]JOE_DATA!$B$2:$B$19999="Lead Matter Partner"),0.4,0)))
+
IF(LEN($BM65)=0,0.3,SUM(IF(([2]JOE_DATA!$C$2:$C$19999=$BM65)*([2]JOE_DATA!$B$2:$B$19999="Lead Matter Partner"),0.3,0)))
+
IF(LEN($BN65)=0,0.3,SUM(IF(([2]JOE_DATA!$C$2:$C$19999=$BN65)*([2]JOE_DATA!$B$2:$B$19999="Lead Matter Partner"),0.3,0)))</f>
        <v>1</v>
      </c>
      <c r="GV65" s="3">
        <f t="array" ref="GV65">IF(LEN($BP65)=0,0.4,SUM(IF(([2]JOE_DATA!$C$2:$C$19999=$BP65)*([2]JOE_DATA!$B$2:$B$19999="Source of credential"),0.4,0)))
+
IF(LEN($BQ65)=0,0.3,SUM(IF(([2]JOE_DATA!$C$2:$C$19999=$BQ65)*([2]JOE_DATA!$B$2:$B$19999="Source of credential"),0.3,0)))
+
IF(LEN($BR65)=0,0.3,SUM(IF(([2]JOE_DATA!$C$2:$C$19999=$BR65)*([2]JOE_DATA!$B$2:$B$19999="Source of credential"),0.3,0)))</f>
        <v>1</v>
      </c>
      <c r="GW65" s="3">
        <f t="array" ref="GW65">IF(LEN($BX65)=0,0.4,SUM(IF(([2]JOE_DATA!$C$2:$C$19999=$BX65)*([2]JOE_DATA!$B$2:$B$19999="CMS firms involved"),0.4,0)))
+
IF(LEN($BY65)=0,0.6,SUM(IF(([2]JOE_DATA!$C$2:$C$19999=$BY65)*([2]JOE_DATA!$B$2:$B$19999="CMS firms involved"),0.6,0)))</f>
        <v>1</v>
      </c>
      <c r="GX65" s="3">
        <f t="array" ref="GX65">IF(ISBLANK($BZ65),1,SUM(IF(([2]JOE_DATA!$C$2:$C$19999=$BZ65)*([2]JOE_DATA!$B$2:$B$19999="Lead CMS firm"),1,0)))</f>
        <v>1</v>
      </c>
      <c r="GY65" s="3">
        <f t="array" ref="GY65">IF(LEN($CA65)=0,0.4,SUM(IF(([2]JOE_DATA!$C$2:$C$19999=$CA65)*([2]JOE_DATA!$B$2:$B$19999="Countries of other CMS firms"),0.4,0)))
+
IF(LEN($CB65)=0,0.3,SUM(IF(([2]JOE_DATA!$C$2:$C$19999=$CB65)*([2]JOE_DATA!$B$2:$B$19999="Countries of other CMS firms"),0.3,0)))
+
IF(LEN($CC65)=0,0.3,SUM(IF(([2]JOE_DATA!$C$2:$C$19999=$CC65)*([2]JOE_DATA!$B$2:$B$19999="Countries of other CMS firms"),0.3,0)))</f>
        <v>1</v>
      </c>
      <c r="GZ65" s="3">
        <f t="array" ref="GZ65">IF(ISBLANK($CD65),1,SUM(IF(([2]JOE_DATA!$C$2:$C$19999=$CD65)*([2]JOE_DATA!$B$2:$B$19999="Credential status"),1,0)))</f>
        <v>1</v>
      </c>
      <c r="HA65" s="3">
        <f t="array" ref="HA65">IF(ISBLANK($CE65),1,SUM(IF(([2]JOE_DATA!$C$2:$C$19999=$CE65)*([2]JOE_DATA!$B$2:$B$19999="Credential version"),1,0)))</f>
        <v>1</v>
      </c>
      <c r="HB65" s="3">
        <f t="array" ref="HB65">IF(ISBLANK($CG65),1,SUM(IF(([2]JOE_DATA!$C$2:$C$19999=$CG65)*([2]JOE_DATA!$B$2:$B$19999="Credential type "),1,0)))</f>
        <v>1</v>
      </c>
      <c r="HC65" s="3">
        <f t="array" ref="HC65">IF(ISBLANK($CH65),1,SUM(IF(([2]JOE_DATA!$C$2:$C$19999=$CH65)*([2]JOE_DATA!$B$2:$B$19999="Other uses"),1,0)))</f>
        <v>1</v>
      </c>
      <c r="HD65" s="3">
        <f t="array" ref="HD65">IF(ISBLANK($CK65),1,SUM(IF(([2]JOE_DATA!$C$2:$C$19999=$CK65)*([2]JOE_DATA!$B$2:$B$19999="Priority"),1,0)))</f>
        <v>1</v>
      </c>
      <c r="HE65" s="3">
        <f t="array" ref="HE65">IF(LEN($CM65)=0,0.4,SUM(IF(([2]JOE_DATA!$C$2:$C$19999=$CM65)*([2]JOE_DATA!$B$2:$B$19999="Know how"),0.4,0)))
+
IF(LEN($CN65)=0,0.3,SUM(IF(([2]JOE_DATA!$C$2:$C$19999=$CN65)*([2]JOE_DATA!$B$2:$B$19999="Know how"),0.3,0)))
+
IF(LEN($CO65)=0,0.3,SUM(IF(([2]JOE_DATA!$C$2:$C$19999=$CO65)*([2]JOE_DATA!$B$2:$B$19999="Know how"),0.3,0)))</f>
        <v>1</v>
      </c>
      <c r="HF65" s="3">
        <f t="array" ref="HF65">IF(LEN($CS65)=0,0.4,SUM(IF(([2]JOE_DATA!$C$2:$C$19999=$CS65)*([2]JOE_DATA!$B$2:$B$19999="Work type")*([2]JOE_DATA!$A$2:$A$19999="BAIF"),0.4,0)))
+
IF(LEN($CT65)=0,0.3,SUM(IF(([2]JOE_DATA!$C$2:$C$19999=$CT65)*([2]JOE_DATA!$B$2:$B$19999="Work type")*([2]JOE_DATA!$A$2:$A$19999="BAIF"),0.3,0)))
+
IF(LEN($CU65)=0,0.3,SUM(IF(([2]JOE_DATA!$C$2:$C$19999=$CU65)*([2]JOE_DATA!$B$2:$B$19999="Work type")*([2]JOE_DATA!$A$2:$A$19999="BAIF"),0.3,0)))</f>
        <v>1</v>
      </c>
      <c r="HG65" s="3">
        <f t="array" ref="HG65">IF(LEN($CQ65)=0,1,SUM(IF(([2]JOE_DATA!$C$2:$C$19999=$CQ65)*([2]JOE_DATA!$B$2:$B$19999="Client type")*([2]JOE_DATA!$A$2:$A$19999="BAIF"),1,0)))</f>
        <v>1</v>
      </c>
      <c r="HH65" s="3">
        <f t="array" ref="HH65">IF(LEN($CW65)=0,0.4,SUM(IF(([2]JOE_DATA!$C$2:$C$19999=$CW65)*([2]JOE_DATA!$B$2:$B$19999="Work type")*([2]JOE_DATA!$A$2:$A$19999="CRD"),0.4,0)))
+
IF(LEN($CX65)=0,0.3,SUM(IF(([2]JOE_DATA!$C$2:$C$19999=$CX65)*([2]JOE_DATA!$B$2:$B$19999="Work type")*([2]JOE_DATA!$A$2:$A$19999="CRD"),0.3,0)))
+
IF(LEN($CY65)=0,0.3,SUM(IF(([2]JOE_DATA!$C$2:$C$19999=$CY65)*([2]JOE_DATA!$B$2:$B$19999="Work type")*([2]JOE_DATA!$A$2:$A$19999="CRD"),0.3,0)))</f>
        <v>1</v>
      </c>
      <c r="HI65" s="3">
        <f t="array" ref="HI65">IF(LEN($CZ65)=0,0.4,SUM(IF(([2]JOE_DATA!$C$2:$C$19999=$CZ65)*([2]JOE_DATA!$B$2:$B$19999="Sub-work type")*([2]JOE_DATA!$A$2:$A$19999="CRD"),0.4,0)))
+
IF(LEN($DA65)=0,0.3,SUM(IF(([2]JOE_DATA!$C$2:$C$19999=$DA65)*([2]JOE_DATA!$B$2:$B$19999="Sub-work type")*([2]JOE_DATA!$A$2:$A$19999="CRD"),0.3,0)))
+
IF(LEN($DB65)=0,0.3,SUM(IF(([2]JOE_DATA!$C$2:$C$19999=$DB65)*([2]JOE_DATA!$B$2:$B$19999="Sub-work type")*([2]JOE_DATA!$A$2:$A$19999="CRD"),0.3,0)))</f>
        <v>1</v>
      </c>
      <c r="HJ65" s="3">
        <f t="array" ref="HJ65">IF(LEN($CV65)=0,1,SUM(IF(([2]JOE_DATA!$C$2:$C$19999=$CV65)*([2]JOE_DATA!$B$2:$B$19999="Client type")*([2]JOE_DATA!$A$2:$A$19999="CRD"),1,0)))</f>
        <v>1</v>
      </c>
      <c r="HK65" s="3">
        <f t="array" ref="HK65">IF(LEN($DC65)=0,0.4,SUM(IF(([2]JOE_DATA!$C$2:$C$19999=$DC65)*([2]JOE_DATA!$B$2:$B$19999="Work type")*([2]JOE_DATA!$A$2:$A$19999="Corporate"),0.4,0)))
+
IF(LEN($DD65)=0,0.3,SUM(IF(([2]JOE_DATA!$C$2:$C$19999=$DD65)*([2]JOE_DATA!$B$2:$B$19999="Work type")*([2]JOE_DATA!$A$2:$A$19999="Corporate"),0.3,0)))
+
IF(LEN($DE65)=0,0.3,SUM(IF(([2]JOE_DATA!$C$2:$C$19999=$DE65)*([2]JOE_DATA!$B$2:$B$19999="Work type")*([2]JOE_DATA!$A$2:$A$19999="Corporate"),0.3,0)))</f>
        <v>1</v>
      </c>
      <c r="HL65" s="3">
        <f t="array" ref="HL65">IF(LEN($DF65)=0,0.4,SUM(IF(([2]JOE_DATA!$C$2:$C$19999=$DF65)*([2]JOE_DATA!$B$2:$B$19999="Sub-work type")*([2]JOE_DATA!$A$2:$A$19999="Corporate"),0.4,0)))
+
IF(LEN($DG65)=0,0.3,SUM(IF(([2]JOE_DATA!$C$2:$C$19999=$DG65)*([2]JOE_DATA!$B$2:$B$19999="Sub-work type")*([2]JOE_DATA!$A$2:$A$19999="Corporate"),0.3,0)))
+
IF(LEN($DH65)=0,0.3,SUM(IF(([2]JOE_DATA!$C$2:$C$19999=$DH65)*([2]JOE_DATA!$B$2:$B$19999="Sub-work type")*([2]JOE_DATA!$A$2:$A$19999="Corporate"),0.3,0)))</f>
        <v>1</v>
      </c>
      <c r="HM65" s="3">
        <f t="array" ref="HM65">IF(LEN($DI65)=0,0.4,SUM(IF(([2]JOE_DATA!$C$2:$C$19999=$DI65)*([2]JOE_DATA!$B$2:$B$19999="Acting for")*([2]JOE_DATA!$A$2:$A$19999="Corporate"),0.4,0)))
+
IF(LEN($DJ65)=0,0.3,SUM(IF(([2]JOE_DATA!$C$2:$C$19999=$DJ65)*([2]JOE_DATA!$B$2:$B$19999="Acting for")*([2]JOE_DATA!$A$2:$A$19999="Corporate"),0.3,0)))
+
IF(LEN($DK65)=0,0.3,SUM(IF(([2]JOE_DATA!$C$2:$C$19999=$DK65)*([2]JOE_DATA!$B$2:$B$19999="Acting for")*([2]JOE_DATA!$A$2:$A$19999="Corporate"),0.3,0)))</f>
        <v>1</v>
      </c>
      <c r="HN65" s="3">
        <f t="array" ref="HN65">IF(LEN($DM65)=0,0.4,SUM(IF(([2]JOE_DATA!$C$2:$C$19999=$DM65)*([2]JOE_DATA!$B$2:$B$19999="Country of buyer")*([2]JOE_DATA!$A$2:$A$19999="Corporate"),0.4,0)))
+
IF(LEN($DN65)=0,0.3,SUM(IF(([2]JOE_DATA!$C$2:$C$19999=$DN65)*([2]JOE_DATA!$B$2:$B$19999="Country of buyer")*([2]JOE_DATA!$A$2:$A$19999="Corporate"),0.3,0)))
+
IF(LEN($DL65)=0,0.3,SUM(IF(([2]JOE_DATA!$C$2:$C$19999=$DL65)*([2]JOE_DATA!$B$2:$B$19999="Country of buyer")*([2]JOE_DATA!$A$2:$A$19999="Corporate"),0.3,0)))</f>
        <v>1</v>
      </c>
      <c r="HO65" s="3">
        <f t="array" ref="HO65">IF(LEN($DO65)=0,0.4,SUM(IF(([2]JOE_DATA!$C$2:$C$19999=$DO65)*([2]JOE_DATA!$B$2:$B$19999="Country of seller")*([2]JOE_DATA!$A$2:$A$19999="Corporate"),0.4,0)))
+
IF(LEN($DP65)=0,0.3,SUM(IF(([2]JOE_DATA!$C$2:$C$19999=$DP65)*([2]JOE_DATA!$B$2:$B$19999="Country of seller")*([2]JOE_DATA!$A$2:$A$19999="Corporate"),0.3,0)))
+
IF(LEN($DQ65)=0,0.3,SUM(IF(([2]JOE_DATA!$C$2:$C$19999=$DQ65)*([2]JOE_DATA!$B$2:$B$19999="Country of seller")*([2]JOE_DATA!$A$2:$A$19999="Corporate"),0.3,0)))</f>
        <v>1</v>
      </c>
      <c r="HP65" s="3">
        <f t="array" ref="HP65">IF(LEN($DR65)=0,0.4,SUM(IF(([2]JOE_DATA!$C$2:$C$19999=$DR65)*([2]JOE_DATA!$B$2:$B$19999="Country of target")*([2]JOE_DATA!$A$2:$A$19999="Corporate"),0.4,0)))
+
IF(LEN($DS65)=0,0.3,SUM(IF(([2]JOE_DATA!$C$2:$C$19999=$DS65)*([2]JOE_DATA!$B$2:$B$19999="Country of target")*([2]JOE_DATA!$A$2:$A$19999="Corporate"),0.3,0)))
+
IF(LEN($DT65)=0,0.3,SUM(IF(([2]JOE_DATA!$C$2:$C$19999=$DT65)*([2]JOE_DATA!$B$2:$B$19999="Country of target")*([2]JOE_DATA!$A$2:$A$19999="Corporate"),0.3,0)))</f>
        <v>1</v>
      </c>
      <c r="HQ65" s="3">
        <f t="array" ref="HQ65">IF(LEN($DU65)=0,1,SUM(IF(([2]JOE_DATA!$C$2:$C$19999=$DU65)*([2]JOE_DATA!$B$2:$B$19999="Value over US $5m")*([2]JOE_DATA!$A$2:$A$19999="Corporate"),1,0)))</f>
        <v>1</v>
      </c>
      <c r="HR65" s="3">
        <f t="array" ref="HR65">IF(LEN($DV65)=0,1,SUM(IF(([2]JOE_DATA!$C$2:$C$19999=$DV65)*([2]JOE_DATA!$B$2:$B$19999="Value over £500,000")*([2]JOE_DATA!$A$2:$A$19999="Corporate"),1,0)))</f>
        <v>1</v>
      </c>
      <c r="HS65" s="3">
        <f t="array" ref="HS65">IF(LEN($DW65)=0,1,SUM(IF(([2]JOE_DATA!$C$2:$C$19999=$DW65)*([2]JOE_DATA!$B$2:$B$19999="Value over Euro 5m")*([2]JOE_DATA!$A$2:$A$19999="Corporate"),1,0)))</f>
        <v>1</v>
      </c>
      <c r="HT65" s="3">
        <f t="array" ref="HT65">IF(LEN($DX65)=0,1,SUM(IF(([2]JOE_DATA!$C$2:$C$19999=$DX65)*([2]JOE_DATA!$B$2:$B$19999="Value range in euros")*([2]JOE_DATA!$A$2:$A$19999="Corporate"),1,0)))</f>
        <v>1</v>
      </c>
      <c r="HU65" s="3">
        <f t="array" ref="HU65">IF(LEN($DY65)=0,1,SUM(IF(([2]JOE_DATA!$C$2:$C$19999=$DY65)*([2]JOE_DATA!$B$2:$B$19999="Is the deal relevant for M&amp;A study")*([2]JOE_DATA!$A$2:$A$19999="Corporate"),1,0)))</f>
        <v>1</v>
      </c>
      <c r="HV65" s="3">
        <f t="array" ref="HV65">IF(LEN($DZ65)=0,1,SUM(IF(([2]JOE_DATA!$C$2:$C$19999=$DZ65)*([2]JOE_DATA!$B$2:$B$19999="Does the deal involve PE clients")*([2]JOE_DATA!$A$2:$A$19999="Corporate"),1,0)))</f>
        <v>1</v>
      </c>
      <c r="HW65" s="3">
        <f t="array" ref="HW65">IF(LEN($EA65)=0,1,SUM(IF(([2]JOE_DATA!$C$2:$C$19999=$EA65)*([2]JOE_DATA!$B$2:$B$19999="Quarter deal announced/signed")*([2]JOE_DATA!$A$2:$A$19999="Corporate"),1,0)))</f>
        <v>1</v>
      </c>
      <c r="HX65" s="3">
        <f t="array" ref="HX65">IF(LEN($EB65)=0,1,SUM(IF(([2]JOE_DATA!$C$2:$C$19999=$EB65)*([2]JOE_DATA!$B$2:$B$19999="Quarter deal completed")*([2]JOE_DATA!$A$2:$A$19999="Corporate"),1,0)))</f>
        <v>1</v>
      </c>
      <c r="HY65" s="3">
        <f t="array" ref="HY65">IF(LEN($EC65)=0,1,SUM(IF(([2]JOE_DATA!$C$2:$C$19999=$EC65)*([2]JOE_DATA!$B$2:$B$19999="Year deal announced/signed")*([2]JOE_DATA!$A$2:$A$19999="Corporate"),1,0)))</f>
        <v>1</v>
      </c>
      <c r="HZ65" s="3">
        <f t="array" ref="HZ65">IF(LEN($ED65)=0,1,SUM(IF(([2]JOE_DATA!$C$2:$C$19999=$ED65)*([2]JOE_DATA!$B$2:$B$19999="Year deal completed")*([2]JOE_DATA!$A$2:$A$19999="Corporate"),1,0)))</f>
        <v>1</v>
      </c>
      <c r="IA65" s="3">
        <v>1</v>
      </c>
      <c r="IB65" s="3">
        <f t="array" ref="IB65">IF(LEN($EF65)=0,1,SUM(IF(([2]JOE_DATA!$C$2:$C$19999=$EF65)*([2]JOE_DATA!$B$2:$B$19999="Work type")*([2]JOE_DATA!$A$2:$A$19999="Corporate Tax"),1,0)))</f>
        <v>1</v>
      </c>
      <c r="IC65" s="3">
        <f t="array" ref="IC65">IF(LEN($EG65)=0,0.4,SUM(IF(([2]JOE_DATA!$C$2:$C$19999=$EG65)*([2]JOE_DATA!$B$2:$B$19999="Work type")*([2]JOE_DATA!$A$2:$A$19999="EPC Construction"),0.4,0)))
+
IF(LEN($EH65)=0,0.3,SUM(IF(([2]JOE_DATA!$C$2:$C$19999=$EH65)*([2]JOE_DATA!$B$2:$B$19999="Work type")*([2]JOE_DATA!$A$2:$A$19999="EPC Construction"),0.3,0)))
+
IF(LEN($EI65)=0,0.3,SUM(IF(([2]JOE_DATA!$C$2:$C$19999=$EI65)*([2]JOE_DATA!$B$2:$B$19999="Work type")*([2]JOE_DATA!$A$2:$A$19999="EPC Construction"),0.3,0)))</f>
        <v>1</v>
      </c>
      <c r="ID65" s="3">
        <f t="array" ref="ID65">IF(LEN($EJ65)=0,0.4,SUM(IF(([2]JOE_DATA!$C$2:$C$19999=$EJ65)*([2]JOE_DATA!$B$2:$B$19999="Contract type")*([2]JOE_DATA!$A$2:$A$19999="EPC Construction"),0.4,0)))
+
IF(LEN($EK65)=0,0.3,SUM(IF(([2]JOE_DATA!$C$2:$C$19999=$EK65)*([2]JOE_DATA!$B$2:$B$19999="Contract type")*([2]JOE_DATA!$A$2:$A$19999="EPC Construction"),0.3,0)))
+
IF(LEN($EL65)=0,0.3,SUM(IF(([2]JOE_DATA!$C$2:$C$19999=$EL65)*([2]JOE_DATA!$B$2:$B$19999="Contract type")*([2]JOE_DATA!$A$2:$A$19999="EPC Construction"),0.3,0)))</f>
        <v>1</v>
      </c>
      <c r="IE65" s="3">
        <f t="array" ref="IE65">IF(LEN($EP65)=0,1,SUM(IF(([2]JOE_DATA!$C$2:$C$19999=$EP65)*([2]JOE_DATA!$B$2:$B$19999="Client type")*([2]JOE_DATA!$A$2:$A$19999="EPC Construction"),1,0)))</f>
        <v>1</v>
      </c>
      <c r="IF65" s="3">
        <f t="array" ref="IF65">IF(LEN($EN65)=0,1,SUM(IF(([2]JOE_DATA!$C$2:$C$19999=$EN65)*([2]JOE_DATA!$B$2:$B$19999="Subject matter")*([2]JOE_DATA!$A$2:$A$19999="EPC Construction"),1,0)))</f>
        <v>1</v>
      </c>
      <c r="IG65" s="3">
        <f t="array" ref="IG65">IF(LEN($ER65)=0,1,SUM(IF(([2]JOE_DATA!$C$2:$C$19999=$ER65)*([2]JOE_DATA!$B$2:$B$19999="Client scope")*([2]JOE_DATA!$A$2:$A$19999="EPC Construction"),1,0)))</f>
        <v>1</v>
      </c>
      <c r="IH65" s="3">
        <f t="array" ref="IH65">IF(LEN($ES65)=0,0.4,SUM(IF(([2]JOE_DATA!$C$2:$C$19999=$ES65)*([2]JOE_DATA!$B$2:$B$19999="Work type")*([2]JOE_DATA!$A$2:$A$19999="EPC Energy"),0.4,0)))
+
IF(LEN($ET65)=0,0.3,SUM(IF(([2]JOE_DATA!$C$2:$C$19999=$ET65)*([2]JOE_DATA!$B$2:$B$19999="Work type")*([2]JOE_DATA!$A$2:$A$19999="EPC Energy"),0.3,0)))
+
IF(LEN($EU65)=0,0.3,SUM(IF(([2]JOE_DATA!$C$2:$C$19999=$EU65)*([2]JOE_DATA!$B$2:$B$19999="Work type")*([2]JOE_DATA!$A$2:$A$19999="EPC Energy"),0.3,0)))</f>
        <v>1</v>
      </c>
      <c r="II65" s="3">
        <f t="array" ref="II65">IF(LEN($EV65)=0,1,SUM(IF(([2]JOE_DATA!$C$2:$C$19999=$EV65)*([2]JOE_DATA!$B$2:$B$19999="Work type")*([2]JOE_DATA!$A$2:$A$19999="EPC Energy"),1,0)))</f>
        <v>1</v>
      </c>
      <c r="IJ65" s="3">
        <f t="array" ref="IJ65">IF(LEN($EW65)=0,1,SUM(IF(([2]JOE_DATA!$C$2:$C$19999=$EW65)*([2]JOE_DATA!$B$2:$B$19999="Client type")*([2]JOE_DATA!$A$2:$A$19999="EPC Projects"),1,0)))</f>
        <v>1</v>
      </c>
      <c r="IK65" s="3">
        <f t="array" ref="IK65">IF(LEN($FE65)=0,0.4,SUM(IF(([2]JOE_DATA!$C$2:$C$19999=$FE65)*([2]JOE_DATA!$B$2:$B$19999="Client type")*([2]JOE_DATA!$A$2:$A$19999="Real Estate"),0.4,0)))
+
IF(LEN($FF65)=0,0.3,SUM(IF(([2]JOE_DATA!$C$2:$C$19999=$FF65)*([2]JOE_DATA!$B$2:$B$19999="Client type")*([2]JOE_DATA!$A$2:$A$19999="Real Estate"),0.3,0)))
+
IF(LEN($FG65)=0,0.3,SUM(IF(([2]JOE_DATA!$C$2:$C$19999=$FG65)*([2]JOE_DATA!$B$2:$B$19999="Client type")*([2]JOE_DATA!$A$2:$A$19999="Real Estate"),0.3,0)))</f>
        <v>1</v>
      </c>
      <c r="IL65" s="3">
        <f t="array" ref="IL65">IF(LEN($FH65)=0,0.4,SUM(IF(([2]JOE_DATA!$C$2:$C$19999=$FH65)*([2]JOE_DATA!$B$2:$B$19999="Work type")*([2]JOE_DATA!$A$2:$A$19999="Real Estate"),0.4,0)))
+
IF(LEN($FI65)=0,0.3,SUM(IF(([2]JOE_DATA!$C$2:$C$19999=$FI65)*([2]JOE_DATA!$B$2:$B$19999="Work type")*([2]JOE_DATA!$A$2:$A$19999="Real Estate"),0.3,0)))
+
IF(LEN($FJ65)=0,0.3,SUM(IF(([2]JOE_DATA!$C$2:$C$19999=$FJ65)*([2]JOE_DATA!$B$2:$B$19999="Work type")*([2]JOE_DATA!$A$2:$A$19999="Real Estate"),0.3,0)))</f>
        <v>1</v>
      </c>
      <c r="IM65" s="3">
        <f t="array" ref="IM65">IF(LEN($EX65)=0,0.4,SUM(IF(([2]JOE_DATA!$C$2:$C$19999=$EX65)*([2]JOE_DATA!$B$2:$B$19999="Work type")*([2]JOE_DATA!$A$2:$A$19999="Human Capital"),0.4,0)))
+
IF(LEN($EY65)=0,0.3,SUM(IF(([2]JOE_DATA!$C$2:$C$19999=$EY65)*([2]JOE_DATA!$B$2:$B$19999="Work type")*([2]JOE_DATA!$A$2:$A$19999="Human Capital"),0.3,0)))
+
IF(LEN($EZ65)=0,0.3,SUM(IF(([2]JOE_DATA!$C$2:$C$19999=$EZ65)*([2]JOE_DATA!$B$2:$B$19999="Work type")*([2]JOE_DATA!$A$2:$A$19999="Human Capital"),0.3,0)))</f>
        <v>1</v>
      </c>
      <c r="IN65" s="3">
        <f t="array" ref="IN65">IF(LEN($FA65)=0,0.4,SUM(IF(([2]JOE_DATA!$C$2:$C$19999=$FA65)*([2]JOE_DATA!$B$2:$B$19999="Sub-work types")*([2]JOE_DATA!$A$2:$A$19999="Human Capital"),0.4,0)))
+
IF(LEN($FB65)=0,0.3,SUM(IF(([2]JOE_DATA!$C$2:$C$19999=$FB65)*([2]JOE_DATA!$B$2:$B$19999="Sub-work types")*([2]JOE_DATA!$A$2:$A$19999="Human Capital"),0.3,0)))
+
IF(LEN($FC65)=0,0.3,SUM(IF(([2]JOE_DATA!$C$2:$C$19999=$FC65)*([2]JOE_DATA!$B$2:$B$19999="Sub-work types")*([2]JOE_DATA!$A$2:$A$19999="Human Capital"),0.3,0)))</f>
        <v>1</v>
      </c>
      <c r="IO65" s="16">
        <f t="array" ref="IO65">IF(LEN($FD65)=0,1,SUM(IF(([2]JOE_DATA!$C$2:$C$19999=$FD65)*([2]JOE_DATA!$B$2:$B$19999="Pension scheme")*([2]JOE_DATA!$A$2:$A$19999="Human Capital"),1,0)))</f>
        <v>1</v>
      </c>
      <c r="IP65" s="3">
        <f t="array" ref="IP65">IF(LEN($BT65)=0,0.4,SUM(IF(([2]JOE_DATA!$C$2:$C$19999=$BT65)*([2]JOE_DATA!$B$2:$B$19999="Other Matter Executive"),0.4,0)))
+
IF(LEN($BU65)=0,0.3,SUM(IF(([2]JOE_DATA!$C$2:$C$19999=$BU65)*([2]JOE_DATA!$B$2:$B$19999="Other Matter Executive"),0.3,0)))
+
IF(LEN($BV65)=0,0.3,SUM(IF(([2]JOE_DATA!$C$2:$C$19999=$BV65)*([2]JOE_DATA!$B$2:$B$19999="Other Matter Executive"),0.3,0)))</f>
        <v>1</v>
      </c>
    </row>
    <row r="66" spans="1:250" ht="27.75">
      <c r="A66" s="37" t="s">
        <v>246</v>
      </c>
      <c r="B66" s="38" t="s">
        <v>478</v>
      </c>
      <c r="C66" s="37" t="s">
        <v>248</v>
      </c>
      <c r="D66" s="37" t="s">
        <v>305</v>
      </c>
      <c r="E66" s="3"/>
      <c r="F66" s="40" t="s">
        <v>269</v>
      </c>
      <c r="G66" s="3"/>
      <c r="H66" s="3"/>
      <c r="I66" s="40" t="s">
        <v>270</v>
      </c>
      <c r="J66" s="3"/>
      <c r="K66" s="3"/>
      <c r="L66" s="37"/>
      <c r="M66" s="3"/>
      <c r="N66" s="3"/>
      <c r="O66" s="41" t="s">
        <v>99</v>
      </c>
      <c r="P66" s="37"/>
      <c r="Q66" s="37"/>
      <c r="R66" s="3"/>
      <c r="S66" s="42"/>
      <c r="T66" s="42"/>
      <c r="U66" s="40" t="s">
        <v>269</v>
      </c>
      <c r="V66" s="3"/>
      <c r="W66" s="3"/>
      <c r="X66" s="40" t="s">
        <v>270</v>
      </c>
      <c r="Y66" s="3"/>
      <c r="Z66" s="3"/>
      <c r="AA66" s="37" t="s">
        <v>479</v>
      </c>
      <c r="AB66" s="37"/>
      <c r="AC66" s="3"/>
      <c r="AD66" s="37" t="s">
        <v>254</v>
      </c>
      <c r="AE66" s="3"/>
      <c r="AF66" s="3"/>
      <c r="AG66" s="43" t="s">
        <v>130</v>
      </c>
      <c r="AH66" s="3"/>
      <c r="AI66" s="37" t="s">
        <v>255</v>
      </c>
      <c r="AJ66" s="3"/>
      <c r="AK66" s="3"/>
      <c r="AL66" s="37"/>
      <c r="AM66" s="3"/>
      <c r="AN66" s="3"/>
      <c r="AO66" s="37" t="s">
        <v>133</v>
      </c>
      <c r="AP66" s="3"/>
      <c r="AQ66" s="3"/>
      <c r="AR66" s="3"/>
      <c r="AS66" s="3"/>
      <c r="AT66" s="3"/>
      <c r="AU66" s="3"/>
      <c r="AV66" s="3"/>
      <c r="AW66" s="3"/>
      <c r="AX66" s="3"/>
      <c r="AY66" s="3"/>
      <c r="AZ66" s="3"/>
      <c r="BA66" s="3"/>
      <c r="BB66" s="3"/>
      <c r="BC66" s="3"/>
      <c r="BD66" s="3"/>
      <c r="BE66" s="44"/>
      <c r="BF66" s="37"/>
      <c r="BG66" s="37" t="s">
        <v>254</v>
      </c>
      <c r="BH66" s="3"/>
      <c r="BI66" s="40" t="s">
        <v>257</v>
      </c>
      <c r="BJ66" s="45"/>
      <c r="BK66" s="45"/>
      <c r="BL66" s="46" t="s">
        <v>258</v>
      </c>
      <c r="BM66" s="46"/>
      <c r="BN66" s="37"/>
      <c r="BO66" s="3"/>
      <c r="BP66" s="3"/>
      <c r="BQ66" s="3"/>
      <c r="BR66" s="3"/>
      <c r="BS66" s="3"/>
      <c r="BT66" s="37"/>
      <c r="BU66" s="37"/>
      <c r="BV66" s="37"/>
      <c r="BW66" s="3"/>
      <c r="BX66" s="3"/>
      <c r="BY66" s="3"/>
      <c r="BZ66" s="3"/>
      <c r="CA66" s="3"/>
      <c r="CB66" s="3"/>
      <c r="CC66" s="3"/>
      <c r="CD66" s="41" t="s">
        <v>259</v>
      </c>
      <c r="CE66" s="40" t="s">
        <v>260</v>
      </c>
      <c r="CF66" s="3"/>
      <c r="CG66" s="41" t="s">
        <v>261</v>
      </c>
      <c r="CH66" s="40"/>
      <c r="CI66" s="3"/>
      <c r="CJ66" s="3"/>
      <c r="CK66" s="41" t="s">
        <v>262</v>
      </c>
      <c r="CL66" s="3"/>
      <c r="CM66" s="3"/>
      <c r="CN66" s="3"/>
      <c r="CO66" s="3"/>
      <c r="CP66" s="3"/>
      <c r="CQ66" s="37"/>
      <c r="CR66" s="37"/>
      <c r="CS66" s="37"/>
      <c r="CT66" s="37"/>
      <c r="CU66" s="37"/>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7"/>
      <c r="FF66" s="37"/>
      <c r="FG66" s="37"/>
      <c r="FH66" s="37"/>
      <c r="FI66" s="37"/>
      <c r="FJ66" s="3"/>
      <c r="FK66" s="3"/>
      <c r="FL66" s="3"/>
      <c r="FM66" s="3"/>
      <c r="FO66" s="3"/>
      <c r="FP66" s="3"/>
      <c r="FQ66" s="3" t="str">
        <f t="array" ref="FQ66">IF(SUM($FU66:$IP66)=74,"PASS","FAIL")</f>
        <v>PASS</v>
      </c>
      <c r="FR66" s="3">
        <f t="shared" si="5"/>
        <v>0</v>
      </c>
      <c r="FS66" s="3">
        <f t="shared" si="6"/>
        <v>0</v>
      </c>
      <c r="FT66" s="3"/>
      <c r="FU66" s="3">
        <f t="array" ref="FU66">SUM(IF(([2]JOE_DATA!$C$2:$C$19999=$C66)*([2]JOE_DATA!$B$2:$B$19999="Client Name Confidential"),1,0))</f>
        <v>1</v>
      </c>
      <c r="FV66" s="3">
        <f t="array" ref="FV66">IF(ISBLANK($E66),1,SUM(IF(([2]JOE_DATA!$C$2:$C$19999=$E66)*([2]JOE_DATA!$B$2:$B$19999="Client name confidential on completion"),1,0)))</f>
        <v>1</v>
      </c>
      <c r="FW66" s="3">
        <f t="array" ref="FW66">IF(LEN($F66)=0,0.5,SUM(IF(([2]JOE_DATA!$C$2:$C$19999=$F66)*([2]JOE_DATA!$B$2:$B$19999="Client sector group"),0.5,0)))
+
IF(LEN($G66)=0,0.25,SUM(IF(([2]JOE_DATA!$C$2:$C$19999=$G66)*([2]JOE_DATA!$B$2:$B$19999="Client sector group"),0.25,0)))
+
IF(LEN($H66)=0,0.25,SUM(IF(([2]JOE_DATA!$C$2:$C$19999=$H66)*([2]JOE_DATA!$B$2:$B$19999="Client sector group"),0.25,0)))</f>
        <v>1</v>
      </c>
      <c r="FX66" s="3">
        <f t="array" ref="FX66">IF(ISBLANK($I66),0.5,SUM(IF(([2]JOE_DATA!$C$2:$C$19999=$I66)*([2]JOE_DATA!$B$2:$B$19999="Client sub-sector group"),0.5,0)))
+
IF(ISBLANK($J66),0.25,SUM(IF(([2]JOE_DATA!$C$2:$C$19999=$J66)*([2]JOE_DATA!$B$2:$B$19999="Client sub-sector group"),0.25,0)))
+
IF(ISBLANK($K66),0.25,SUM(IF(([2]JOE_DATA!$C$2:$C$19999=$K66)*([2]JOE_DATA!$B$2:$B$19999="Client sub-sector group"),0.25,0)))</f>
        <v>1</v>
      </c>
      <c r="FY66" s="3">
        <f t="array" ref="FY66">IF(LEN($L66)=0,0.4,SUM(IF(([2]JOE_DATA!$C$2:$C$19999=$L66)*([2]JOE_DATA!$B$2:$B$19999="Predominant Country of Client"),0.4,0)))
+
IF(LEN($M66)=0,0.3,SUM(IF(([2]JOE_DATA!$C$2:$C$19999=$M66)*([2]JOE_DATA!$B$2:$B$19999="Predominant Country of Client"),0.3,0)))
+
IF(LEN($N66)=0,0.3,SUM(IF(([2]JOE_DATA!$C$2:$C$19999=$N66)*([2]JOE_DATA!$B$2:$B$19999="Predominant Country of Client"),0.3,0)))</f>
        <v>1</v>
      </c>
      <c r="FZ66" s="3">
        <f t="array" ref="FZ66">IF(LEN($O66)=0,0.4,SUM(IF(([2]JOE_DATA!$C$2:$C$19999=$O66)*([2]JOE_DATA!$B$2:$B$19999="Main practice group"),0.4,0)))
+
IF(LEN($P66)=0,0.3,SUM(IF(([2]JOE_DATA!$C$2:$C$19999=$P66)*([2]JOE_DATA!$B$2:$B$19999="Main practice group"),0.3,0)))
+
IF(LEN($Q66)=0,0.3,SUM(IF(([2]JOE_DATA!$C$2:$C$19999=$Q66)*([2]JOE_DATA!$B$2:$B$19999="Main practice group"),0.3,0)))</f>
        <v>1</v>
      </c>
      <c r="GA66" s="3">
        <f t="shared" si="7"/>
        <v>1</v>
      </c>
      <c r="GB66" s="3">
        <f t="shared" si="8"/>
        <v>1</v>
      </c>
      <c r="GC66" s="3">
        <f t="array" ref="GC66">IF(LEN($U66)=0,0.4,SUM(IF(([2]JOE_DATA!$C$2:$C$19999=$U66)*([2]JOE_DATA!$B$2:$B$19999="Matter sector group"),0.4,0)))
+
IF(LEN($V66)=0,0.3,SUM(IF(([2]JOE_DATA!$C$2:$C$19999=$V66)*([2]JOE_DATA!$B$2:$B$19999="Matter sector group"),0.3,0)))
+
IF(LEN($W66)=0,0.3,SUM(IF(([2]JOE_DATA!$C$2:$C$19999=$W66)*([2]JOE_DATA!$B$2:$B$19999="Matter sector group"),0.3,0)))</f>
        <v>1</v>
      </c>
      <c r="GD66" s="3">
        <f t="array" ref="GD66">IF(LEN($X66)=0,0.4,SUM(IF(([2]JOE_DATA!$C$2:$C$19999=$X66)*([2]JOE_DATA!$B$2:$B$19999="Matter sub-sector group"),0.4,0)))
+
IF(LEN($Y66)=0,0.3,SUM(IF(([2]JOE_DATA!$C$2:$C$19999=$Y66)*([2]JOE_DATA!$B$2:$B$19999="Matter sub-sector group"),0.3,0)))
+
IF(LEN($Z66)=0,0.3,SUM(IF(([2]JOE_DATA!$C$2:$C$19999=$Z66)*([2]JOE_DATA!$B$2:$B$19999="Matter sub-sector group"),0.3,0)))</f>
        <v>1</v>
      </c>
      <c r="GE66" s="3">
        <f t="array" ref="GE66">IF(ISBLANK($AD66),1,SUM(IF(([2]JOE_DATA!$C$2:$C$19999=$AD66)*([2]JOE_DATA!$B$2:$B$19999="Matter confidential"),1,0)))</f>
        <v>1</v>
      </c>
      <c r="GF66" s="3">
        <f t="array" ref="GF66">IF(ISBLANK($AE66),1,SUM(IF(([2]JOE_DATA!$C$2:$C$19999=$AE66)*([2]JOE_DATA!$B$2:$B$19999="Matter confidential on completion"),1,0)))</f>
        <v>1</v>
      </c>
      <c r="GG66" s="3">
        <f t="array" ref="GG66">IF(ISBLANK($AG66),1,SUM(IF(([2]JOE_DATA!$C$2:$C$19999=$AG66)*([2]JOE_DATA!$B$2:$B$19999="Applicable law"),1,0)))</f>
        <v>1</v>
      </c>
      <c r="GH66" s="3">
        <f t="array" ref="GH66">IF(ISBLANK($AO66),1,SUM(IF(([2]JOE_DATA!$C$2:$C$19999=$AO66)*([2]JOE_DATA!$B$2:$B$19999="Contentious"),1,0)))</f>
        <v>1</v>
      </c>
      <c r="GI66" s="3">
        <f t="array" ref="GI66">IF(ISBLANK($AP66),1,SUM(IF(([2]JOE_DATA!$C$2:$C$19999=$AP66)*([2]JOE_DATA!$B$2:$B$19999="Dispute resolution"),1,0)))</f>
        <v>1</v>
      </c>
      <c r="GJ66" s="3">
        <f t="array" ref="GJ66">IF(ISBLANK($AQ66),1,SUM(IF(([2]JOE_DATA!$C$2:$C$19999=$AQ66)*([2]JOE_DATA!$B$2:$B$19999="Language of dispute"),1,0)))</f>
        <v>1</v>
      </c>
      <c r="GK66" s="3">
        <f t="array" ref="GK66">IF(LEN($AW66)=0,0.4,SUM(IF(([2]JOE_DATA!$C$2:$C$19999=$AW66)*([2]JOE_DATA!$B$2:$B$19999="Country Of Arbitration"),0.4,0)))
+
IF(LEN($AX66)=0,0.3,SUM(IF(([2]JOE_DATA!$C$2:$C$19999=$AX66)*([2]JOE_DATA!$B$2:$B$19999="Country Of Arbitration"),0.3,0)))
+
IF(LEN($AY66)=0,0.3,SUM(IF(([2]JOE_DATA!$C$2:$C$19999=$AY66)*([2]JOE_DATA!$B$2:$B$19999="Country Of Arbitration"),0.3,0)))</f>
        <v>1</v>
      </c>
      <c r="GL66" s="3">
        <f t="array" ref="GL66">IF(LEN($AT66)=0,0.4,SUM(IF(([2]JOE_DATA!$C$2:$C$19999=$AT66)*([2]JOE_DATA!$B$2:$B$19999="Jurisdiction of dispute"),0.4,0)))
+
IF(LEN($AU66)=0,0.3,SUM(IF(([2]JOE_DATA!$C$2:$C$19999=$AU66)*([2]JOE_DATA!$B$2:$B$19999="Jurisdiction of dispute"),0.3,0)))
+
IF(LEN($AV66)=0,0.3,SUM(IF(([2]JOE_DATA!$C$2:$C$19999=$AV66)*([2]JOE_DATA!$B$2:$B$19999="Jurisdiction of dispute"),0.3,0)))</f>
        <v>1</v>
      </c>
      <c r="GM66" s="3">
        <f t="array" ref="GM66">IF(LEN($AZ66)=0,0.6,SUM(IF(([2]JOE_DATA!$C$2:$C$19999=$AZ66)*([2]JOE_DATA!$B$2:$B$19999="Seat of arbitration"),0.6,0)))
+
IF(LEN($BA66)=0,0.4,SUM(IF(([2]JOE_DATA!$C$2:$C$19999=$BA66)*([2]JOE_DATA!$B$2:$B$19999="Seat of arbitration"),0.4,0)))</f>
        <v>1</v>
      </c>
      <c r="GN66" s="3">
        <f t="array" ref="GN66">IF(ISBLANK($BB66),1,SUM(IF(([2]JOE_DATA!$C$2:$C$19999=$BB66)*([2]JOE_DATA!$B$2:$B$19999="Arbitral rules"),1,0)))</f>
        <v>1</v>
      </c>
      <c r="GO66" s="3">
        <f t="array" ref="GO66">IF(ISBLANK($BC66),1,SUM(IF(([2]JOE_DATA!$C$2:$C$19999=$BC66)*([2]JOE_DATA!$B$2:$B$19999="Investment treaty"),1,0)))</f>
        <v>1</v>
      </c>
      <c r="GP66" s="3">
        <f t="array" ref="GP66">IF(ISBLANK($BD66),1,SUM(IF(([2]JOE_DATA!$C$2:$C$19999=$BD66)*([2]JOE_DATA!$B$2:$B$19999="Investigation type"),1,0)))</f>
        <v>1</v>
      </c>
      <c r="GQ66" s="3">
        <f t="array" ref="GQ66">IF(ISBLANK($BF66),1,SUM(IF(([2]JOE_DATA!$C$2:$C$19999=$BF66)*([2]JOE_DATA!$B$2:$B$19999="Currency of deal"),1,0)))</f>
        <v>1</v>
      </c>
      <c r="GR66" s="3">
        <f t="array" ref="GR66">IF(ISBLANK($BG66),1,SUM(IF(([2]JOE_DATA!$C$2:$C$19999=$BG66)*([2]JOE_DATA!$B$2:$B$19999="Value confidential"),1,0)))</f>
        <v>1</v>
      </c>
      <c r="GS66" s="3">
        <f t="array" ref="GS66">IF(ISBLANK($BH66),1,SUM(IF(([2]JOE_DATA!$C$2:$C$19999=$BH66)*([2]JOE_DATA!$B$2:$B$19999="Value confidential on completion"),1,0)))</f>
        <v>1</v>
      </c>
      <c r="GT66" s="3">
        <f t="array" ref="GT66">IF(LEN($BI66)=0,0.4,SUM(IF(([2]JOE_DATA!$C$2:$C$19999=$BI66)*([2]JOE_DATA!$B$2:$B$19999="Teams"),0.4,0)))
+
IF(LEN($BJ66)=0,0.3,SUM(IF(([2]JOE_DATA!$C$2:$C$19999=$BJ66)*([2]JOE_DATA!$B$2:$B$19999="Teams"),0.3,0)))
+
IF(LEN($BK66)=0,0.3,SUM(IF(([2]JOE_DATA!$C$2:$C$19999=$BK66)*([2]JOE_DATA!$B$2:$B$19999="Teams"),0.3,0)))</f>
        <v>1</v>
      </c>
      <c r="GU66" s="3">
        <f t="array" ref="GU66">IF(LEN($BL66)=0,0.4,SUM(IF(([2]JOE_DATA!$C$2:$C$19999=$BL66)*([2]JOE_DATA!$B$2:$B$19999="Lead Matter Partner"),0.4,0)))
+
IF(LEN($BM66)=0,0.3,SUM(IF(([2]JOE_DATA!$C$2:$C$19999=$BM66)*([2]JOE_DATA!$B$2:$B$19999="Lead Matter Partner"),0.3,0)))
+
IF(LEN($BN66)=0,0.3,SUM(IF(([2]JOE_DATA!$C$2:$C$19999=$BN66)*([2]JOE_DATA!$B$2:$B$19999="Lead Matter Partner"),0.3,0)))</f>
        <v>1</v>
      </c>
      <c r="GV66" s="3">
        <f t="array" ref="GV66">IF(LEN($BP66)=0,0.4,SUM(IF(([2]JOE_DATA!$C$2:$C$19999=$BP66)*([2]JOE_DATA!$B$2:$B$19999="Source of credential"),0.4,0)))
+
IF(LEN($BQ66)=0,0.3,SUM(IF(([2]JOE_DATA!$C$2:$C$19999=$BQ66)*([2]JOE_DATA!$B$2:$B$19999="Source of credential"),0.3,0)))
+
IF(LEN($BR66)=0,0.3,SUM(IF(([2]JOE_DATA!$C$2:$C$19999=$BR66)*([2]JOE_DATA!$B$2:$B$19999="Source of credential"),0.3,0)))</f>
        <v>1</v>
      </c>
      <c r="GW66" s="3">
        <f t="array" ref="GW66">IF(LEN($BX66)=0,0.4,SUM(IF(([2]JOE_DATA!$C$2:$C$19999=$BX66)*([2]JOE_DATA!$B$2:$B$19999="CMS firms involved"),0.4,0)))
+
IF(LEN($BY66)=0,0.6,SUM(IF(([2]JOE_DATA!$C$2:$C$19999=$BY66)*([2]JOE_DATA!$B$2:$B$19999="CMS firms involved"),0.6,0)))</f>
        <v>1</v>
      </c>
      <c r="GX66" s="3">
        <f t="array" ref="GX66">IF(ISBLANK($BZ66),1,SUM(IF(([2]JOE_DATA!$C$2:$C$19999=$BZ66)*([2]JOE_DATA!$B$2:$B$19999="Lead CMS firm"),1,0)))</f>
        <v>1</v>
      </c>
      <c r="GY66" s="3">
        <f t="array" ref="GY66">IF(LEN($CA66)=0,0.4,SUM(IF(([2]JOE_DATA!$C$2:$C$19999=$CA66)*([2]JOE_DATA!$B$2:$B$19999="Countries of other CMS firms"),0.4,0)))
+
IF(LEN($CB66)=0,0.3,SUM(IF(([2]JOE_DATA!$C$2:$C$19999=$CB66)*([2]JOE_DATA!$B$2:$B$19999="Countries of other CMS firms"),0.3,0)))
+
IF(LEN($CC66)=0,0.3,SUM(IF(([2]JOE_DATA!$C$2:$C$19999=$CC66)*([2]JOE_DATA!$B$2:$B$19999="Countries of other CMS firms"),0.3,0)))</f>
        <v>1</v>
      </c>
      <c r="GZ66" s="3">
        <f t="array" ref="GZ66">IF(ISBLANK($CD66),1,SUM(IF(([2]JOE_DATA!$C$2:$C$19999=$CD66)*([2]JOE_DATA!$B$2:$B$19999="Credential status"),1,0)))</f>
        <v>1</v>
      </c>
      <c r="HA66" s="3">
        <f t="array" ref="HA66">IF(ISBLANK($CE66),1,SUM(IF(([2]JOE_DATA!$C$2:$C$19999=$CE66)*([2]JOE_DATA!$B$2:$B$19999="Credential version"),1,0)))</f>
        <v>1</v>
      </c>
      <c r="HB66" s="3">
        <f t="array" ref="HB66">IF(ISBLANK($CG66),1,SUM(IF(([2]JOE_DATA!$C$2:$C$19999=$CG66)*([2]JOE_DATA!$B$2:$B$19999="Credential type "),1,0)))</f>
        <v>1</v>
      </c>
      <c r="HC66" s="3">
        <f t="array" ref="HC66">IF(ISBLANK($CH66),1,SUM(IF(([2]JOE_DATA!$C$2:$C$19999=$CH66)*([2]JOE_DATA!$B$2:$B$19999="Other uses"),1,0)))</f>
        <v>1</v>
      </c>
      <c r="HD66" s="3">
        <f t="array" ref="HD66">IF(ISBLANK($CK66),1,SUM(IF(([2]JOE_DATA!$C$2:$C$19999=$CK66)*([2]JOE_DATA!$B$2:$B$19999="Priority"),1,0)))</f>
        <v>1</v>
      </c>
      <c r="HE66" s="3">
        <f t="array" ref="HE66">IF(LEN($CM66)=0,0.4,SUM(IF(([2]JOE_DATA!$C$2:$C$19999=$CM66)*([2]JOE_DATA!$B$2:$B$19999="Know how"),0.4,0)))
+
IF(LEN($CN66)=0,0.3,SUM(IF(([2]JOE_DATA!$C$2:$C$19999=$CN66)*([2]JOE_DATA!$B$2:$B$19999="Know how"),0.3,0)))
+
IF(LEN($CO66)=0,0.3,SUM(IF(([2]JOE_DATA!$C$2:$C$19999=$CO66)*([2]JOE_DATA!$B$2:$B$19999="Know how"),0.3,0)))</f>
        <v>1</v>
      </c>
      <c r="HF66" s="3">
        <f t="array" ref="HF66">IF(LEN($CS66)=0,0.4,SUM(IF(([2]JOE_DATA!$C$2:$C$19999=$CS66)*([2]JOE_DATA!$B$2:$B$19999="Work type")*([2]JOE_DATA!$A$2:$A$19999="BAIF"),0.4,0)))
+
IF(LEN($CT66)=0,0.3,SUM(IF(([2]JOE_DATA!$C$2:$C$19999=$CT66)*([2]JOE_DATA!$B$2:$B$19999="Work type")*([2]JOE_DATA!$A$2:$A$19999="BAIF"),0.3,0)))
+
IF(LEN($CU66)=0,0.3,SUM(IF(([2]JOE_DATA!$C$2:$C$19999=$CU66)*([2]JOE_DATA!$B$2:$B$19999="Work type")*([2]JOE_DATA!$A$2:$A$19999="BAIF"),0.3,0)))</f>
        <v>1</v>
      </c>
      <c r="HG66" s="3">
        <f t="array" ref="HG66">IF(LEN($CQ66)=0,1,SUM(IF(([2]JOE_DATA!$C$2:$C$19999=$CQ66)*([2]JOE_DATA!$B$2:$B$19999="Client type")*([2]JOE_DATA!$A$2:$A$19999="BAIF"),1,0)))</f>
        <v>1</v>
      </c>
      <c r="HH66" s="3">
        <f t="array" ref="HH66">IF(LEN($CW66)=0,0.4,SUM(IF(([2]JOE_DATA!$C$2:$C$19999=$CW66)*([2]JOE_DATA!$B$2:$B$19999="Work type")*([2]JOE_DATA!$A$2:$A$19999="CRD"),0.4,0)))
+
IF(LEN($CX66)=0,0.3,SUM(IF(([2]JOE_DATA!$C$2:$C$19999=$CX66)*([2]JOE_DATA!$B$2:$B$19999="Work type")*([2]JOE_DATA!$A$2:$A$19999="CRD"),0.3,0)))
+
IF(LEN($CY66)=0,0.3,SUM(IF(([2]JOE_DATA!$C$2:$C$19999=$CY66)*([2]JOE_DATA!$B$2:$B$19999="Work type")*([2]JOE_DATA!$A$2:$A$19999="CRD"),0.3,0)))</f>
        <v>1</v>
      </c>
      <c r="HI66" s="3">
        <f t="array" ref="HI66">IF(LEN($CZ66)=0,0.4,SUM(IF(([2]JOE_DATA!$C$2:$C$19999=$CZ66)*([2]JOE_DATA!$B$2:$B$19999="Sub-work type")*([2]JOE_DATA!$A$2:$A$19999="CRD"),0.4,0)))
+
IF(LEN($DA66)=0,0.3,SUM(IF(([2]JOE_DATA!$C$2:$C$19999=$DA66)*([2]JOE_DATA!$B$2:$B$19999="Sub-work type")*([2]JOE_DATA!$A$2:$A$19999="CRD"),0.3,0)))
+
IF(LEN($DB66)=0,0.3,SUM(IF(([2]JOE_DATA!$C$2:$C$19999=$DB66)*([2]JOE_DATA!$B$2:$B$19999="Sub-work type")*([2]JOE_DATA!$A$2:$A$19999="CRD"),0.3,0)))</f>
        <v>1</v>
      </c>
      <c r="HJ66" s="3">
        <f t="array" ref="HJ66">IF(LEN($CV66)=0,1,SUM(IF(([2]JOE_DATA!$C$2:$C$19999=$CV66)*([2]JOE_DATA!$B$2:$B$19999="Client type")*([2]JOE_DATA!$A$2:$A$19999="CRD"),1,0)))</f>
        <v>1</v>
      </c>
      <c r="HK66" s="3">
        <f t="array" ref="HK66">IF(LEN($DC66)=0,0.4,SUM(IF(([2]JOE_DATA!$C$2:$C$19999=$DC66)*([2]JOE_DATA!$B$2:$B$19999="Work type")*([2]JOE_DATA!$A$2:$A$19999="Corporate"),0.4,0)))
+
IF(LEN($DD66)=0,0.3,SUM(IF(([2]JOE_DATA!$C$2:$C$19999=$DD66)*([2]JOE_DATA!$B$2:$B$19999="Work type")*([2]JOE_DATA!$A$2:$A$19999="Corporate"),0.3,0)))
+
IF(LEN($DE66)=0,0.3,SUM(IF(([2]JOE_DATA!$C$2:$C$19999=$DE66)*([2]JOE_DATA!$B$2:$B$19999="Work type")*([2]JOE_DATA!$A$2:$A$19999="Corporate"),0.3,0)))</f>
        <v>1</v>
      </c>
      <c r="HL66" s="3">
        <f t="array" ref="HL66">IF(LEN($DF66)=0,0.4,SUM(IF(([2]JOE_DATA!$C$2:$C$19999=$DF66)*([2]JOE_DATA!$B$2:$B$19999="Sub-work type")*([2]JOE_DATA!$A$2:$A$19999="Corporate"),0.4,0)))
+
IF(LEN($DG66)=0,0.3,SUM(IF(([2]JOE_DATA!$C$2:$C$19999=$DG66)*([2]JOE_DATA!$B$2:$B$19999="Sub-work type")*([2]JOE_DATA!$A$2:$A$19999="Corporate"),0.3,0)))
+
IF(LEN($DH66)=0,0.3,SUM(IF(([2]JOE_DATA!$C$2:$C$19999=$DH66)*([2]JOE_DATA!$B$2:$B$19999="Sub-work type")*([2]JOE_DATA!$A$2:$A$19999="Corporate"),0.3,0)))</f>
        <v>1</v>
      </c>
      <c r="HM66" s="3">
        <f t="array" ref="HM66">IF(LEN($DI66)=0,0.4,SUM(IF(([2]JOE_DATA!$C$2:$C$19999=$DI66)*([2]JOE_DATA!$B$2:$B$19999="Acting for")*([2]JOE_DATA!$A$2:$A$19999="Corporate"),0.4,0)))
+
IF(LEN($DJ66)=0,0.3,SUM(IF(([2]JOE_DATA!$C$2:$C$19999=$DJ66)*([2]JOE_DATA!$B$2:$B$19999="Acting for")*([2]JOE_DATA!$A$2:$A$19999="Corporate"),0.3,0)))
+
IF(LEN($DK66)=0,0.3,SUM(IF(([2]JOE_DATA!$C$2:$C$19999=$DK66)*([2]JOE_DATA!$B$2:$B$19999="Acting for")*([2]JOE_DATA!$A$2:$A$19999="Corporate"),0.3,0)))</f>
        <v>1</v>
      </c>
      <c r="HN66" s="3">
        <f t="array" ref="HN66">IF(LEN($DM66)=0,0.4,SUM(IF(([2]JOE_DATA!$C$2:$C$19999=$DM66)*([2]JOE_DATA!$B$2:$B$19999="Country of buyer")*([2]JOE_DATA!$A$2:$A$19999="Corporate"),0.4,0)))
+
IF(LEN($DN66)=0,0.3,SUM(IF(([2]JOE_DATA!$C$2:$C$19999=$DN66)*([2]JOE_DATA!$B$2:$B$19999="Country of buyer")*([2]JOE_DATA!$A$2:$A$19999="Corporate"),0.3,0)))
+
IF(LEN($DL66)=0,0.3,SUM(IF(([2]JOE_DATA!$C$2:$C$19999=$DL66)*([2]JOE_DATA!$B$2:$B$19999="Country of buyer")*([2]JOE_DATA!$A$2:$A$19999="Corporate"),0.3,0)))</f>
        <v>1</v>
      </c>
      <c r="HO66" s="3">
        <f t="array" ref="HO66">IF(LEN($DO66)=0,0.4,SUM(IF(([2]JOE_DATA!$C$2:$C$19999=$DO66)*([2]JOE_DATA!$B$2:$B$19999="Country of seller")*([2]JOE_DATA!$A$2:$A$19999="Corporate"),0.4,0)))
+
IF(LEN($DP66)=0,0.3,SUM(IF(([2]JOE_DATA!$C$2:$C$19999=$DP66)*([2]JOE_DATA!$B$2:$B$19999="Country of seller")*([2]JOE_DATA!$A$2:$A$19999="Corporate"),0.3,0)))
+
IF(LEN($DQ66)=0,0.3,SUM(IF(([2]JOE_DATA!$C$2:$C$19999=$DQ66)*([2]JOE_DATA!$B$2:$B$19999="Country of seller")*([2]JOE_DATA!$A$2:$A$19999="Corporate"),0.3,0)))</f>
        <v>1</v>
      </c>
      <c r="HP66" s="3">
        <f t="array" ref="HP66">IF(LEN($DR66)=0,0.4,SUM(IF(([2]JOE_DATA!$C$2:$C$19999=$DR66)*([2]JOE_DATA!$B$2:$B$19999="Country of target")*([2]JOE_DATA!$A$2:$A$19999="Corporate"),0.4,0)))
+
IF(LEN($DS66)=0,0.3,SUM(IF(([2]JOE_DATA!$C$2:$C$19999=$DS66)*([2]JOE_DATA!$B$2:$B$19999="Country of target")*([2]JOE_DATA!$A$2:$A$19999="Corporate"),0.3,0)))
+
IF(LEN($DT66)=0,0.3,SUM(IF(([2]JOE_DATA!$C$2:$C$19999=$DT66)*([2]JOE_DATA!$B$2:$B$19999="Country of target")*([2]JOE_DATA!$A$2:$A$19999="Corporate"),0.3,0)))</f>
        <v>1</v>
      </c>
      <c r="HQ66" s="3">
        <f t="array" ref="HQ66">IF(LEN($DU66)=0,1,SUM(IF(([2]JOE_DATA!$C$2:$C$19999=$DU66)*([2]JOE_DATA!$B$2:$B$19999="Value over US $5m")*([2]JOE_DATA!$A$2:$A$19999="Corporate"),1,0)))</f>
        <v>1</v>
      </c>
      <c r="HR66" s="3">
        <f t="array" ref="HR66">IF(LEN($DV66)=0,1,SUM(IF(([2]JOE_DATA!$C$2:$C$19999=$DV66)*([2]JOE_DATA!$B$2:$B$19999="Value over £500,000")*([2]JOE_DATA!$A$2:$A$19999="Corporate"),1,0)))</f>
        <v>1</v>
      </c>
      <c r="HS66" s="3">
        <f t="array" ref="HS66">IF(LEN($DW66)=0,1,SUM(IF(([2]JOE_DATA!$C$2:$C$19999=$DW66)*([2]JOE_DATA!$B$2:$B$19999="Value over Euro 5m")*([2]JOE_DATA!$A$2:$A$19999="Corporate"),1,0)))</f>
        <v>1</v>
      </c>
      <c r="HT66" s="3">
        <f t="array" ref="HT66">IF(LEN($DX66)=0,1,SUM(IF(([2]JOE_DATA!$C$2:$C$19999=$DX66)*([2]JOE_DATA!$B$2:$B$19999="Value range in euros")*([2]JOE_DATA!$A$2:$A$19999="Corporate"),1,0)))</f>
        <v>1</v>
      </c>
      <c r="HU66" s="3">
        <f t="array" ref="HU66">IF(LEN($DY66)=0,1,SUM(IF(([2]JOE_DATA!$C$2:$C$19999=$DY66)*([2]JOE_DATA!$B$2:$B$19999="Is the deal relevant for M&amp;A study")*([2]JOE_DATA!$A$2:$A$19999="Corporate"),1,0)))</f>
        <v>1</v>
      </c>
      <c r="HV66" s="3">
        <f t="array" ref="HV66">IF(LEN($DZ66)=0,1,SUM(IF(([2]JOE_DATA!$C$2:$C$19999=$DZ66)*([2]JOE_DATA!$B$2:$B$19999="Does the deal involve PE clients")*([2]JOE_DATA!$A$2:$A$19999="Corporate"),1,0)))</f>
        <v>1</v>
      </c>
      <c r="HW66" s="3">
        <f t="array" ref="HW66">IF(LEN($EA66)=0,1,SUM(IF(([2]JOE_DATA!$C$2:$C$19999=$EA66)*([2]JOE_DATA!$B$2:$B$19999="Quarter deal announced/signed")*([2]JOE_DATA!$A$2:$A$19999="Corporate"),1,0)))</f>
        <v>1</v>
      </c>
      <c r="HX66" s="3">
        <f t="array" ref="HX66">IF(LEN($EB66)=0,1,SUM(IF(([2]JOE_DATA!$C$2:$C$19999=$EB66)*([2]JOE_DATA!$B$2:$B$19999="Quarter deal completed")*([2]JOE_DATA!$A$2:$A$19999="Corporate"),1,0)))</f>
        <v>1</v>
      </c>
      <c r="HY66" s="3">
        <f t="array" ref="HY66">IF(LEN($EC66)=0,1,SUM(IF(([2]JOE_DATA!$C$2:$C$19999=$EC66)*([2]JOE_DATA!$B$2:$B$19999="Year deal announced/signed")*([2]JOE_DATA!$A$2:$A$19999="Corporate"),1,0)))</f>
        <v>1</v>
      </c>
      <c r="HZ66" s="3">
        <f t="array" ref="HZ66">IF(LEN($ED66)=0,1,SUM(IF(([2]JOE_DATA!$C$2:$C$19999=$ED66)*([2]JOE_DATA!$B$2:$B$19999="Year deal completed")*([2]JOE_DATA!$A$2:$A$19999="Corporate"),1,0)))</f>
        <v>1</v>
      </c>
      <c r="IA66" s="3">
        <v>1</v>
      </c>
      <c r="IB66" s="3">
        <f t="array" ref="IB66">IF(LEN($EF66)=0,1,SUM(IF(([2]JOE_DATA!$C$2:$C$19999=$EF66)*([2]JOE_DATA!$B$2:$B$19999="Work type")*([2]JOE_DATA!$A$2:$A$19999="Corporate Tax"),1,0)))</f>
        <v>1</v>
      </c>
      <c r="IC66" s="3">
        <f t="array" ref="IC66">IF(LEN($EG66)=0,0.4,SUM(IF(([2]JOE_DATA!$C$2:$C$19999=$EG66)*([2]JOE_DATA!$B$2:$B$19999="Work type")*([2]JOE_DATA!$A$2:$A$19999="EPC Construction"),0.4,0)))
+
IF(LEN($EH66)=0,0.3,SUM(IF(([2]JOE_DATA!$C$2:$C$19999=$EH66)*([2]JOE_DATA!$B$2:$B$19999="Work type")*([2]JOE_DATA!$A$2:$A$19999="EPC Construction"),0.3,0)))
+
IF(LEN($EI66)=0,0.3,SUM(IF(([2]JOE_DATA!$C$2:$C$19999=$EI66)*([2]JOE_DATA!$B$2:$B$19999="Work type")*([2]JOE_DATA!$A$2:$A$19999="EPC Construction"),0.3,0)))</f>
        <v>1</v>
      </c>
      <c r="ID66" s="3">
        <f t="array" ref="ID66">IF(LEN($EJ66)=0,0.4,SUM(IF(([2]JOE_DATA!$C$2:$C$19999=$EJ66)*([2]JOE_DATA!$B$2:$B$19999="Contract type")*([2]JOE_DATA!$A$2:$A$19999="EPC Construction"),0.4,0)))
+
IF(LEN($EK66)=0,0.3,SUM(IF(([2]JOE_DATA!$C$2:$C$19999=$EK66)*([2]JOE_DATA!$B$2:$B$19999="Contract type")*([2]JOE_DATA!$A$2:$A$19999="EPC Construction"),0.3,0)))
+
IF(LEN($EL66)=0,0.3,SUM(IF(([2]JOE_DATA!$C$2:$C$19999=$EL66)*([2]JOE_DATA!$B$2:$B$19999="Contract type")*([2]JOE_DATA!$A$2:$A$19999="EPC Construction"),0.3,0)))</f>
        <v>1</v>
      </c>
      <c r="IE66" s="3">
        <f t="array" ref="IE66">IF(LEN($EP66)=0,1,SUM(IF(([2]JOE_DATA!$C$2:$C$19999=$EP66)*([2]JOE_DATA!$B$2:$B$19999="Client type")*([2]JOE_DATA!$A$2:$A$19999="EPC Construction"),1,0)))</f>
        <v>1</v>
      </c>
      <c r="IF66" s="3">
        <f t="array" ref="IF66">IF(LEN($EN66)=0,1,SUM(IF(([2]JOE_DATA!$C$2:$C$19999=$EN66)*([2]JOE_DATA!$B$2:$B$19999="Subject matter")*([2]JOE_DATA!$A$2:$A$19999="EPC Construction"),1,0)))</f>
        <v>1</v>
      </c>
      <c r="IG66" s="3">
        <f t="array" ref="IG66">IF(LEN($ER66)=0,1,SUM(IF(([2]JOE_DATA!$C$2:$C$19999=$ER66)*([2]JOE_DATA!$B$2:$B$19999="Client scope")*([2]JOE_DATA!$A$2:$A$19999="EPC Construction"),1,0)))</f>
        <v>1</v>
      </c>
      <c r="IH66" s="3">
        <f t="array" ref="IH66">IF(LEN($ES66)=0,0.4,SUM(IF(([2]JOE_DATA!$C$2:$C$19999=$ES66)*([2]JOE_DATA!$B$2:$B$19999="Work type")*([2]JOE_DATA!$A$2:$A$19999="EPC Energy"),0.4,0)))
+
IF(LEN($ET66)=0,0.3,SUM(IF(([2]JOE_DATA!$C$2:$C$19999=$ET66)*([2]JOE_DATA!$B$2:$B$19999="Work type")*([2]JOE_DATA!$A$2:$A$19999="EPC Energy"),0.3,0)))
+
IF(LEN($EU66)=0,0.3,SUM(IF(([2]JOE_DATA!$C$2:$C$19999=$EU66)*([2]JOE_DATA!$B$2:$B$19999="Work type")*([2]JOE_DATA!$A$2:$A$19999="EPC Energy"),0.3,0)))</f>
        <v>1</v>
      </c>
      <c r="II66" s="3">
        <f t="array" ref="II66">IF(LEN($EV66)=0,1,SUM(IF(([2]JOE_DATA!$C$2:$C$19999=$EV66)*([2]JOE_DATA!$B$2:$B$19999="Work type")*([2]JOE_DATA!$A$2:$A$19999="EPC Energy"),1,0)))</f>
        <v>1</v>
      </c>
      <c r="IJ66" s="3">
        <f t="array" ref="IJ66">IF(LEN($EW66)=0,1,SUM(IF(([2]JOE_DATA!$C$2:$C$19999=$EW66)*([2]JOE_DATA!$B$2:$B$19999="Client type")*([2]JOE_DATA!$A$2:$A$19999="EPC Projects"),1,0)))</f>
        <v>1</v>
      </c>
      <c r="IK66" s="3">
        <f t="array" ref="IK66">IF(LEN($FE66)=0,0.4,SUM(IF(([2]JOE_DATA!$C$2:$C$19999=$FE66)*([2]JOE_DATA!$B$2:$B$19999="Client type")*([2]JOE_DATA!$A$2:$A$19999="Real Estate"),0.4,0)))
+
IF(LEN($FF66)=0,0.3,SUM(IF(([2]JOE_DATA!$C$2:$C$19999=$FF66)*([2]JOE_DATA!$B$2:$B$19999="Client type")*([2]JOE_DATA!$A$2:$A$19999="Real Estate"),0.3,0)))
+
IF(LEN($FG66)=0,0.3,SUM(IF(([2]JOE_DATA!$C$2:$C$19999=$FG66)*([2]JOE_DATA!$B$2:$B$19999="Client type")*([2]JOE_DATA!$A$2:$A$19999="Real Estate"),0.3,0)))</f>
        <v>1</v>
      </c>
      <c r="IL66" s="3">
        <f t="array" ref="IL66">IF(LEN($FH66)=0,0.4,SUM(IF(([2]JOE_DATA!$C$2:$C$19999=$FH66)*([2]JOE_DATA!$B$2:$B$19999="Work type")*([2]JOE_DATA!$A$2:$A$19999="Real Estate"),0.4,0)))
+
IF(LEN($FI66)=0,0.3,SUM(IF(([2]JOE_DATA!$C$2:$C$19999=$FI66)*([2]JOE_DATA!$B$2:$B$19999="Work type")*([2]JOE_DATA!$A$2:$A$19999="Real Estate"),0.3,0)))
+
IF(LEN($FJ66)=0,0.3,SUM(IF(([2]JOE_DATA!$C$2:$C$19999=$FJ66)*([2]JOE_DATA!$B$2:$B$19999="Work type")*([2]JOE_DATA!$A$2:$A$19999="Real Estate"),0.3,0)))</f>
        <v>1</v>
      </c>
      <c r="IM66" s="3">
        <f t="array" ref="IM66">IF(LEN($EX66)=0,0.4,SUM(IF(([2]JOE_DATA!$C$2:$C$19999=$EX66)*([2]JOE_DATA!$B$2:$B$19999="Work type")*([2]JOE_DATA!$A$2:$A$19999="Human Capital"),0.4,0)))
+
IF(LEN($EY66)=0,0.3,SUM(IF(([2]JOE_DATA!$C$2:$C$19999=$EY66)*([2]JOE_DATA!$B$2:$B$19999="Work type")*([2]JOE_DATA!$A$2:$A$19999="Human Capital"),0.3,0)))
+
IF(LEN($EZ66)=0,0.3,SUM(IF(([2]JOE_DATA!$C$2:$C$19999=$EZ66)*([2]JOE_DATA!$B$2:$B$19999="Work type")*([2]JOE_DATA!$A$2:$A$19999="Human Capital"),0.3,0)))</f>
        <v>1</v>
      </c>
      <c r="IN66" s="3">
        <f t="array" ref="IN66">IF(LEN($FA66)=0,0.4,SUM(IF(([2]JOE_DATA!$C$2:$C$19999=$FA66)*([2]JOE_DATA!$B$2:$B$19999="Sub-work types")*([2]JOE_DATA!$A$2:$A$19999="Human Capital"),0.4,0)))
+
IF(LEN($FB66)=0,0.3,SUM(IF(([2]JOE_DATA!$C$2:$C$19999=$FB66)*([2]JOE_DATA!$B$2:$B$19999="Sub-work types")*([2]JOE_DATA!$A$2:$A$19999="Human Capital"),0.3,0)))
+
IF(LEN($FC66)=0,0.3,SUM(IF(([2]JOE_DATA!$C$2:$C$19999=$FC66)*([2]JOE_DATA!$B$2:$B$19999="Sub-work types")*([2]JOE_DATA!$A$2:$A$19999="Human Capital"),0.3,0)))</f>
        <v>1</v>
      </c>
      <c r="IO66" s="16">
        <f t="array" ref="IO66">IF(LEN($FD66)=0,1,SUM(IF(([2]JOE_DATA!$C$2:$C$19999=$FD66)*([2]JOE_DATA!$B$2:$B$19999="Pension scheme")*([2]JOE_DATA!$A$2:$A$19999="Human Capital"),1,0)))</f>
        <v>1</v>
      </c>
      <c r="IP66" s="3">
        <f t="array" ref="IP66">IF(LEN($BT66)=0,0.4,SUM(IF(([2]JOE_DATA!$C$2:$C$19999=$BT66)*([2]JOE_DATA!$B$2:$B$19999="Other Matter Executive"),0.4,0)))
+
IF(LEN($BU66)=0,0.3,SUM(IF(([2]JOE_DATA!$C$2:$C$19999=$BU66)*([2]JOE_DATA!$B$2:$B$19999="Other Matter Executive"),0.3,0)))
+
IF(LEN($BV66)=0,0.3,SUM(IF(([2]JOE_DATA!$C$2:$C$19999=$BV66)*([2]JOE_DATA!$B$2:$B$19999="Other Matter Executive"),0.3,0)))</f>
        <v>1</v>
      </c>
    </row>
    <row r="67" spans="1:250" ht="27.75">
      <c r="A67" s="37" t="s">
        <v>246</v>
      </c>
      <c r="B67" s="38" t="s">
        <v>480</v>
      </c>
      <c r="C67" s="37" t="s">
        <v>254</v>
      </c>
      <c r="D67" s="37"/>
      <c r="E67" s="3"/>
      <c r="F67" s="40" t="s">
        <v>481</v>
      </c>
      <c r="G67" s="3"/>
      <c r="H67" s="3"/>
      <c r="I67" s="40" t="s">
        <v>346</v>
      </c>
      <c r="J67" s="3"/>
      <c r="K67" s="3"/>
      <c r="L67" s="37"/>
      <c r="M67" s="3"/>
      <c r="N67" s="3"/>
      <c r="O67" s="41" t="s">
        <v>99</v>
      </c>
      <c r="P67" s="37"/>
      <c r="Q67" s="37"/>
      <c r="R67" s="3"/>
      <c r="S67" s="42"/>
      <c r="T67" s="42">
        <v>39076</v>
      </c>
      <c r="U67" s="37" t="s">
        <v>482</v>
      </c>
      <c r="V67" s="3"/>
      <c r="W67" s="3"/>
      <c r="X67" s="40" t="s">
        <v>346</v>
      </c>
      <c r="Y67" s="3"/>
      <c r="Z67" s="3"/>
      <c r="AA67" s="37" t="s">
        <v>483</v>
      </c>
      <c r="AB67" s="37"/>
      <c r="AC67" s="3"/>
      <c r="AD67" s="37" t="s">
        <v>254</v>
      </c>
      <c r="AE67" s="3"/>
      <c r="AF67" s="3"/>
      <c r="AG67" s="43" t="s">
        <v>130</v>
      </c>
      <c r="AH67" s="3"/>
      <c r="AI67" s="37" t="s">
        <v>255</v>
      </c>
      <c r="AJ67" s="3"/>
      <c r="AK67" s="3"/>
      <c r="AL67" s="37"/>
      <c r="AM67" s="3"/>
      <c r="AN67" s="3"/>
      <c r="AO67" s="37" t="s">
        <v>256</v>
      </c>
      <c r="AP67" s="3"/>
      <c r="AQ67" s="3"/>
      <c r="AR67" s="3"/>
      <c r="AS67" s="3"/>
      <c r="AT67" s="3"/>
      <c r="AU67" s="3"/>
      <c r="AV67" s="3"/>
      <c r="AW67" s="3"/>
      <c r="AX67" s="3"/>
      <c r="AY67" s="3"/>
      <c r="AZ67" s="3"/>
      <c r="BA67" s="3"/>
      <c r="BB67" s="3"/>
      <c r="BC67" s="3"/>
      <c r="BD67" s="3"/>
      <c r="BE67" s="44"/>
      <c r="BF67" s="37"/>
      <c r="BG67" s="37" t="s">
        <v>254</v>
      </c>
      <c r="BH67" s="3"/>
      <c r="BI67" s="40" t="s">
        <v>257</v>
      </c>
      <c r="BJ67" s="45"/>
      <c r="BK67" s="45"/>
      <c r="BL67" s="46" t="s">
        <v>258</v>
      </c>
      <c r="BM67" s="46"/>
      <c r="BN67" s="37"/>
      <c r="BO67" s="3"/>
      <c r="BP67" s="3"/>
      <c r="BQ67" s="3"/>
      <c r="BR67" s="3"/>
      <c r="BS67" s="3"/>
      <c r="BT67" s="37"/>
      <c r="BU67" s="46" t="s">
        <v>284</v>
      </c>
      <c r="BV67" s="37"/>
      <c r="BW67" s="3"/>
      <c r="BX67" s="3"/>
      <c r="BY67" s="3"/>
      <c r="BZ67" s="3"/>
      <c r="CA67" s="3"/>
      <c r="CB67" s="3"/>
      <c r="CC67" s="3"/>
      <c r="CD67" s="41" t="s">
        <v>259</v>
      </c>
      <c r="CE67" s="40" t="s">
        <v>260</v>
      </c>
      <c r="CF67" s="3"/>
      <c r="CG67" s="41" t="s">
        <v>261</v>
      </c>
      <c r="CH67" s="40"/>
      <c r="CI67" s="3"/>
      <c r="CJ67" s="3"/>
      <c r="CK67" s="41" t="s">
        <v>262</v>
      </c>
      <c r="CL67" s="3"/>
      <c r="CM67" s="3"/>
      <c r="CN67" s="3"/>
      <c r="CO67" s="3"/>
      <c r="CP67" s="3"/>
      <c r="CQ67" s="37"/>
      <c r="CR67" s="37"/>
      <c r="CS67" s="37"/>
      <c r="CT67" s="37"/>
      <c r="CU67" s="37"/>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7"/>
      <c r="FF67" s="37"/>
      <c r="FG67" s="37"/>
      <c r="FH67" s="37"/>
      <c r="FI67" s="37"/>
      <c r="FJ67" s="3"/>
      <c r="FK67" s="3"/>
      <c r="FL67" s="3"/>
      <c r="FM67" s="3"/>
      <c r="FO67" s="3"/>
      <c r="FP67" s="3"/>
      <c r="FQ67" s="3" t="str">
        <f t="array" ref="FQ67">IF(SUM($FU67:$IP67)=74,"PASS","FAIL")</f>
        <v>PASS</v>
      </c>
      <c r="FR67" s="3">
        <f t="shared" si="5"/>
        <v>0</v>
      </c>
      <c r="FS67" s="3">
        <f t="shared" si="6"/>
        <v>0</v>
      </c>
      <c r="FT67" s="3"/>
      <c r="FU67" s="3">
        <f t="array" ref="FU67">SUM(IF(([2]JOE_DATA!$C$2:$C$19999=$C67)*([2]JOE_DATA!$B$2:$B$19999="Client Name Confidential"),1,0))</f>
        <v>1</v>
      </c>
      <c r="FV67" s="3">
        <f t="array" ref="FV67">IF(ISBLANK($E67),1,SUM(IF(([2]JOE_DATA!$C$2:$C$19999=$E67)*([2]JOE_DATA!$B$2:$B$19999="Client name confidential on completion"),1,0)))</f>
        <v>1</v>
      </c>
      <c r="FW67" s="3">
        <f t="array" ref="FW67">IF(LEN($F67)=0,0.5,SUM(IF(([2]JOE_DATA!$C$2:$C$19999=$F67)*([2]JOE_DATA!$B$2:$B$19999="Client sector group"),0.5,0)))
+
IF(LEN($G67)=0,0.25,SUM(IF(([2]JOE_DATA!$C$2:$C$19999=$G67)*([2]JOE_DATA!$B$2:$B$19999="Client sector group"),0.25,0)))
+
IF(LEN($H67)=0,0.25,SUM(IF(([2]JOE_DATA!$C$2:$C$19999=$H67)*([2]JOE_DATA!$B$2:$B$19999="Client sector group"),0.25,0)))</f>
        <v>1</v>
      </c>
      <c r="FX67" s="3">
        <f t="array" ref="FX67">IF(ISBLANK($I67),0.5,SUM(IF(([2]JOE_DATA!$C$2:$C$19999=$I67)*([2]JOE_DATA!$B$2:$B$19999="Client sub-sector group"),0.5,0)))
+
IF(ISBLANK($J67),0.25,SUM(IF(([2]JOE_DATA!$C$2:$C$19999=$J67)*([2]JOE_DATA!$B$2:$B$19999="Client sub-sector group"),0.25,0)))
+
IF(ISBLANK($K67),0.25,SUM(IF(([2]JOE_DATA!$C$2:$C$19999=$K67)*([2]JOE_DATA!$B$2:$B$19999="Client sub-sector group"),0.25,0)))</f>
        <v>1</v>
      </c>
      <c r="FY67" s="3">
        <f t="array" ref="FY67">IF(LEN($L67)=0,0.4,SUM(IF(([2]JOE_DATA!$C$2:$C$19999=$L67)*([2]JOE_DATA!$B$2:$B$19999="Predominant Country of Client"),0.4,0)))
+
IF(LEN($M67)=0,0.3,SUM(IF(([2]JOE_DATA!$C$2:$C$19999=$M67)*([2]JOE_DATA!$B$2:$B$19999="Predominant Country of Client"),0.3,0)))
+
IF(LEN($N67)=0,0.3,SUM(IF(([2]JOE_DATA!$C$2:$C$19999=$N67)*([2]JOE_DATA!$B$2:$B$19999="Predominant Country of Client"),0.3,0)))</f>
        <v>1</v>
      </c>
      <c r="FZ67" s="3">
        <f t="array" ref="FZ67">IF(LEN($O67)=0,0.4,SUM(IF(([2]JOE_DATA!$C$2:$C$19999=$O67)*([2]JOE_DATA!$B$2:$B$19999="Main practice group"),0.4,0)))
+
IF(LEN($P67)=0,0.3,SUM(IF(([2]JOE_DATA!$C$2:$C$19999=$P67)*([2]JOE_DATA!$B$2:$B$19999="Main practice group"),0.3,0)))
+
IF(LEN($Q67)=0,0.3,SUM(IF(([2]JOE_DATA!$C$2:$C$19999=$Q67)*([2]JOE_DATA!$B$2:$B$19999="Main practice group"),0.3,0)))</f>
        <v>1</v>
      </c>
      <c r="GA67" s="3">
        <f t="shared" si="7"/>
        <v>1</v>
      </c>
      <c r="GB67" s="3">
        <f t="shared" si="8"/>
        <v>1</v>
      </c>
      <c r="GC67" s="3">
        <f t="array" ref="GC67">IF(LEN($U67)=0,0.4,SUM(IF(([2]JOE_DATA!$C$2:$C$19999=$U67)*([2]JOE_DATA!$B$2:$B$19999="Matter sector group"),0.4,0)))
+
IF(LEN($V67)=0,0.3,SUM(IF(([2]JOE_DATA!$C$2:$C$19999=$V67)*([2]JOE_DATA!$B$2:$B$19999="Matter sector group"),0.3,0)))
+
IF(LEN($W67)=0,0.3,SUM(IF(([2]JOE_DATA!$C$2:$C$19999=$W67)*([2]JOE_DATA!$B$2:$B$19999="Matter sector group"),0.3,0)))</f>
        <v>1</v>
      </c>
      <c r="GD67" s="3">
        <f t="array" ref="GD67">IF(LEN($X67)=0,0.4,SUM(IF(([2]JOE_DATA!$C$2:$C$19999=$X67)*([2]JOE_DATA!$B$2:$B$19999="Matter sub-sector group"),0.4,0)))
+
IF(LEN($Y67)=0,0.3,SUM(IF(([2]JOE_DATA!$C$2:$C$19999=$Y67)*([2]JOE_DATA!$B$2:$B$19999="Matter sub-sector group"),0.3,0)))
+
IF(LEN($Z67)=0,0.3,SUM(IF(([2]JOE_DATA!$C$2:$C$19999=$Z67)*([2]JOE_DATA!$B$2:$B$19999="Matter sub-sector group"),0.3,0)))</f>
        <v>1</v>
      </c>
      <c r="GE67" s="3">
        <f t="array" ref="GE67">IF(ISBLANK($AD67),1,SUM(IF(([2]JOE_DATA!$C$2:$C$19999=$AD67)*([2]JOE_DATA!$B$2:$B$19999="Matter confidential"),1,0)))</f>
        <v>1</v>
      </c>
      <c r="GF67" s="3">
        <f t="array" ref="GF67">IF(ISBLANK($AE67),1,SUM(IF(([2]JOE_DATA!$C$2:$C$19999=$AE67)*([2]JOE_DATA!$B$2:$B$19999="Matter confidential on completion"),1,0)))</f>
        <v>1</v>
      </c>
      <c r="GG67" s="3">
        <f t="array" ref="GG67">IF(ISBLANK($AG67),1,SUM(IF(([2]JOE_DATA!$C$2:$C$19999=$AG67)*([2]JOE_DATA!$B$2:$B$19999="Applicable law"),1,0)))</f>
        <v>1</v>
      </c>
      <c r="GH67" s="3">
        <f t="array" ref="GH67">IF(ISBLANK($AO67),1,SUM(IF(([2]JOE_DATA!$C$2:$C$19999=$AO67)*([2]JOE_DATA!$B$2:$B$19999="Contentious"),1,0)))</f>
        <v>1</v>
      </c>
      <c r="GI67" s="3">
        <f t="array" ref="GI67">IF(ISBLANK($AP67),1,SUM(IF(([2]JOE_DATA!$C$2:$C$19999=$AP67)*([2]JOE_DATA!$B$2:$B$19999="Dispute resolution"),1,0)))</f>
        <v>1</v>
      </c>
      <c r="GJ67" s="3">
        <f t="array" ref="GJ67">IF(ISBLANK($AQ67),1,SUM(IF(([2]JOE_DATA!$C$2:$C$19999=$AQ67)*([2]JOE_DATA!$B$2:$B$19999="Language of dispute"),1,0)))</f>
        <v>1</v>
      </c>
      <c r="GK67" s="3">
        <f t="array" ref="GK67">IF(LEN($AW67)=0,0.4,SUM(IF(([2]JOE_DATA!$C$2:$C$19999=$AW67)*([2]JOE_DATA!$B$2:$B$19999="Country Of Arbitration"),0.4,0)))
+
IF(LEN($AX67)=0,0.3,SUM(IF(([2]JOE_DATA!$C$2:$C$19999=$AX67)*([2]JOE_DATA!$B$2:$B$19999="Country Of Arbitration"),0.3,0)))
+
IF(LEN($AY67)=0,0.3,SUM(IF(([2]JOE_DATA!$C$2:$C$19999=$AY67)*([2]JOE_DATA!$B$2:$B$19999="Country Of Arbitration"),0.3,0)))</f>
        <v>1</v>
      </c>
      <c r="GL67" s="3">
        <f t="array" ref="GL67">IF(LEN($AT67)=0,0.4,SUM(IF(([2]JOE_DATA!$C$2:$C$19999=$AT67)*([2]JOE_DATA!$B$2:$B$19999="Jurisdiction of dispute"),0.4,0)))
+
IF(LEN($AU67)=0,0.3,SUM(IF(([2]JOE_DATA!$C$2:$C$19999=$AU67)*([2]JOE_DATA!$B$2:$B$19999="Jurisdiction of dispute"),0.3,0)))
+
IF(LEN($AV67)=0,0.3,SUM(IF(([2]JOE_DATA!$C$2:$C$19999=$AV67)*([2]JOE_DATA!$B$2:$B$19999="Jurisdiction of dispute"),0.3,0)))</f>
        <v>1</v>
      </c>
      <c r="GM67" s="3">
        <f t="array" ref="GM67">IF(LEN($AZ67)=0,0.6,SUM(IF(([2]JOE_DATA!$C$2:$C$19999=$AZ67)*([2]JOE_DATA!$B$2:$B$19999="Seat of arbitration"),0.6,0)))
+
IF(LEN($BA67)=0,0.4,SUM(IF(([2]JOE_DATA!$C$2:$C$19999=$BA67)*([2]JOE_DATA!$B$2:$B$19999="Seat of arbitration"),0.4,0)))</f>
        <v>1</v>
      </c>
      <c r="GN67" s="3">
        <f t="array" ref="GN67">IF(ISBLANK($BB67),1,SUM(IF(([2]JOE_DATA!$C$2:$C$19999=$BB67)*([2]JOE_DATA!$B$2:$B$19999="Arbitral rules"),1,0)))</f>
        <v>1</v>
      </c>
      <c r="GO67" s="3">
        <f t="array" ref="GO67">IF(ISBLANK($BC67),1,SUM(IF(([2]JOE_DATA!$C$2:$C$19999=$BC67)*([2]JOE_DATA!$B$2:$B$19999="Investment treaty"),1,0)))</f>
        <v>1</v>
      </c>
      <c r="GP67" s="3">
        <f t="array" ref="GP67">IF(ISBLANK($BD67),1,SUM(IF(([2]JOE_DATA!$C$2:$C$19999=$BD67)*([2]JOE_DATA!$B$2:$B$19999="Investigation type"),1,0)))</f>
        <v>1</v>
      </c>
      <c r="GQ67" s="3">
        <f t="array" ref="GQ67">IF(ISBLANK($BF67),1,SUM(IF(([2]JOE_DATA!$C$2:$C$19999=$BF67)*([2]JOE_DATA!$B$2:$B$19999="Currency of deal"),1,0)))</f>
        <v>1</v>
      </c>
      <c r="GR67" s="3">
        <f t="array" ref="GR67">IF(ISBLANK($BG67),1,SUM(IF(([2]JOE_DATA!$C$2:$C$19999=$BG67)*([2]JOE_DATA!$B$2:$B$19999="Value confidential"),1,0)))</f>
        <v>1</v>
      </c>
      <c r="GS67" s="3">
        <f t="array" ref="GS67">IF(ISBLANK($BH67),1,SUM(IF(([2]JOE_DATA!$C$2:$C$19999=$BH67)*([2]JOE_DATA!$B$2:$B$19999="Value confidential on completion"),1,0)))</f>
        <v>1</v>
      </c>
      <c r="GT67" s="3">
        <f t="array" ref="GT67">IF(LEN($BI67)=0,0.4,SUM(IF(([2]JOE_DATA!$C$2:$C$19999=$BI67)*([2]JOE_DATA!$B$2:$B$19999="Teams"),0.4,0)))
+
IF(LEN($BJ67)=0,0.3,SUM(IF(([2]JOE_DATA!$C$2:$C$19999=$BJ67)*([2]JOE_DATA!$B$2:$B$19999="Teams"),0.3,0)))
+
IF(LEN($BK67)=0,0.3,SUM(IF(([2]JOE_DATA!$C$2:$C$19999=$BK67)*([2]JOE_DATA!$B$2:$B$19999="Teams"),0.3,0)))</f>
        <v>1</v>
      </c>
      <c r="GU67" s="3">
        <f t="array" ref="GU67">IF(LEN($BL67)=0,0.4,SUM(IF(([2]JOE_DATA!$C$2:$C$19999=$BL67)*([2]JOE_DATA!$B$2:$B$19999="Lead Matter Partner"),0.4,0)))
+
IF(LEN($BM67)=0,0.3,SUM(IF(([2]JOE_DATA!$C$2:$C$19999=$BM67)*([2]JOE_DATA!$B$2:$B$19999="Lead Matter Partner"),0.3,0)))
+
IF(LEN($BN67)=0,0.3,SUM(IF(([2]JOE_DATA!$C$2:$C$19999=$BN67)*([2]JOE_DATA!$B$2:$B$19999="Lead Matter Partner"),0.3,0)))</f>
        <v>1</v>
      </c>
      <c r="GV67" s="3">
        <f t="array" ref="GV67">IF(LEN($BP67)=0,0.4,SUM(IF(([2]JOE_DATA!$C$2:$C$19999=$BP67)*([2]JOE_DATA!$B$2:$B$19999="Source of credential"),0.4,0)))
+
IF(LEN($BQ67)=0,0.3,SUM(IF(([2]JOE_DATA!$C$2:$C$19999=$BQ67)*([2]JOE_DATA!$B$2:$B$19999="Source of credential"),0.3,0)))
+
IF(LEN($BR67)=0,0.3,SUM(IF(([2]JOE_DATA!$C$2:$C$19999=$BR67)*([2]JOE_DATA!$B$2:$B$19999="Source of credential"),0.3,0)))</f>
        <v>1</v>
      </c>
      <c r="GW67" s="3">
        <f t="array" ref="GW67">IF(LEN($BX67)=0,0.4,SUM(IF(([2]JOE_DATA!$C$2:$C$19999=$BX67)*([2]JOE_DATA!$B$2:$B$19999="CMS firms involved"),0.4,0)))
+
IF(LEN($BY67)=0,0.6,SUM(IF(([2]JOE_DATA!$C$2:$C$19999=$BY67)*([2]JOE_DATA!$B$2:$B$19999="CMS firms involved"),0.6,0)))</f>
        <v>1</v>
      </c>
      <c r="GX67" s="3">
        <f t="array" ref="GX67">IF(ISBLANK($BZ67),1,SUM(IF(([2]JOE_DATA!$C$2:$C$19999=$BZ67)*([2]JOE_DATA!$B$2:$B$19999="Lead CMS firm"),1,0)))</f>
        <v>1</v>
      </c>
      <c r="GY67" s="3">
        <f t="array" ref="GY67">IF(LEN($CA67)=0,0.4,SUM(IF(([2]JOE_DATA!$C$2:$C$19999=$CA67)*([2]JOE_DATA!$B$2:$B$19999="Countries of other CMS firms"),0.4,0)))
+
IF(LEN($CB67)=0,0.3,SUM(IF(([2]JOE_DATA!$C$2:$C$19999=$CB67)*([2]JOE_DATA!$B$2:$B$19999="Countries of other CMS firms"),0.3,0)))
+
IF(LEN($CC67)=0,0.3,SUM(IF(([2]JOE_DATA!$C$2:$C$19999=$CC67)*([2]JOE_DATA!$B$2:$B$19999="Countries of other CMS firms"),0.3,0)))</f>
        <v>1</v>
      </c>
      <c r="GZ67" s="3">
        <f t="array" ref="GZ67">IF(ISBLANK($CD67),1,SUM(IF(([2]JOE_DATA!$C$2:$C$19999=$CD67)*([2]JOE_DATA!$B$2:$B$19999="Credential status"),1,0)))</f>
        <v>1</v>
      </c>
      <c r="HA67" s="3">
        <f t="array" ref="HA67">IF(ISBLANK($CE67),1,SUM(IF(([2]JOE_DATA!$C$2:$C$19999=$CE67)*([2]JOE_DATA!$B$2:$B$19999="Credential version"),1,0)))</f>
        <v>1</v>
      </c>
      <c r="HB67" s="3">
        <f t="array" ref="HB67">IF(ISBLANK($CG67),1,SUM(IF(([2]JOE_DATA!$C$2:$C$19999=$CG67)*([2]JOE_DATA!$B$2:$B$19999="Credential type "),1,0)))</f>
        <v>1</v>
      </c>
      <c r="HC67" s="3">
        <f t="array" ref="HC67">IF(ISBLANK($CH67),1,SUM(IF(([2]JOE_DATA!$C$2:$C$19999=$CH67)*([2]JOE_DATA!$B$2:$B$19999="Other uses"),1,0)))</f>
        <v>1</v>
      </c>
      <c r="HD67" s="3">
        <f t="array" ref="HD67">IF(ISBLANK($CK67),1,SUM(IF(([2]JOE_DATA!$C$2:$C$19999=$CK67)*([2]JOE_DATA!$B$2:$B$19999="Priority"),1,0)))</f>
        <v>1</v>
      </c>
      <c r="HE67" s="3">
        <f t="array" ref="HE67">IF(LEN($CM67)=0,0.4,SUM(IF(([2]JOE_DATA!$C$2:$C$19999=$CM67)*([2]JOE_DATA!$B$2:$B$19999="Know how"),0.4,0)))
+
IF(LEN($CN67)=0,0.3,SUM(IF(([2]JOE_DATA!$C$2:$C$19999=$CN67)*([2]JOE_DATA!$B$2:$B$19999="Know how"),0.3,0)))
+
IF(LEN($CO67)=0,0.3,SUM(IF(([2]JOE_DATA!$C$2:$C$19999=$CO67)*([2]JOE_DATA!$B$2:$B$19999="Know how"),0.3,0)))</f>
        <v>1</v>
      </c>
      <c r="HF67" s="3">
        <f t="array" ref="HF67">IF(LEN($CS67)=0,0.4,SUM(IF(([2]JOE_DATA!$C$2:$C$19999=$CS67)*([2]JOE_DATA!$B$2:$B$19999="Work type")*([2]JOE_DATA!$A$2:$A$19999="BAIF"),0.4,0)))
+
IF(LEN($CT67)=0,0.3,SUM(IF(([2]JOE_DATA!$C$2:$C$19999=$CT67)*([2]JOE_DATA!$B$2:$B$19999="Work type")*([2]JOE_DATA!$A$2:$A$19999="BAIF"),0.3,0)))
+
IF(LEN($CU67)=0,0.3,SUM(IF(([2]JOE_DATA!$C$2:$C$19999=$CU67)*([2]JOE_DATA!$B$2:$B$19999="Work type")*([2]JOE_DATA!$A$2:$A$19999="BAIF"),0.3,0)))</f>
        <v>1</v>
      </c>
      <c r="HG67" s="3">
        <f t="array" ref="HG67">IF(LEN($CQ67)=0,1,SUM(IF(([2]JOE_DATA!$C$2:$C$19999=$CQ67)*([2]JOE_DATA!$B$2:$B$19999="Client type")*([2]JOE_DATA!$A$2:$A$19999="BAIF"),1,0)))</f>
        <v>1</v>
      </c>
      <c r="HH67" s="3">
        <f t="array" ref="HH67">IF(LEN($CW67)=0,0.4,SUM(IF(([2]JOE_DATA!$C$2:$C$19999=$CW67)*([2]JOE_DATA!$B$2:$B$19999="Work type")*([2]JOE_DATA!$A$2:$A$19999="CRD"),0.4,0)))
+
IF(LEN($CX67)=0,0.3,SUM(IF(([2]JOE_DATA!$C$2:$C$19999=$CX67)*([2]JOE_DATA!$B$2:$B$19999="Work type")*([2]JOE_DATA!$A$2:$A$19999="CRD"),0.3,0)))
+
IF(LEN($CY67)=0,0.3,SUM(IF(([2]JOE_DATA!$C$2:$C$19999=$CY67)*([2]JOE_DATA!$B$2:$B$19999="Work type")*([2]JOE_DATA!$A$2:$A$19999="CRD"),0.3,0)))</f>
        <v>1</v>
      </c>
      <c r="HI67" s="3">
        <f t="array" ref="HI67">IF(LEN($CZ67)=0,0.4,SUM(IF(([2]JOE_DATA!$C$2:$C$19999=$CZ67)*([2]JOE_DATA!$B$2:$B$19999="Sub-work type")*([2]JOE_DATA!$A$2:$A$19999="CRD"),0.4,0)))
+
IF(LEN($DA67)=0,0.3,SUM(IF(([2]JOE_DATA!$C$2:$C$19999=$DA67)*([2]JOE_DATA!$B$2:$B$19999="Sub-work type")*([2]JOE_DATA!$A$2:$A$19999="CRD"),0.3,0)))
+
IF(LEN($DB67)=0,0.3,SUM(IF(([2]JOE_DATA!$C$2:$C$19999=$DB67)*([2]JOE_DATA!$B$2:$B$19999="Sub-work type")*([2]JOE_DATA!$A$2:$A$19999="CRD"),0.3,0)))</f>
        <v>1</v>
      </c>
      <c r="HJ67" s="3">
        <f t="array" ref="HJ67">IF(LEN($CV67)=0,1,SUM(IF(([2]JOE_DATA!$C$2:$C$19999=$CV67)*([2]JOE_DATA!$B$2:$B$19999="Client type")*([2]JOE_DATA!$A$2:$A$19999="CRD"),1,0)))</f>
        <v>1</v>
      </c>
      <c r="HK67" s="3">
        <f t="array" ref="HK67">IF(LEN($DC67)=0,0.4,SUM(IF(([2]JOE_DATA!$C$2:$C$19999=$DC67)*([2]JOE_DATA!$B$2:$B$19999="Work type")*([2]JOE_DATA!$A$2:$A$19999="Corporate"),0.4,0)))
+
IF(LEN($DD67)=0,0.3,SUM(IF(([2]JOE_DATA!$C$2:$C$19999=$DD67)*([2]JOE_DATA!$B$2:$B$19999="Work type")*([2]JOE_DATA!$A$2:$A$19999="Corporate"),0.3,0)))
+
IF(LEN($DE67)=0,0.3,SUM(IF(([2]JOE_DATA!$C$2:$C$19999=$DE67)*([2]JOE_DATA!$B$2:$B$19999="Work type")*([2]JOE_DATA!$A$2:$A$19999="Corporate"),0.3,0)))</f>
        <v>1</v>
      </c>
      <c r="HL67" s="3">
        <f t="array" ref="HL67">IF(LEN($DF67)=0,0.4,SUM(IF(([2]JOE_DATA!$C$2:$C$19999=$DF67)*([2]JOE_DATA!$B$2:$B$19999="Sub-work type")*([2]JOE_DATA!$A$2:$A$19999="Corporate"),0.4,0)))
+
IF(LEN($DG67)=0,0.3,SUM(IF(([2]JOE_DATA!$C$2:$C$19999=$DG67)*([2]JOE_DATA!$B$2:$B$19999="Sub-work type")*([2]JOE_DATA!$A$2:$A$19999="Corporate"),0.3,0)))
+
IF(LEN($DH67)=0,0.3,SUM(IF(([2]JOE_DATA!$C$2:$C$19999=$DH67)*([2]JOE_DATA!$B$2:$B$19999="Sub-work type")*([2]JOE_DATA!$A$2:$A$19999="Corporate"),0.3,0)))</f>
        <v>1</v>
      </c>
      <c r="HM67" s="3">
        <f t="array" ref="HM67">IF(LEN($DI67)=0,0.4,SUM(IF(([2]JOE_DATA!$C$2:$C$19999=$DI67)*([2]JOE_DATA!$B$2:$B$19999="Acting for")*([2]JOE_DATA!$A$2:$A$19999="Corporate"),0.4,0)))
+
IF(LEN($DJ67)=0,0.3,SUM(IF(([2]JOE_DATA!$C$2:$C$19999=$DJ67)*([2]JOE_DATA!$B$2:$B$19999="Acting for")*([2]JOE_DATA!$A$2:$A$19999="Corporate"),0.3,0)))
+
IF(LEN($DK67)=0,0.3,SUM(IF(([2]JOE_DATA!$C$2:$C$19999=$DK67)*([2]JOE_DATA!$B$2:$B$19999="Acting for")*([2]JOE_DATA!$A$2:$A$19999="Corporate"),0.3,0)))</f>
        <v>1</v>
      </c>
      <c r="HN67" s="3">
        <f t="array" ref="HN67">IF(LEN($DM67)=0,0.4,SUM(IF(([2]JOE_DATA!$C$2:$C$19999=$DM67)*([2]JOE_DATA!$B$2:$B$19999="Country of buyer")*([2]JOE_DATA!$A$2:$A$19999="Corporate"),0.4,0)))
+
IF(LEN($DN67)=0,0.3,SUM(IF(([2]JOE_DATA!$C$2:$C$19999=$DN67)*([2]JOE_DATA!$B$2:$B$19999="Country of buyer")*([2]JOE_DATA!$A$2:$A$19999="Corporate"),0.3,0)))
+
IF(LEN($DL67)=0,0.3,SUM(IF(([2]JOE_DATA!$C$2:$C$19999=$DL67)*([2]JOE_DATA!$B$2:$B$19999="Country of buyer")*([2]JOE_DATA!$A$2:$A$19999="Corporate"),0.3,0)))</f>
        <v>1</v>
      </c>
      <c r="HO67" s="3">
        <f t="array" ref="HO67">IF(LEN($DO67)=0,0.4,SUM(IF(([2]JOE_DATA!$C$2:$C$19999=$DO67)*([2]JOE_DATA!$B$2:$B$19999="Country of seller")*([2]JOE_DATA!$A$2:$A$19999="Corporate"),0.4,0)))
+
IF(LEN($DP67)=0,0.3,SUM(IF(([2]JOE_DATA!$C$2:$C$19999=$DP67)*([2]JOE_DATA!$B$2:$B$19999="Country of seller")*([2]JOE_DATA!$A$2:$A$19999="Corporate"),0.3,0)))
+
IF(LEN($DQ67)=0,0.3,SUM(IF(([2]JOE_DATA!$C$2:$C$19999=$DQ67)*([2]JOE_DATA!$B$2:$B$19999="Country of seller")*([2]JOE_DATA!$A$2:$A$19999="Corporate"),0.3,0)))</f>
        <v>1</v>
      </c>
      <c r="HP67" s="3">
        <f t="array" ref="HP67">IF(LEN($DR67)=0,0.4,SUM(IF(([2]JOE_DATA!$C$2:$C$19999=$DR67)*([2]JOE_DATA!$B$2:$B$19999="Country of target")*([2]JOE_DATA!$A$2:$A$19999="Corporate"),0.4,0)))
+
IF(LEN($DS67)=0,0.3,SUM(IF(([2]JOE_DATA!$C$2:$C$19999=$DS67)*([2]JOE_DATA!$B$2:$B$19999="Country of target")*([2]JOE_DATA!$A$2:$A$19999="Corporate"),0.3,0)))
+
IF(LEN($DT67)=0,0.3,SUM(IF(([2]JOE_DATA!$C$2:$C$19999=$DT67)*([2]JOE_DATA!$B$2:$B$19999="Country of target")*([2]JOE_DATA!$A$2:$A$19999="Corporate"),0.3,0)))</f>
        <v>1</v>
      </c>
      <c r="HQ67" s="3">
        <f t="array" ref="HQ67">IF(LEN($DU67)=0,1,SUM(IF(([2]JOE_DATA!$C$2:$C$19999=$DU67)*([2]JOE_DATA!$B$2:$B$19999="Value over US $5m")*([2]JOE_DATA!$A$2:$A$19999="Corporate"),1,0)))</f>
        <v>1</v>
      </c>
      <c r="HR67" s="3">
        <f t="array" ref="HR67">IF(LEN($DV67)=0,1,SUM(IF(([2]JOE_DATA!$C$2:$C$19999=$DV67)*([2]JOE_DATA!$B$2:$B$19999="Value over £500,000")*([2]JOE_DATA!$A$2:$A$19999="Corporate"),1,0)))</f>
        <v>1</v>
      </c>
      <c r="HS67" s="3">
        <f t="array" ref="HS67">IF(LEN($DW67)=0,1,SUM(IF(([2]JOE_DATA!$C$2:$C$19999=$DW67)*([2]JOE_DATA!$B$2:$B$19999="Value over Euro 5m")*([2]JOE_DATA!$A$2:$A$19999="Corporate"),1,0)))</f>
        <v>1</v>
      </c>
      <c r="HT67" s="3">
        <f t="array" ref="HT67">IF(LEN($DX67)=0,1,SUM(IF(([2]JOE_DATA!$C$2:$C$19999=$DX67)*([2]JOE_DATA!$B$2:$B$19999="Value range in euros")*([2]JOE_DATA!$A$2:$A$19999="Corporate"),1,0)))</f>
        <v>1</v>
      </c>
      <c r="HU67" s="3">
        <f t="array" ref="HU67">IF(LEN($DY67)=0,1,SUM(IF(([2]JOE_DATA!$C$2:$C$19999=$DY67)*([2]JOE_DATA!$B$2:$B$19999="Is the deal relevant for M&amp;A study")*([2]JOE_DATA!$A$2:$A$19999="Corporate"),1,0)))</f>
        <v>1</v>
      </c>
      <c r="HV67" s="3">
        <f t="array" ref="HV67">IF(LEN($DZ67)=0,1,SUM(IF(([2]JOE_DATA!$C$2:$C$19999=$DZ67)*([2]JOE_DATA!$B$2:$B$19999="Does the deal involve PE clients")*([2]JOE_DATA!$A$2:$A$19999="Corporate"),1,0)))</f>
        <v>1</v>
      </c>
      <c r="HW67" s="3">
        <f t="array" ref="HW67">IF(LEN($EA67)=0,1,SUM(IF(([2]JOE_DATA!$C$2:$C$19999=$EA67)*([2]JOE_DATA!$B$2:$B$19999="Quarter deal announced/signed")*([2]JOE_DATA!$A$2:$A$19999="Corporate"),1,0)))</f>
        <v>1</v>
      </c>
      <c r="HX67" s="3">
        <f t="array" ref="HX67">IF(LEN($EB67)=0,1,SUM(IF(([2]JOE_DATA!$C$2:$C$19999=$EB67)*([2]JOE_DATA!$B$2:$B$19999="Quarter deal completed")*([2]JOE_DATA!$A$2:$A$19999="Corporate"),1,0)))</f>
        <v>1</v>
      </c>
      <c r="HY67" s="3">
        <f t="array" ref="HY67">IF(LEN($EC67)=0,1,SUM(IF(([2]JOE_DATA!$C$2:$C$19999=$EC67)*([2]JOE_DATA!$B$2:$B$19999="Year deal announced/signed")*([2]JOE_DATA!$A$2:$A$19999="Corporate"),1,0)))</f>
        <v>1</v>
      </c>
      <c r="HZ67" s="3">
        <f t="array" ref="HZ67">IF(LEN($ED67)=0,1,SUM(IF(([2]JOE_DATA!$C$2:$C$19999=$ED67)*([2]JOE_DATA!$B$2:$B$19999="Year deal completed")*([2]JOE_DATA!$A$2:$A$19999="Corporate"),1,0)))</f>
        <v>1</v>
      </c>
      <c r="IA67" s="3">
        <v>1</v>
      </c>
      <c r="IB67" s="3">
        <f t="array" ref="IB67">IF(LEN($EF67)=0,1,SUM(IF(([2]JOE_DATA!$C$2:$C$19999=$EF67)*([2]JOE_DATA!$B$2:$B$19999="Work type")*([2]JOE_DATA!$A$2:$A$19999="Corporate Tax"),1,0)))</f>
        <v>1</v>
      </c>
      <c r="IC67" s="3">
        <f t="array" ref="IC67">IF(LEN($EG67)=0,0.4,SUM(IF(([2]JOE_DATA!$C$2:$C$19999=$EG67)*([2]JOE_DATA!$B$2:$B$19999="Work type")*([2]JOE_DATA!$A$2:$A$19999="EPC Construction"),0.4,0)))
+
IF(LEN($EH67)=0,0.3,SUM(IF(([2]JOE_DATA!$C$2:$C$19999=$EH67)*([2]JOE_DATA!$B$2:$B$19999="Work type")*([2]JOE_DATA!$A$2:$A$19999="EPC Construction"),0.3,0)))
+
IF(LEN($EI67)=0,0.3,SUM(IF(([2]JOE_DATA!$C$2:$C$19999=$EI67)*([2]JOE_DATA!$B$2:$B$19999="Work type")*([2]JOE_DATA!$A$2:$A$19999="EPC Construction"),0.3,0)))</f>
        <v>1</v>
      </c>
      <c r="ID67" s="3">
        <f t="array" ref="ID67">IF(LEN($EJ67)=0,0.4,SUM(IF(([2]JOE_DATA!$C$2:$C$19999=$EJ67)*([2]JOE_DATA!$B$2:$B$19999="Contract type")*([2]JOE_DATA!$A$2:$A$19999="EPC Construction"),0.4,0)))
+
IF(LEN($EK67)=0,0.3,SUM(IF(([2]JOE_DATA!$C$2:$C$19999=$EK67)*([2]JOE_DATA!$B$2:$B$19999="Contract type")*([2]JOE_DATA!$A$2:$A$19999="EPC Construction"),0.3,0)))
+
IF(LEN($EL67)=0,0.3,SUM(IF(([2]JOE_DATA!$C$2:$C$19999=$EL67)*([2]JOE_DATA!$B$2:$B$19999="Contract type")*([2]JOE_DATA!$A$2:$A$19999="EPC Construction"),0.3,0)))</f>
        <v>1</v>
      </c>
      <c r="IE67" s="3">
        <f t="array" ref="IE67">IF(LEN($EP67)=0,1,SUM(IF(([2]JOE_DATA!$C$2:$C$19999=$EP67)*([2]JOE_DATA!$B$2:$B$19999="Client type")*([2]JOE_DATA!$A$2:$A$19999="EPC Construction"),1,0)))</f>
        <v>1</v>
      </c>
      <c r="IF67" s="3">
        <f t="array" ref="IF67">IF(LEN($EN67)=0,1,SUM(IF(([2]JOE_DATA!$C$2:$C$19999=$EN67)*([2]JOE_DATA!$B$2:$B$19999="Subject matter")*([2]JOE_DATA!$A$2:$A$19999="EPC Construction"),1,0)))</f>
        <v>1</v>
      </c>
      <c r="IG67" s="3">
        <f t="array" ref="IG67">IF(LEN($ER67)=0,1,SUM(IF(([2]JOE_DATA!$C$2:$C$19999=$ER67)*([2]JOE_DATA!$B$2:$B$19999="Client scope")*([2]JOE_DATA!$A$2:$A$19999="EPC Construction"),1,0)))</f>
        <v>1</v>
      </c>
      <c r="IH67" s="3">
        <f t="array" ref="IH67">IF(LEN($ES67)=0,0.4,SUM(IF(([2]JOE_DATA!$C$2:$C$19999=$ES67)*([2]JOE_DATA!$B$2:$B$19999="Work type")*([2]JOE_DATA!$A$2:$A$19999="EPC Energy"),0.4,0)))
+
IF(LEN($ET67)=0,0.3,SUM(IF(([2]JOE_DATA!$C$2:$C$19999=$ET67)*([2]JOE_DATA!$B$2:$B$19999="Work type")*([2]JOE_DATA!$A$2:$A$19999="EPC Energy"),0.3,0)))
+
IF(LEN($EU67)=0,0.3,SUM(IF(([2]JOE_DATA!$C$2:$C$19999=$EU67)*([2]JOE_DATA!$B$2:$B$19999="Work type")*([2]JOE_DATA!$A$2:$A$19999="EPC Energy"),0.3,0)))</f>
        <v>1</v>
      </c>
      <c r="II67" s="3">
        <f t="array" ref="II67">IF(LEN($EV67)=0,1,SUM(IF(([2]JOE_DATA!$C$2:$C$19999=$EV67)*([2]JOE_DATA!$B$2:$B$19999="Work type")*([2]JOE_DATA!$A$2:$A$19999="EPC Energy"),1,0)))</f>
        <v>1</v>
      </c>
      <c r="IJ67" s="3">
        <f t="array" ref="IJ67">IF(LEN($EW67)=0,1,SUM(IF(([2]JOE_DATA!$C$2:$C$19999=$EW67)*([2]JOE_DATA!$B$2:$B$19999="Client type")*([2]JOE_DATA!$A$2:$A$19999="EPC Projects"),1,0)))</f>
        <v>1</v>
      </c>
      <c r="IK67" s="3">
        <f t="array" ref="IK67">IF(LEN($FE67)=0,0.4,SUM(IF(([2]JOE_DATA!$C$2:$C$19999=$FE67)*([2]JOE_DATA!$B$2:$B$19999="Client type")*([2]JOE_DATA!$A$2:$A$19999="Real Estate"),0.4,0)))
+
IF(LEN($FF67)=0,0.3,SUM(IF(([2]JOE_DATA!$C$2:$C$19999=$FF67)*([2]JOE_DATA!$B$2:$B$19999="Client type")*([2]JOE_DATA!$A$2:$A$19999="Real Estate"),0.3,0)))
+
IF(LEN($FG67)=0,0.3,SUM(IF(([2]JOE_DATA!$C$2:$C$19999=$FG67)*([2]JOE_DATA!$B$2:$B$19999="Client type")*([2]JOE_DATA!$A$2:$A$19999="Real Estate"),0.3,0)))</f>
        <v>1</v>
      </c>
      <c r="IL67" s="3">
        <f t="array" ref="IL67">IF(LEN($FH67)=0,0.4,SUM(IF(([2]JOE_DATA!$C$2:$C$19999=$FH67)*([2]JOE_DATA!$B$2:$B$19999="Work type")*([2]JOE_DATA!$A$2:$A$19999="Real Estate"),0.4,0)))
+
IF(LEN($FI67)=0,0.3,SUM(IF(([2]JOE_DATA!$C$2:$C$19999=$FI67)*([2]JOE_DATA!$B$2:$B$19999="Work type")*([2]JOE_DATA!$A$2:$A$19999="Real Estate"),0.3,0)))
+
IF(LEN($FJ67)=0,0.3,SUM(IF(([2]JOE_DATA!$C$2:$C$19999=$FJ67)*([2]JOE_DATA!$B$2:$B$19999="Work type")*([2]JOE_DATA!$A$2:$A$19999="Real Estate"),0.3,0)))</f>
        <v>1</v>
      </c>
      <c r="IM67" s="3">
        <f t="array" ref="IM67">IF(LEN($EX67)=0,0.4,SUM(IF(([2]JOE_DATA!$C$2:$C$19999=$EX67)*([2]JOE_DATA!$B$2:$B$19999="Work type")*([2]JOE_DATA!$A$2:$A$19999="Human Capital"),0.4,0)))
+
IF(LEN($EY67)=0,0.3,SUM(IF(([2]JOE_DATA!$C$2:$C$19999=$EY67)*([2]JOE_DATA!$B$2:$B$19999="Work type")*([2]JOE_DATA!$A$2:$A$19999="Human Capital"),0.3,0)))
+
IF(LEN($EZ67)=0,0.3,SUM(IF(([2]JOE_DATA!$C$2:$C$19999=$EZ67)*([2]JOE_DATA!$B$2:$B$19999="Work type")*([2]JOE_DATA!$A$2:$A$19999="Human Capital"),0.3,0)))</f>
        <v>1</v>
      </c>
      <c r="IN67" s="3">
        <f t="array" ref="IN67">IF(LEN($FA67)=0,0.4,SUM(IF(([2]JOE_DATA!$C$2:$C$19999=$FA67)*([2]JOE_DATA!$B$2:$B$19999="Sub-work types")*([2]JOE_DATA!$A$2:$A$19999="Human Capital"),0.4,0)))
+
IF(LEN($FB67)=0,0.3,SUM(IF(([2]JOE_DATA!$C$2:$C$19999=$FB67)*([2]JOE_DATA!$B$2:$B$19999="Sub-work types")*([2]JOE_DATA!$A$2:$A$19999="Human Capital"),0.3,0)))
+
IF(LEN($FC67)=0,0.3,SUM(IF(([2]JOE_DATA!$C$2:$C$19999=$FC67)*([2]JOE_DATA!$B$2:$B$19999="Sub-work types")*([2]JOE_DATA!$A$2:$A$19999="Human Capital"),0.3,0)))</f>
        <v>1</v>
      </c>
      <c r="IO67" s="16">
        <f t="array" ref="IO67">IF(LEN($FD67)=0,1,SUM(IF(([2]JOE_DATA!$C$2:$C$19999=$FD67)*([2]JOE_DATA!$B$2:$B$19999="Pension scheme")*([2]JOE_DATA!$A$2:$A$19999="Human Capital"),1,0)))</f>
        <v>1</v>
      </c>
      <c r="IP67" s="3">
        <f t="array" ref="IP67">IF(LEN($BT67)=0,0.4,SUM(IF(([2]JOE_DATA!$C$2:$C$19999=$BT67)*([2]JOE_DATA!$B$2:$B$19999="Other Matter Executive"),0.4,0)))
+
IF(LEN($BU67)=0,0.3,SUM(IF(([2]JOE_DATA!$C$2:$C$19999=$BU67)*([2]JOE_DATA!$B$2:$B$19999="Other Matter Executive"),0.3,0)))
+
IF(LEN($BV67)=0,0.3,SUM(IF(([2]JOE_DATA!$C$2:$C$19999=$BV67)*([2]JOE_DATA!$B$2:$B$19999="Other Matter Executive"),0.3,0)))</f>
        <v>1</v>
      </c>
    </row>
    <row r="68" spans="1:250" ht="45.75">
      <c r="A68" s="37" t="s">
        <v>246</v>
      </c>
      <c r="B68" s="38" t="s">
        <v>484</v>
      </c>
      <c r="C68" s="37" t="s">
        <v>254</v>
      </c>
      <c r="D68" s="37"/>
      <c r="E68" s="3"/>
      <c r="F68" s="39" t="s">
        <v>320</v>
      </c>
      <c r="G68" s="3"/>
      <c r="H68" s="3"/>
      <c r="I68" s="40" t="s">
        <v>384</v>
      </c>
      <c r="J68" s="3"/>
      <c r="K68" s="3"/>
      <c r="L68" s="37"/>
      <c r="M68" s="3"/>
      <c r="N68" s="3"/>
      <c r="O68" s="41" t="s">
        <v>109</v>
      </c>
      <c r="P68" s="37"/>
      <c r="Q68" s="37"/>
      <c r="R68" s="3"/>
      <c r="S68" s="42"/>
      <c r="T68" s="42">
        <v>38483</v>
      </c>
      <c r="U68" s="37" t="s">
        <v>320</v>
      </c>
      <c r="V68" s="3"/>
      <c r="W68" s="3"/>
      <c r="X68" s="40" t="s">
        <v>384</v>
      </c>
      <c r="Y68" s="40" t="s">
        <v>485</v>
      </c>
      <c r="Z68" s="3"/>
      <c r="AA68" s="37" t="s">
        <v>486</v>
      </c>
      <c r="AB68" s="37" t="s">
        <v>487</v>
      </c>
      <c r="AC68" s="3"/>
      <c r="AD68" s="37" t="s">
        <v>254</v>
      </c>
      <c r="AE68" s="3"/>
      <c r="AF68" s="3"/>
      <c r="AG68" s="43" t="s">
        <v>488</v>
      </c>
      <c r="AH68" s="3"/>
      <c r="AI68" s="37" t="s">
        <v>255</v>
      </c>
      <c r="AJ68" s="3"/>
      <c r="AK68" s="3"/>
      <c r="AL68" s="37"/>
      <c r="AM68" s="3"/>
      <c r="AN68" s="3"/>
      <c r="AO68" s="37" t="s">
        <v>256</v>
      </c>
      <c r="AP68" s="3"/>
      <c r="AQ68" s="3"/>
      <c r="AR68" s="3"/>
      <c r="AS68" s="3"/>
      <c r="AT68" s="3"/>
      <c r="AU68" s="3"/>
      <c r="AV68" s="3"/>
      <c r="AW68" s="3"/>
      <c r="AX68" s="3"/>
      <c r="AY68" s="3"/>
      <c r="AZ68" s="3"/>
      <c r="BA68" s="3"/>
      <c r="BB68" s="3"/>
      <c r="BC68" s="3"/>
      <c r="BD68" s="3"/>
      <c r="BE68" s="44"/>
      <c r="BF68" s="37"/>
      <c r="BG68" s="37" t="s">
        <v>254</v>
      </c>
      <c r="BH68" s="3"/>
      <c r="BI68" s="37" t="s">
        <v>357</v>
      </c>
      <c r="BJ68" s="45"/>
      <c r="BK68" s="45"/>
      <c r="BL68" s="46" t="s">
        <v>358</v>
      </c>
      <c r="BM68" s="46"/>
      <c r="BN68" s="37"/>
      <c r="BO68" s="3"/>
      <c r="BP68" s="3"/>
      <c r="BQ68" s="3"/>
      <c r="BR68" s="3"/>
      <c r="BS68" s="3"/>
      <c r="BT68" s="46" t="s">
        <v>489</v>
      </c>
      <c r="BU68" s="37"/>
      <c r="BV68" s="37"/>
      <c r="BW68" s="3"/>
      <c r="BX68" s="3"/>
      <c r="BY68" s="3"/>
      <c r="BZ68" s="3"/>
      <c r="CA68" s="3"/>
      <c r="CB68" s="3"/>
      <c r="CC68" s="3"/>
      <c r="CD68" s="41" t="s">
        <v>259</v>
      </c>
      <c r="CE68" s="40" t="s">
        <v>260</v>
      </c>
      <c r="CF68" s="3"/>
      <c r="CG68" s="41" t="s">
        <v>261</v>
      </c>
      <c r="CH68" s="40"/>
      <c r="CI68" s="3"/>
      <c r="CJ68" s="3"/>
      <c r="CK68" s="41" t="s">
        <v>262</v>
      </c>
      <c r="CL68" s="3"/>
      <c r="CM68" s="3"/>
      <c r="CN68" s="3"/>
      <c r="CO68" s="3"/>
      <c r="CP68" s="3"/>
      <c r="CQ68" s="37"/>
      <c r="CR68" s="37"/>
      <c r="CS68" s="37"/>
      <c r="CT68" s="37"/>
      <c r="CU68" s="37"/>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7"/>
      <c r="FF68" s="37"/>
      <c r="FG68" s="37"/>
      <c r="FH68" s="37"/>
      <c r="FI68" s="37"/>
      <c r="FJ68" s="3"/>
      <c r="FK68" s="3"/>
      <c r="FL68" s="3"/>
      <c r="FM68" s="3"/>
      <c r="FO68" s="3"/>
      <c r="FP68" s="3"/>
      <c r="FQ68" s="3" t="str">
        <f t="array" ref="FQ68">IF(SUM($FU68:$IP68)=74,"PASS","FAIL")</f>
        <v>PASS</v>
      </c>
      <c r="FR68" s="3">
        <f t="shared" si="5"/>
        <v>0</v>
      </c>
      <c r="FS68" s="3">
        <f t="shared" si="6"/>
        <v>0</v>
      </c>
      <c r="FT68" s="3"/>
      <c r="FU68" s="3">
        <f t="array" ref="FU68">SUM(IF(([2]JOE_DATA!$C$2:$C$19999=$C68)*([2]JOE_DATA!$B$2:$B$19999="Client Name Confidential"),1,0))</f>
        <v>1</v>
      </c>
      <c r="FV68" s="3">
        <f t="array" ref="FV68">IF(ISBLANK($E68),1,SUM(IF(([2]JOE_DATA!$C$2:$C$19999=$E68)*([2]JOE_DATA!$B$2:$B$19999="Client name confidential on completion"),1,0)))</f>
        <v>1</v>
      </c>
      <c r="FW68" s="3">
        <f t="array" ref="FW68">IF(LEN($F68)=0,0.5,SUM(IF(([2]JOE_DATA!$C$2:$C$19999=$F68)*([2]JOE_DATA!$B$2:$B$19999="Client sector group"),0.5,0)))
+
IF(LEN($G68)=0,0.25,SUM(IF(([2]JOE_DATA!$C$2:$C$19999=$G68)*([2]JOE_DATA!$B$2:$B$19999="Client sector group"),0.25,0)))
+
IF(LEN($H68)=0,0.25,SUM(IF(([2]JOE_DATA!$C$2:$C$19999=$H68)*([2]JOE_DATA!$B$2:$B$19999="Client sector group"),0.25,0)))</f>
        <v>1</v>
      </c>
      <c r="FX68" s="3">
        <f t="array" ref="FX68">IF(ISBLANK($I68),0.5,SUM(IF(([2]JOE_DATA!$C$2:$C$19999=$I68)*([2]JOE_DATA!$B$2:$B$19999="Client sub-sector group"),0.5,0)))
+
IF(ISBLANK($J68),0.25,SUM(IF(([2]JOE_DATA!$C$2:$C$19999=$J68)*([2]JOE_DATA!$B$2:$B$19999="Client sub-sector group"),0.25,0)))
+
IF(ISBLANK($K68),0.25,SUM(IF(([2]JOE_DATA!$C$2:$C$19999=$K68)*([2]JOE_DATA!$B$2:$B$19999="Client sub-sector group"),0.25,0)))</f>
        <v>1</v>
      </c>
      <c r="FY68" s="3">
        <f t="array" ref="FY68">IF(LEN($L68)=0,0.4,SUM(IF(([2]JOE_DATA!$C$2:$C$19999=$L68)*([2]JOE_DATA!$B$2:$B$19999="Predominant Country of Client"),0.4,0)))
+
IF(LEN($M68)=0,0.3,SUM(IF(([2]JOE_DATA!$C$2:$C$19999=$M68)*([2]JOE_DATA!$B$2:$B$19999="Predominant Country of Client"),0.3,0)))
+
IF(LEN($N68)=0,0.3,SUM(IF(([2]JOE_DATA!$C$2:$C$19999=$N68)*([2]JOE_DATA!$B$2:$B$19999="Predominant Country of Client"),0.3,0)))</f>
        <v>1</v>
      </c>
      <c r="FZ68" s="3">
        <f t="array" ref="FZ68">IF(LEN($O68)=0,0.4,SUM(IF(([2]JOE_DATA!$C$2:$C$19999=$O68)*([2]JOE_DATA!$B$2:$B$19999="Main practice group"),0.4,0)))
+
IF(LEN($P68)=0,0.3,SUM(IF(([2]JOE_DATA!$C$2:$C$19999=$P68)*([2]JOE_DATA!$B$2:$B$19999="Main practice group"),0.3,0)))
+
IF(LEN($Q68)=0,0.3,SUM(IF(([2]JOE_DATA!$C$2:$C$19999=$Q68)*([2]JOE_DATA!$B$2:$B$19999="Main practice group"),0.3,0)))</f>
        <v>1</v>
      </c>
      <c r="GA68" s="3">
        <f t="shared" si="7"/>
        <v>1</v>
      </c>
      <c r="GB68" s="3">
        <f t="shared" si="8"/>
        <v>1</v>
      </c>
      <c r="GC68" s="3">
        <f t="array" ref="GC68">IF(LEN($U68)=0,0.4,SUM(IF(([2]JOE_DATA!$C$2:$C$19999=$U68)*([2]JOE_DATA!$B$2:$B$19999="Matter sector group"),0.4,0)))
+
IF(LEN($V68)=0,0.3,SUM(IF(([2]JOE_DATA!$C$2:$C$19999=$V68)*([2]JOE_DATA!$B$2:$B$19999="Matter sector group"),0.3,0)))
+
IF(LEN($W68)=0,0.3,SUM(IF(([2]JOE_DATA!$C$2:$C$19999=$W68)*([2]JOE_DATA!$B$2:$B$19999="Matter sector group"),0.3,0)))</f>
        <v>1</v>
      </c>
      <c r="GD68" s="3">
        <f t="array" ref="GD68">IF(LEN($X68)=0,0.4,SUM(IF(([2]JOE_DATA!$C$2:$C$19999=$X68)*([2]JOE_DATA!$B$2:$B$19999="Matter sub-sector group"),0.4,0)))
+
IF(LEN($Y68)=0,0.3,SUM(IF(([2]JOE_DATA!$C$2:$C$19999=$Y68)*([2]JOE_DATA!$B$2:$B$19999="Matter sub-sector group"),0.3,0)))
+
IF(LEN($Z68)=0,0.3,SUM(IF(([2]JOE_DATA!$C$2:$C$19999=$Z68)*([2]JOE_DATA!$B$2:$B$19999="Matter sub-sector group"),0.3,0)))</f>
        <v>1</v>
      </c>
      <c r="GE68" s="3">
        <f t="array" ref="GE68">IF(ISBLANK($AD68),1,SUM(IF(([2]JOE_DATA!$C$2:$C$19999=$AD68)*([2]JOE_DATA!$B$2:$B$19999="Matter confidential"),1,0)))</f>
        <v>1</v>
      </c>
      <c r="GF68" s="3">
        <f t="array" ref="GF68">IF(ISBLANK($AE68),1,SUM(IF(([2]JOE_DATA!$C$2:$C$19999=$AE68)*([2]JOE_DATA!$B$2:$B$19999="Matter confidential on completion"),1,0)))</f>
        <v>1</v>
      </c>
      <c r="GG68" s="3">
        <f t="array" ref="GG68">IF(ISBLANK($AG68),1,SUM(IF(([2]JOE_DATA!$C$2:$C$19999=$AG68)*([2]JOE_DATA!$B$2:$B$19999="Applicable law"),1,0)))</f>
        <v>1</v>
      </c>
      <c r="GH68" s="3">
        <f t="array" ref="GH68">IF(ISBLANK($AO68),1,SUM(IF(([2]JOE_DATA!$C$2:$C$19999=$AO68)*([2]JOE_DATA!$B$2:$B$19999="Contentious"),1,0)))</f>
        <v>1</v>
      </c>
      <c r="GI68" s="3">
        <f t="array" ref="GI68">IF(ISBLANK($AP68),1,SUM(IF(([2]JOE_DATA!$C$2:$C$19999=$AP68)*([2]JOE_DATA!$B$2:$B$19999="Dispute resolution"),1,0)))</f>
        <v>1</v>
      </c>
      <c r="GJ68" s="3">
        <f t="array" ref="GJ68">IF(ISBLANK($AQ68),1,SUM(IF(([2]JOE_DATA!$C$2:$C$19999=$AQ68)*([2]JOE_DATA!$B$2:$B$19999="Language of dispute"),1,0)))</f>
        <v>1</v>
      </c>
      <c r="GK68" s="3">
        <f t="array" ref="GK68">IF(LEN($AW68)=0,0.4,SUM(IF(([2]JOE_DATA!$C$2:$C$19999=$AW68)*([2]JOE_DATA!$B$2:$B$19999="Country Of Arbitration"),0.4,0)))
+
IF(LEN($AX68)=0,0.3,SUM(IF(([2]JOE_DATA!$C$2:$C$19999=$AX68)*([2]JOE_DATA!$B$2:$B$19999="Country Of Arbitration"),0.3,0)))
+
IF(LEN($AY68)=0,0.3,SUM(IF(([2]JOE_DATA!$C$2:$C$19999=$AY68)*([2]JOE_DATA!$B$2:$B$19999="Country Of Arbitration"),0.3,0)))</f>
        <v>1</v>
      </c>
      <c r="GL68" s="3">
        <f t="array" ref="GL68">IF(LEN($AT68)=0,0.4,SUM(IF(([2]JOE_DATA!$C$2:$C$19999=$AT68)*([2]JOE_DATA!$B$2:$B$19999="Jurisdiction of dispute"),0.4,0)))
+
IF(LEN($AU68)=0,0.3,SUM(IF(([2]JOE_DATA!$C$2:$C$19999=$AU68)*([2]JOE_DATA!$B$2:$B$19999="Jurisdiction of dispute"),0.3,0)))
+
IF(LEN($AV68)=0,0.3,SUM(IF(([2]JOE_DATA!$C$2:$C$19999=$AV68)*([2]JOE_DATA!$B$2:$B$19999="Jurisdiction of dispute"),0.3,0)))</f>
        <v>1</v>
      </c>
      <c r="GM68" s="3">
        <f t="array" ref="GM68">IF(LEN($AZ68)=0,0.6,SUM(IF(([2]JOE_DATA!$C$2:$C$19999=$AZ68)*([2]JOE_DATA!$B$2:$B$19999="Seat of arbitration"),0.6,0)))
+
IF(LEN($BA68)=0,0.4,SUM(IF(([2]JOE_DATA!$C$2:$C$19999=$BA68)*([2]JOE_DATA!$B$2:$B$19999="Seat of arbitration"),0.4,0)))</f>
        <v>1</v>
      </c>
      <c r="GN68" s="3">
        <f t="array" ref="GN68">IF(ISBLANK($BB68),1,SUM(IF(([2]JOE_DATA!$C$2:$C$19999=$BB68)*([2]JOE_DATA!$B$2:$B$19999="Arbitral rules"),1,0)))</f>
        <v>1</v>
      </c>
      <c r="GO68" s="3">
        <f t="array" ref="GO68">IF(ISBLANK($BC68),1,SUM(IF(([2]JOE_DATA!$C$2:$C$19999=$BC68)*([2]JOE_DATA!$B$2:$B$19999="Investment treaty"),1,0)))</f>
        <v>1</v>
      </c>
      <c r="GP68" s="3">
        <f t="array" ref="GP68">IF(ISBLANK($BD68),1,SUM(IF(([2]JOE_DATA!$C$2:$C$19999=$BD68)*([2]JOE_DATA!$B$2:$B$19999="Investigation type"),1,0)))</f>
        <v>1</v>
      </c>
      <c r="GQ68" s="3">
        <f t="array" ref="GQ68">IF(ISBLANK($BF68),1,SUM(IF(([2]JOE_DATA!$C$2:$C$19999=$BF68)*([2]JOE_DATA!$B$2:$B$19999="Currency of deal"),1,0)))</f>
        <v>1</v>
      </c>
      <c r="GR68" s="3">
        <f t="array" ref="GR68">IF(ISBLANK($BG68),1,SUM(IF(([2]JOE_DATA!$C$2:$C$19999=$BG68)*([2]JOE_DATA!$B$2:$B$19999="Value confidential"),1,0)))</f>
        <v>1</v>
      </c>
      <c r="GS68" s="3">
        <f t="array" ref="GS68">IF(ISBLANK($BH68),1,SUM(IF(([2]JOE_DATA!$C$2:$C$19999=$BH68)*([2]JOE_DATA!$B$2:$B$19999="Value confidential on completion"),1,0)))</f>
        <v>1</v>
      </c>
      <c r="GT68" s="3">
        <f t="array" ref="GT68">IF(LEN($BI68)=0,0.4,SUM(IF(([2]JOE_DATA!$C$2:$C$19999=$BI68)*([2]JOE_DATA!$B$2:$B$19999="Teams"),0.4,0)))
+
IF(LEN($BJ68)=0,0.3,SUM(IF(([2]JOE_DATA!$C$2:$C$19999=$BJ68)*([2]JOE_DATA!$B$2:$B$19999="Teams"),0.3,0)))
+
IF(LEN($BK68)=0,0.3,SUM(IF(([2]JOE_DATA!$C$2:$C$19999=$BK68)*([2]JOE_DATA!$B$2:$B$19999="Teams"),0.3,0)))</f>
        <v>1</v>
      </c>
      <c r="GU68" s="3">
        <f t="array" ref="GU68">IF(LEN($BL68)=0,0.4,SUM(IF(([2]JOE_DATA!$C$2:$C$19999=$BL68)*([2]JOE_DATA!$B$2:$B$19999="Lead Matter Partner"),0.4,0)))
+
IF(LEN($BM68)=0,0.3,SUM(IF(([2]JOE_DATA!$C$2:$C$19999=$BM68)*([2]JOE_DATA!$B$2:$B$19999="Lead Matter Partner"),0.3,0)))
+
IF(LEN($BN68)=0,0.3,SUM(IF(([2]JOE_DATA!$C$2:$C$19999=$BN68)*([2]JOE_DATA!$B$2:$B$19999="Lead Matter Partner"),0.3,0)))</f>
        <v>1</v>
      </c>
      <c r="GV68" s="3">
        <f t="array" ref="GV68">IF(LEN($BP68)=0,0.4,SUM(IF(([2]JOE_DATA!$C$2:$C$19999=$BP68)*([2]JOE_DATA!$B$2:$B$19999="Source of credential"),0.4,0)))
+
IF(LEN($BQ68)=0,0.3,SUM(IF(([2]JOE_DATA!$C$2:$C$19999=$BQ68)*([2]JOE_DATA!$B$2:$B$19999="Source of credential"),0.3,0)))
+
IF(LEN($BR68)=0,0.3,SUM(IF(([2]JOE_DATA!$C$2:$C$19999=$BR68)*([2]JOE_DATA!$B$2:$B$19999="Source of credential"),0.3,0)))</f>
        <v>1</v>
      </c>
      <c r="GW68" s="3">
        <f t="array" ref="GW68">IF(LEN($BX68)=0,0.4,SUM(IF(([2]JOE_DATA!$C$2:$C$19999=$BX68)*([2]JOE_DATA!$B$2:$B$19999="CMS firms involved"),0.4,0)))
+
IF(LEN($BY68)=0,0.6,SUM(IF(([2]JOE_DATA!$C$2:$C$19999=$BY68)*([2]JOE_DATA!$B$2:$B$19999="CMS firms involved"),0.6,0)))</f>
        <v>1</v>
      </c>
      <c r="GX68" s="3">
        <f t="array" ref="GX68">IF(ISBLANK($BZ68),1,SUM(IF(([2]JOE_DATA!$C$2:$C$19999=$BZ68)*([2]JOE_DATA!$B$2:$B$19999="Lead CMS firm"),1,0)))</f>
        <v>1</v>
      </c>
      <c r="GY68" s="3">
        <f t="array" ref="GY68">IF(LEN($CA68)=0,0.4,SUM(IF(([2]JOE_DATA!$C$2:$C$19999=$CA68)*([2]JOE_DATA!$B$2:$B$19999="Countries of other CMS firms"),0.4,0)))
+
IF(LEN($CB68)=0,0.3,SUM(IF(([2]JOE_DATA!$C$2:$C$19999=$CB68)*([2]JOE_DATA!$B$2:$B$19999="Countries of other CMS firms"),0.3,0)))
+
IF(LEN($CC68)=0,0.3,SUM(IF(([2]JOE_DATA!$C$2:$C$19999=$CC68)*([2]JOE_DATA!$B$2:$B$19999="Countries of other CMS firms"),0.3,0)))</f>
        <v>1</v>
      </c>
      <c r="GZ68" s="3">
        <f t="array" ref="GZ68">IF(ISBLANK($CD68),1,SUM(IF(([2]JOE_DATA!$C$2:$C$19999=$CD68)*([2]JOE_DATA!$B$2:$B$19999="Credential status"),1,0)))</f>
        <v>1</v>
      </c>
      <c r="HA68" s="3">
        <f t="array" ref="HA68">IF(ISBLANK($CE68),1,SUM(IF(([2]JOE_DATA!$C$2:$C$19999=$CE68)*([2]JOE_DATA!$B$2:$B$19999="Credential version"),1,0)))</f>
        <v>1</v>
      </c>
      <c r="HB68" s="3">
        <f t="array" ref="HB68">IF(ISBLANK($CG68),1,SUM(IF(([2]JOE_DATA!$C$2:$C$19999=$CG68)*([2]JOE_DATA!$B$2:$B$19999="Credential type "),1,0)))</f>
        <v>1</v>
      </c>
      <c r="HC68" s="3">
        <f t="array" ref="HC68">IF(ISBLANK($CH68),1,SUM(IF(([2]JOE_DATA!$C$2:$C$19999=$CH68)*([2]JOE_DATA!$B$2:$B$19999="Other uses"),1,0)))</f>
        <v>1</v>
      </c>
      <c r="HD68" s="3">
        <f t="array" ref="HD68">IF(ISBLANK($CK68),1,SUM(IF(([2]JOE_DATA!$C$2:$C$19999=$CK68)*([2]JOE_DATA!$B$2:$B$19999="Priority"),1,0)))</f>
        <v>1</v>
      </c>
      <c r="HE68" s="3">
        <f t="array" ref="HE68">IF(LEN($CM68)=0,0.4,SUM(IF(([2]JOE_DATA!$C$2:$C$19999=$CM68)*([2]JOE_DATA!$B$2:$B$19999="Know how"),0.4,0)))
+
IF(LEN($CN68)=0,0.3,SUM(IF(([2]JOE_DATA!$C$2:$C$19999=$CN68)*([2]JOE_DATA!$B$2:$B$19999="Know how"),0.3,0)))
+
IF(LEN($CO68)=0,0.3,SUM(IF(([2]JOE_DATA!$C$2:$C$19999=$CO68)*([2]JOE_DATA!$B$2:$B$19999="Know how"),0.3,0)))</f>
        <v>1</v>
      </c>
      <c r="HF68" s="3">
        <f t="array" ref="HF68">IF(LEN($CS68)=0,0.4,SUM(IF(([2]JOE_DATA!$C$2:$C$19999=$CS68)*([2]JOE_DATA!$B$2:$B$19999="Work type")*([2]JOE_DATA!$A$2:$A$19999="BAIF"),0.4,0)))
+
IF(LEN($CT68)=0,0.3,SUM(IF(([2]JOE_DATA!$C$2:$C$19999=$CT68)*([2]JOE_DATA!$B$2:$B$19999="Work type")*([2]JOE_DATA!$A$2:$A$19999="BAIF"),0.3,0)))
+
IF(LEN($CU68)=0,0.3,SUM(IF(([2]JOE_DATA!$C$2:$C$19999=$CU68)*([2]JOE_DATA!$B$2:$B$19999="Work type")*([2]JOE_DATA!$A$2:$A$19999="BAIF"),0.3,0)))</f>
        <v>1</v>
      </c>
      <c r="HG68" s="3">
        <f t="array" ref="HG68">IF(LEN($CQ68)=0,1,SUM(IF(([2]JOE_DATA!$C$2:$C$19999=$CQ68)*([2]JOE_DATA!$B$2:$B$19999="Client type")*([2]JOE_DATA!$A$2:$A$19999="BAIF"),1,0)))</f>
        <v>1</v>
      </c>
      <c r="HH68" s="3">
        <f t="array" ref="HH68">IF(LEN($CW68)=0,0.4,SUM(IF(([2]JOE_DATA!$C$2:$C$19999=$CW68)*([2]JOE_DATA!$B$2:$B$19999="Work type")*([2]JOE_DATA!$A$2:$A$19999="CRD"),0.4,0)))
+
IF(LEN($CX68)=0,0.3,SUM(IF(([2]JOE_DATA!$C$2:$C$19999=$CX68)*([2]JOE_DATA!$B$2:$B$19999="Work type")*([2]JOE_DATA!$A$2:$A$19999="CRD"),0.3,0)))
+
IF(LEN($CY68)=0,0.3,SUM(IF(([2]JOE_DATA!$C$2:$C$19999=$CY68)*([2]JOE_DATA!$B$2:$B$19999="Work type")*([2]JOE_DATA!$A$2:$A$19999="CRD"),0.3,0)))</f>
        <v>1</v>
      </c>
      <c r="HI68" s="3">
        <f t="array" ref="HI68">IF(LEN($CZ68)=0,0.4,SUM(IF(([2]JOE_DATA!$C$2:$C$19999=$CZ68)*([2]JOE_DATA!$B$2:$B$19999="Sub-work type")*([2]JOE_DATA!$A$2:$A$19999="CRD"),0.4,0)))
+
IF(LEN($DA68)=0,0.3,SUM(IF(([2]JOE_DATA!$C$2:$C$19999=$DA68)*([2]JOE_DATA!$B$2:$B$19999="Sub-work type")*([2]JOE_DATA!$A$2:$A$19999="CRD"),0.3,0)))
+
IF(LEN($DB68)=0,0.3,SUM(IF(([2]JOE_DATA!$C$2:$C$19999=$DB68)*([2]JOE_DATA!$B$2:$B$19999="Sub-work type")*([2]JOE_DATA!$A$2:$A$19999="CRD"),0.3,0)))</f>
        <v>1</v>
      </c>
      <c r="HJ68" s="3">
        <f t="array" ref="HJ68">IF(LEN($CV68)=0,1,SUM(IF(([2]JOE_DATA!$C$2:$C$19999=$CV68)*([2]JOE_DATA!$B$2:$B$19999="Client type")*([2]JOE_DATA!$A$2:$A$19999="CRD"),1,0)))</f>
        <v>1</v>
      </c>
      <c r="HK68" s="3">
        <f t="array" ref="HK68">IF(LEN($DC68)=0,0.4,SUM(IF(([2]JOE_DATA!$C$2:$C$19999=$DC68)*([2]JOE_DATA!$B$2:$B$19999="Work type")*([2]JOE_DATA!$A$2:$A$19999="Corporate"),0.4,0)))
+
IF(LEN($DD68)=0,0.3,SUM(IF(([2]JOE_DATA!$C$2:$C$19999=$DD68)*([2]JOE_DATA!$B$2:$B$19999="Work type")*([2]JOE_DATA!$A$2:$A$19999="Corporate"),0.3,0)))
+
IF(LEN($DE68)=0,0.3,SUM(IF(([2]JOE_DATA!$C$2:$C$19999=$DE68)*([2]JOE_DATA!$B$2:$B$19999="Work type")*([2]JOE_DATA!$A$2:$A$19999="Corporate"),0.3,0)))</f>
        <v>1</v>
      </c>
      <c r="HL68" s="3">
        <f t="array" ref="HL68">IF(LEN($DF68)=0,0.4,SUM(IF(([2]JOE_DATA!$C$2:$C$19999=$DF68)*([2]JOE_DATA!$B$2:$B$19999="Sub-work type")*([2]JOE_DATA!$A$2:$A$19999="Corporate"),0.4,0)))
+
IF(LEN($DG68)=0,0.3,SUM(IF(([2]JOE_DATA!$C$2:$C$19999=$DG68)*([2]JOE_DATA!$B$2:$B$19999="Sub-work type")*([2]JOE_DATA!$A$2:$A$19999="Corporate"),0.3,0)))
+
IF(LEN($DH68)=0,0.3,SUM(IF(([2]JOE_DATA!$C$2:$C$19999=$DH68)*([2]JOE_DATA!$B$2:$B$19999="Sub-work type")*([2]JOE_DATA!$A$2:$A$19999="Corporate"),0.3,0)))</f>
        <v>1</v>
      </c>
      <c r="HM68" s="3">
        <f t="array" ref="HM68">IF(LEN($DI68)=0,0.4,SUM(IF(([2]JOE_DATA!$C$2:$C$19999=$DI68)*([2]JOE_DATA!$B$2:$B$19999="Acting for")*([2]JOE_DATA!$A$2:$A$19999="Corporate"),0.4,0)))
+
IF(LEN($DJ68)=0,0.3,SUM(IF(([2]JOE_DATA!$C$2:$C$19999=$DJ68)*([2]JOE_DATA!$B$2:$B$19999="Acting for")*([2]JOE_DATA!$A$2:$A$19999="Corporate"),0.3,0)))
+
IF(LEN($DK68)=0,0.3,SUM(IF(([2]JOE_DATA!$C$2:$C$19999=$DK68)*([2]JOE_DATA!$B$2:$B$19999="Acting for")*([2]JOE_DATA!$A$2:$A$19999="Corporate"),0.3,0)))</f>
        <v>1</v>
      </c>
      <c r="HN68" s="3">
        <f t="array" ref="HN68">IF(LEN($DM68)=0,0.4,SUM(IF(([2]JOE_DATA!$C$2:$C$19999=$DM68)*([2]JOE_DATA!$B$2:$B$19999="Country of buyer")*([2]JOE_DATA!$A$2:$A$19999="Corporate"),0.4,0)))
+
IF(LEN($DN68)=0,0.3,SUM(IF(([2]JOE_DATA!$C$2:$C$19999=$DN68)*([2]JOE_DATA!$B$2:$B$19999="Country of buyer")*([2]JOE_DATA!$A$2:$A$19999="Corporate"),0.3,0)))
+
IF(LEN($DL68)=0,0.3,SUM(IF(([2]JOE_DATA!$C$2:$C$19999=$DL68)*([2]JOE_DATA!$B$2:$B$19999="Country of buyer")*([2]JOE_DATA!$A$2:$A$19999="Corporate"),0.3,0)))</f>
        <v>1</v>
      </c>
      <c r="HO68" s="3">
        <f t="array" ref="HO68">IF(LEN($DO68)=0,0.4,SUM(IF(([2]JOE_DATA!$C$2:$C$19999=$DO68)*([2]JOE_DATA!$B$2:$B$19999="Country of seller")*([2]JOE_DATA!$A$2:$A$19999="Corporate"),0.4,0)))
+
IF(LEN($DP68)=0,0.3,SUM(IF(([2]JOE_DATA!$C$2:$C$19999=$DP68)*([2]JOE_DATA!$B$2:$B$19999="Country of seller")*([2]JOE_DATA!$A$2:$A$19999="Corporate"),0.3,0)))
+
IF(LEN($DQ68)=0,0.3,SUM(IF(([2]JOE_DATA!$C$2:$C$19999=$DQ68)*([2]JOE_DATA!$B$2:$B$19999="Country of seller")*([2]JOE_DATA!$A$2:$A$19999="Corporate"),0.3,0)))</f>
        <v>1</v>
      </c>
      <c r="HP68" s="3">
        <f t="array" ref="HP68">IF(LEN($DR68)=0,0.4,SUM(IF(([2]JOE_DATA!$C$2:$C$19999=$DR68)*([2]JOE_DATA!$B$2:$B$19999="Country of target")*([2]JOE_DATA!$A$2:$A$19999="Corporate"),0.4,0)))
+
IF(LEN($DS68)=0,0.3,SUM(IF(([2]JOE_DATA!$C$2:$C$19999=$DS68)*([2]JOE_DATA!$B$2:$B$19999="Country of target")*([2]JOE_DATA!$A$2:$A$19999="Corporate"),0.3,0)))
+
IF(LEN($DT68)=0,0.3,SUM(IF(([2]JOE_DATA!$C$2:$C$19999=$DT68)*([2]JOE_DATA!$B$2:$B$19999="Country of target")*([2]JOE_DATA!$A$2:$A$19999="Corporate"),0.3,0)))</f>
        <v>1</v>
      </c>
      <c r="HQ68" s="3">
        <f t="array" ref="HQ68">IF(LEN($DU68)=0,1,SUM(IF(([2]JOE_DATA!$C$2:$C$19999=$DU68)*([2]JOE_DATA!$B$2:$B$19999="Value over US $5m")*([2]JOE_DATA!$A$2:$A$19999="Corporate"),1,0)))</f>
        <v>1</v>
      </c>
      <c r="HR68" s="3">
        <f t="array" ref="HR68">IF(LEN($DV68)=0,1,SUM(IF(([2]JOE_DATA!$C$2:$C$19999=$DV68)*([2]JOE_DATA!$B$2:$B$19999="Value over £500,000")*([2]JOE_DATA!$A$2:$A$19999="Corporate"),1,0)))</f>
        <v>1</v>
      </c>
      <c r="HS68" s="3">
        <f t="array" ref="HS68">IF(LEN($DW68)=0,1,SUM(IF(([2]JOE_DATA!$C$2:$C$19999=$DW68)*([2]JOE_DATA!$B$2:$B$19999="Value over Euro 5m")*([2]JOE_DATA!$A$2:$A$19999="Corporate"),1,0)))</f>
        <v>1</v>
      </c>
      <c r="HT68" s="3">
        <f t="array" ref="HT68">IF(LEN($DX68)=0,1,SUM(IF(([2]JOE_DATA!$C$2:$C$19999=$DX68)*([2]JOE_DATA!$B$2:$B$19999="Value range in euros")*([2]JOE_DATA!$A$2:$A$19999="Corporate"),1,0)))</f>
        <v>1</v>
      </c>
      <c r="HU68" s="3">
        <f t="array" ref="HU68">IF(LEN($DY68)=0,1,SUM(IF(([2]JOE_DATA!$C$2:$C$19999=$DY68)*([2]JOE_DATA!$B$2:$B$19999="Is the deal relevant for M&amp;A study")*([2]JOE_DATA!$A$2:$A$19999="Corporate"),1,0)))</f>
        <v>1</v>
      </c>
      <c r="HV68" s="3">
        <f t="array" ref="HV68">IF(LEN($DZ68)=0,1,SUM(IF(([2]JOE_DATA!$C$2:$C$19999=$DZ68)*([2]JOE_DATA!$B$2:$B$19999="Does the deal involve PE clients")*([2]JOE_DATA!$A$2:$A$19999="Corporate"),1,0)))</f>
        <v>1</v>
      </c>
      <c r="HW68" s="3">
        <f t="array" ref="HW68">IF(LEN($EA68)=0,1,SUM(IF(([2]JOE_DATA!$C$2:$C$19999=$EA68)*([2]JOE_DATA!$B$2:$B$19999="Quarter deal announced/signed")*([2]JOE_DATA!$A$2:$A$19999="Corporate"),1,0)))</f>
        <v>1</v>
      </c>
      <c r="HX68" s="3">
        <f t="array" ref="HX68">IF(LEN($EB68)=0,1,SUM(IF(([2]JOE_DATA!$C$2:$C$19999=$EB68)*([2]JOE_DATA!$B$2:$B$19999="Quarter deal completed")*([2]JOE_DATA!$A$2:$A$19999="Corporate"),1,0)))</f>
        <v>1</v>
      </c>
      <c r="HY68" s="3">
        <f t="array" ref="HY68">IF(LEN($EC68)=0,1,SUM(IF(([2]JOE_DATA!$C$2:$C$19999=$EC68)*([2]JOE_DATA!$B$2:$B$19999="Year deal announced/signed")*([2]JOE_DATA!$A$2:$A$19999="Corporate"),1,0)))</f>
        <v>1</v>
      </c>
      <c r="HZ68" s="3">
        <f t="array" ref="HZ68">IF(LEN($ED68)=0,1,SUM(IF(([2]JOE_DATA!$C$2:$C$19999=$ED68)*([2]JOE_DATA!$B$2:$B$19999="Year deal completed")*([2]JOE_DATA!$A$2:$A$19999="Corporate"),1,0)))</f>
        <v>1</v>
      </c>
      <c r="IA68" s="3">
        <v>1</v>
      </c>
      <c r="IB68" s="3">
        <f t="array" ref="IB68">IF(LEN($EF68)=0,1,SUM(IF(([2]JOE_DATA!$C$2:$C$19999=$EF68)*([2]JOE_DATA!$B$2:$B$19999="Work type")*([2]JOE_DATA!$A$2:$A$19999="Corporate Tax"),1,0)))</f>
        <v>1</v>
      </c>
      <c r="IC68" s="3">
        <f t="array" ref="IC68">IF(LEN($EG68)=0,0.4,SUM(IF(([2]JOE_DATA!$C$2:$C$19999=$EG68)*([2]JOE_DATA!$B$2:$B$19999="Work type")*([2]JOE_DATA!$A$2:$A$19999="EPC Construction"),0.4,0)))
+
IF(LEN($EH68)=0,0.3,SUM(IF(([2]JOE_DATA!$C$2:$C$19999=$EH68)*([2]JOE_DATA!$B$2:$B$19999="Work type")*([2]JOE_DATA!$A$2:$A$19999="EPC Construction"),0.3,0)))
+
IF(LEN($EI68)=0,0.3,SUM(IF(([2]JOE_DATA!$C$2:$C$19999=$EI68)*([2]JOE_DATA!$B$2:$B$19999="Work type")*([2]JOE_DATA!$A$2:$A$19999="EPC Construction"),0.3,0)))</f>
        <v>1</v>
      </c>
      <c r="ID68" s="3">
        <f t="array" ref="ID68">IF(LEN($EJ68)=0,0.4,SUM(IF(([2]JOE_DATA!$C$2:$C$19999=$EJ68)*([2]JOE_DATA!$B$2:$B$19999="Contract type")*([2]JOE_DATA!$A$2:$A$19999="EPC Construction"),0.4,0)))
+
IF(LEN($EK68)=0,0.3,SUM(IF(([2]JOE_DATA!$C$2:$C$19999=$EK68)*([2]JOE_DATA!$B$2:$B$19999="Contract type")*([2]JOE_DATA!$A$2:$A$19999="EPC Construction"),0.3,0)))
+
IF(LEN($EL68)=0,0.3,SUM(IF(([2]JOE_DATA!$C$2:$C$19999=$EL68)*([2]JOE_DATA!$B$2:$B$19999="Contract type")*([2]JOE_DATA!$A$2:$A$19999="EPC Construction"),0.3,0)))</f>
        <v>1</v>
      </c>
      <c r="IE68" s="3">
        <f t="array" ref="IE68">IF(LEN($EP68)=0,1,SUM(IF(([2]JOE_DATA!$C$2:$C$19999=$EP68)*([2]JOE_DATA!$B$2:$B$19999="Client type")*([2]JOE_DATA!$A$2:$A$19999="EPC Construction"),1,0)))</f>
        <v>1</v>
      </c>
      <c r="IF68" s="3">
        <f t="array" ref="IF68">IF(LEN($EN68)=0,1,SUM(IF(([2]JOE_DATA!$C$2:$C$19999=$EN68)*([2]JOE_DATA!$B$2:$B$19999="Subject matter")*([2]JOE_DATA!$A$2:$A$19999="EPC Construction"),1,0)))</f>
        <v>1</v>
      </c>
      <c r="IG68" s="3">
        <f t="array" ref="IG68">IF(LEN($ER68)=0,1,SUM(IF(([2]JOE_DATA!$C$2:$C$19999=$ER68)*([2]JOE_DATA!$B$2:$B$19999="Client scope")*([2]JOE_DATA!$A$2:$A$19999="EPC Construction"),1,0)))</f>
        <v>1</v>
      </c>
      <c r="IH68" s="3">
        <f t="array" ref="IH68">IF(LEN($ES68)=0,0.4,SUM(IF(([2]JOE_DATA!$C$2:$C$19999=$ES68)*([2]JOE_DATA!$B$2:$B$19999="Work type")*([2]JOE_DATA!$A$2:$A$19999="EPC Energy"),0.4,0)))
+
IF(LEN($ET68)=0,0.3,SUM(IF(([2]JOE_DATA!$C$2:$C$19999=$ET68)*([2]JOE_DATA!$B$2:$B$19999="Work type")*([2]JOE_DATA!$A$2:$A$19999="EPC Energy"),0.3,0)))
+
IF(LEN($EU68)=0,0.3,SUM(IF(([2]JOE_DATA!$C$2:$C$19999=$EU68)*([2]JOE_DATA!$B$2:$B$19999="Work type")*([2]JOE_DATA!$A$2:$A$19999="EPC Energy"),0.3,0)))</f>
        <v>1</v>
      </c>
      <c r="II68" s="3">
        <f t="array" ref="II68">IF(LEN($EV68)=0,1,SUM(IF(([2]JOE_DATA!$C$2:$C$19999=$EV68)*([2]JOE_DATA!$B$2:$B$19999="Work type")*([2]JOE_DATA!$A$2:$A$19999="EPC Energy"),1,0)))</f>
        <v>1</v>
      </c>
      <c r="IJ68" s="3">
        <f t="array" ref="IJ68">IF(LEN($EW68)=0,1,SUM(IF(([2]JOE_DATA!$C$2:$C$19999=$EW68)*([2]JOE_DATA!$B$2:$B$19999="Client type")*([2]JOE_DATA!$A$2:$A$19999="EPC Projects"),1,0)))</f>
        <v>1</v>
      </c>
      <c r="IK68" s="3">
        <f t="array" ref="IK68">IF(LEN($FE68)=0,0.4,SUM(IF(([2]JOE_DATA!$C$2:$C$19999=$FE68)*([2]JOE_DATA!$B$2:$B$19999="Client type")*([2]JOE_DATA!$A$2:$A$19999="Real Estate"),0.4,0)))
+
IF(LEN($FF68)=0,0.3,SUM(IF(([2]JOE_DATA!$C$2:$C$19999=$FF68)*([2]JOE_DATA!$B$2:$B$19999="Client type")*([2]JOE_DATA!$A$2:$A$19999="Real Estate"),0.3,0)))
+
IF(LEN($FG68)=0,0.3,SUM(IF(([2]JOE_DATA!$C$2:$C$19999=$FG68)*([2]JOE_DATA!$B$2:$B$19999="Client type")*([2]JOE_DATA!$A$2:$A$19999="Real Estate"),0.3,0)))</f>
        <v>1</v>
      </c>
      <c r="IL68" s="3">
        <f t="array" ref="IL68">IF(LEN($FH68)=0,0.4,SUM(IF(([2]JOE_DATA!$C$2:$C$19999=$FH68)*([2]JOE_DATA!$B$2:$B$19999="Work type")*([2]JOE_DATA!$A$2:$A$19999="Real Estate"),0.4,0)))
+
IF(LEN($FI68)=0,0.3,SUM(IF(([2]JOE_DATA!$C$2:$C$19999=$FI68)*([2]JOE_DATA!$B$2:$B$19999="Work type")*([2]JOE_DATA!$A$2:$A$19999="Real Estate"),0.3,0)))
+
IF(LEN($FJ68)=0,0.3,SUM(IF(([2]JOE_DATA!$C$2:$C$19999=$FJ68)*([2]JOE_DATA!$B$2:$B$19999="Work type")*([2]JOE_DATA!$A$2:$A$19999="Real Estate"),0.3,0)))</f>
        <v>1</v>
      </c>
      <c r="IM68" s="3">
        <f t="array" ref="IM68">IF(LEN($EX68)=0,0.4,SUM(IF(([2]JOE_DATA!$C$2:$C$19999=$EX68)*([2]JOE_DATA!$B$2:$B$19999="Work type")*([2]JOE_DATA!$A$2:$A$19999="Human Capital"),0.4,0)))
+
IF(LEN($EY68)=0,0.3,SUM(IF(([2]JOE_DATA!$C$2:$C$19999=$EY68)*([2]JOE_DATA!$B$2:$B$19999="Work type")*([2]JOE_DATA!$A$2:$A$19999="Human Capital"),0.3,0)))
+
IF(LEN($EZ68)=0,0.3,SUM(IF(([2]JOE_DATA!$C$2:$C$19999=$EZ68)*([2]JOE_DATA!$B$2:$B$19999="Work type")*([2]JOE_DATA!$A$2:$A$19999="Human Capital"),0.3,0)))</f>
        <v>1</v>
      </c>
      <c r="IN68" s="3">
        <f t="array" ref="IN68">IF(LEN($FA68)=0,0.4,SUM(IF(([2]JOE_DATA!$C$2:$C$19999=$FA68)*([2]JOE_DATA!$B$2:$B$19999="Sub-work types")*([2]JOE_DATA!$A$2:$A$19999="Human Capital"),0.4,0)))
+
IF(LEN($FB68)=0,0.3,SUM(IF(([2]JOE_DATA!$C$2:$C$19999=$FB68)*([2]JOE_DATA!$B$2:$B$19999="Sub-work types")*([2]JOE_DATA!$A$2:$A$19999="Human Capital"),0.3,0)))
+
IF(LEN($FC68)=0,0.3,SUM(IF(([2]JOE_DATA!$C$2:$C$19999=$FC68)*([2]JOE_DATA!$B$2:$B$19999="Sub-work types")*([2]JOE_DATA!$A$2:$A$19999="Human Capital"),0.3,0)))</f>
        <v>1</v>
      </c>
      <c r="IO68" s="16">
        <f t="array" ref="IO68">IF(LEN($FD68)=0,1,SUM(IF(([2]JOE_DATA!$C$2:$C$19999=$FD68)*([2]JOE_DATA!$B$2:$B$19999="Pension scheme")*([2]JOE_DATA!$A$2:$A$19999="Human Capital"),1,0)))</f>
        <v>1</v>
      </c>
      <c r="IP68" s="3">
        <f t="array" ref="IP68">IF(LEN($BT68)=0,0.4,SUM(IF(([2]JOE_DATA!$C$2:$C$19999=$BT68)*([2]JOE_DATA!$B$2:$B$19999="Other Matter Executive"),0.4,0)))
+
IF(LEN($BU68)=0,0.3,SUM(IF(([2]JOE_DATA!$C$2:$C$19999=$BU68)*([2]JOE_DATA!$B$2:$B$19999="Other Matter Executive"),0.3,0)))
+
IF(LEN($BV68)=0,0.3,SUM(IF(([2]JOE_DATA!$C$2:$C$19999=$BV68)*([2]JOE_DATA!$B$2:$B$19999="Other Matter Executive"),0.3,0)))</f>
        <v>1</v>
      </c>
    </row>
    <row r="69" spans="1:250" ht="18.75">
      <c r="A69" s="37" t="s">
        <v>246</v>
      </c>
      <c r="B69" s="38" t="s">
        <v>490</v>
      </c>
      <c r="C69" s="37" t="s">
        <v>254</v>
      </c>
      <c r="D69" s="37"/>
      <c r="E69" s="3"/>
      <c r="F69" s="39" t="s">
        <v>279</v>
      </c>
      <c r="G69" s="3"/>
      <c r="H69" s="3"/>
      <c r="I69" s="40" t="s">
        <v>280</v>
      </c>
      <c r="J69" s="3"/>
      <c r="K69" s="3"/>
      <c r="L69" s="37"/>
      <c r="M69" s="3"/>
      <c r="N69" s="3"/>
      <c r="O69" s="41" t="s">
        <v>100</v>
      </c>
      <c r="P69" s="37"/>
      <c r="Q69" s="37"/>
      <c r="R69" s="3"/>
      <c r="S69" s="42"/>
      <c r="T69" s="42">
        <v>39076</v>
      </c>
      <c r="U69" s="37" t="s">
        <v>279</v>
      </c>
      <c r="V69" s="3"/>
      <c r="W69" s="3"/>
      <c r="X69" s="40" t="s">
        <v>280</v>
      </c>
      <c r="Y69" s="3"/>
      <c r="Z69" s="3"/>
      <c r="AA69" s="37" t="s">
        <v>491</v>
      </c>
      <c r="AB69" s="37"/>
      <c r="AC69" s="3"/>
      <c r="AD69" s="37" t="s">
        <v>254</v>
      </c>
      <c r="AE69" s="3"/>
      <c r="AF69" s="3"/>
      <c r="AG69" s="43" t="s">
        <v>130</v>
      </c>
      <c r="AH69" s="3"/>
      <c r="AI69" s="37" t="s">
        <v>255</v>
      </c>
      <c r="AJ69" s="3"/>
      <c r="AK69" s="3"/>
      <c r="AL69" s="37"/>
      <c r="AM69" s="3"/>
      <c r="AN69" s="3"/>
      <c r="AO69" s="37" t="s">
        <v>256</v>
      </c>
      <c r="AP69" s="3"/>
      <c r="AQ69" s="3"/>
      <c r="AR69" s="3"/>
      <c r="AS69" s="3"/>
      <c r="AT69" s="3"/>
      <c r="AU69" s="3"/>
      <c r="AV69" s="3"/>
      <c r="AW69" s="3"/>
      <c r="AX69" s="3"/>
      <c r="AY69" s="3"/>
      <c r="AZ69" s="3"/>
      <c r="BA69" s="3"/>
      <c r="BB69" s="3"/>
      <c r="BC69" s="3"/>
      <c r="BD69" s="3"/>
      <c r="BE69" s="44"/>
      <c r="BF69" s="37"/>
      <c r="BG69" s="37" t="s">
        <v>254</v>
      </c>
      <c r="BH69" s="3"/>
      <c r="BI69" s="37" t="s">
        <v>289</v>
      </c>
      <c r="BJ69" s="45"/>
      <c r="BK69" s="45"/>
      <c r="BL69" s="46" t="s">
        <v>290</v>
      </c>
      <c r="BM69" s="46"/>
      <c r="BN69" s="37"/>
      <c r="BO69" s="3"/>
      <c r="BP69" s="3"/>
      <c r="BQ69" s="3"/>
      <c r="BR69" s="3"/>
      <c r="BS69" s="3"/>
      <c r="BT69" s="37"/>
      <c r="BU69" s="37"/>
      <c r="BV69" s="37"/>
      <c r="BW69" s="3"/>
      <c r="BX69" s="3"/>
      <c r="BY69" s="3"/>
      <c r="BZ69" s="3"/>
      <c r="CA69" s="3"/>
      <c r="CB69" s="3"/>
      <c r="CC69" s="3"/>
      <c r="CD69" s="41" t="s">
        <v>259</v>
      </c>
      <c r="CE69" s="40" t="s">
        <v>260</v>
      </c>
      <c r="CF69" s="3"/>
      <c r="CG69" s="41" t="s">
        <v>261</v>
      </c>
      <c r="CH69" s="40"/>
      <c r="CI69" s="3"/>
      <c r="CJ69" s="3"/>
      <c r="CK69" s="41" t="s">
        <v>262</v>
      </c>
      <c r="CL69" s="3"/>
      <c r="CM69" s="3"/>
      <c r="CN69" s="3"/>
      <c r="CO69" s="3"/>
      <c r="CP69" s="3"/>
      <c r="CQ69" s="37"/>
      <c r="CR69" s="37"/>
      <c r="CS69" s="37"/>
      <c r="CT69" s="37"/>
      <c r="CU69" s="37"/>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7"/>
      <c r="FF69" s="37"/>
      <c r="FG69" s="37"/>
      <c r="FH69" s="37"/>
      <c r="FI69" s="37"/>
      <c r="FJ69" s="3"/>
      <c r="FK69" s="3"/>
      <c r="FL69" s="3"/>
      <c r="FM69" s="3"/>
      <c r="FO69" s="3"/>
      <c r="FP69" s="3"/>
      <c r="FQ69" s="3" t="str">
        <f t="array" ref="FQ69">IF(SUM($FU69:$IP69)=74,"PASS","FAIL")</f>
        <v>PASS</v>
      </c>
      <c r="FR69" s="3">
        <f t="shared" si="5"/>
        <v>0</v>
      </c>
      <c r="FS69" s="3">
        <f t="shared" si="6"/>
        <v>0</v>
      </c>
      <c r="FT69" s="3"/>
      <c r="FU69" s="3">
        <f t="array" ref="FU69">SUM(IF(([2]JOE_DATA!$C$2:$C$19999=$C69)*([2]JOE_DATA!$B$2:$B$19999="Client Name Confidential"),1,0))</f>
        <v>1</v>
      </c>
      <c r="FV69" s="3">
        <f t="array" ref="FV69">IF(ISBLANK($E69),1,SUM(IF(([2]JOE_DATA!$C$2:$C$19999=$E69)*([2]JOE_DATA!$B$2:$B$19999="Client name confidential on completion"),1,0)))</f>
        <v>1</v>
      </c>
      <c r="FW69" s="3">
        <f t="array" ref="FW69">IF(LEN($F69)=0,0.5,SUM(IF(([2]JOE_DATA!$C$2:$C$19999=$F69)*([2]JOE_DATA!$B$2:$B$19999="Client sector group"),0.5,0)))
+
IF(LEN($G69)=0,0.25,SUM(IF(([2]JOE_DATA!$C$2:$C$19999=$G69)*([2]JOE_DATA!$B$2:$B$19999="Client sector group"),0.25,0)))
+
IF(LEN($H69)=0,0.25,SUM(IF(([2]JOE_DATA!$C$2:$C$19999=$H69)*([2]JOE_DATA!$B$2:$B$19999="Client sector group"),0.25,0)))</f>
        <v>1</v>
      </c>
      <c r="FX69" s="3">
        <f t="array" ref="FX69">IF(ISBLANK($I69),0.5,SUM(IF(([2]JOE_DATA!$C$2:$C$19999=$I69)*([2]JOE_DATA!$B$2:$B$19999="Client sub-sector group"),0.5,0)))
+
IF(ISBLANK($J69),0.25,SUM(IF(([2]JOE_DATA!$C$2:$C$19999=$J69)*([2]JOE_DATA!$B$2:$B$19999="Client sub-sector group"),0.25,0)))
+
IF(ISBLANK($K69),0.25,SUM(IF(([2]JOE_DATA!$C$2:$C$19999=$K69)*([2]JOE_DATA!$B$2:$B$19999="Client sub-sector group"),0.25,0)))</f>
        <v>1</v>
      </c>
      <c r="FY69" s="3">
        <f t="array" ref="FY69">IF(LEN($L69)=0,0.4,SUM(IF(([2]JOE_DATA!$C$2:$C$19999=$L69)*([2]JOE_DATA!$B$2:$B$19999="Predominant Country of Client"),0.4,0)))
+
IF(LEN($M69)=0,0.3,SUM(IF(([2]JOE_DATA!$C$2:$C$19999=$M69)*([2]JOE_DATA!$B$2:$B$19999="Predominant Country of Client"),0.3,0)))
+
IF(LEN($N69)=0,0.3,SUM(IF(([2]JOE_DATA!$C$2:$C$19999=$N69)*([2]JOE_DATA!$B$2:$B$19999="Predominant Country of Client"),0.3,0)))</f>
        <v>1</v>
      </c>
      <c r="FZ69" s="3">
        <f t="array" ref="FZ69">IF(LEN($O69)=0,0.4,SUM(IF(([2]JOE_DATA!$C$2:$C$19999=$O69)*([2]JOE_DATA!$B$2:$B$19999="Main practice group"),0.4,0)))
+
IF(LEN($P69)=0,0.3,SUM(IF(([2]JOE_DATA!$C$2:$C$19999=$P69)*([2]JOE_DATA!$B$2:$B$19999="Main practice group"),0.3,0)))
+
IF(LEN($Q69)=0,0.3,SUM(IF(([2]JOE_DATA!$C$2:$C$19999=$Q69)*([2]JOE_DATA!$B$2:$B$19999="Main practice group"),0.3,0)))</f>
        <v>1</v>
      </c>
      <c r="GA69" s="3">
        <f t="shared" si="7"/>
        <v>1</v>
      </c>
      <c r="GB69" s="3">
        <f t="shared" si="8"/>
        <v>1</v>
      </c>
      <c r="GC69" s="3">
        <f t="array" ref="GC69">IF(LEN($U69)=0,0.4,SUM(IF(([2]JOE_DATA!$C$2:$C$19999=$U69)*([2]JOE_DATA!$B$2:$B$19999="Matter sector group"),0.4,0)))
+
IF(LEN($V69)=0,0.3,SUM(IF(([2]JOE_DATA!$C$2:$C$19999=$V69)*([2]JOE_DATA!$B$2:$B$19999="Matter sector group"),0.3,0)))
+
IF(LEN($W69)=0,0.3,SUM(IF(([2]JOE_DATA!$C$2:$C$19999=$W69)*([2]JOE_DATA!$B$2:$B$19999="Matter sector group"),0.3,0)))</f>
        <v>1</v>
      </c>
      <c r="GD69" s="3">
        <f t="array" ref="GD69">IF(LEN($X69)=0,0.4,SUM(IF(([2]JOE_DATA!$C$2:$C$19999=$X69)*([2]JOE_DATA!$B$2:$B$19999="Matter sub-sector group"),0.4,0)))
+
IF(LEN($Y69)=0,0.3,SUM(IF(([2]JOE_DATA!$C$2:$C$19999=$Y69)*([2]JOE_DATA!$B$2:$B$19999="Matter sub-sector group"),0.3,0)))
+
IF(LEN($Z69)=0,0.3,SUM(IF(([2]JOE_DATA!$C$2:$C$19999=$Z69)*([2]JOE_DATA!$B$2:$B$19999="Matter sub-sector group"),0.3,0)))</f>
        <v>1</v>
      </c>
      <c r="GE69" s="3">
        <f t="array" ref="GE69">IF(ISBLANK($AD69),1,SUM(IF(([2]JOE_DATA!$C$2:$C$19999=$AD69)*([2]JOE_DATA!$B$2:$B$19999="Matter confidential"),1,0)))</f>
        <v>1</v>
      </c>
      <c r="GF69" s="3">
        <f t="array" ref="GF69">IF(ISBLANK($AE69),1,SUM(IF(([2]JOE_DATA!$C$2:$C$19999=$AE69)*([2]JOE_DATA!$B$2:$B$19999="Matter confidential on completion"),1,0)))</f>
        <v>1</v>
      </c>
      <c r="GG69" s="3">
        <f t="array" ref="GG69">IF(ISBLANK($AG69),1,SUM(IF(([2]JOE_DATA!$C$2:$C$19999=$AG69)*([2]JOE_DATA!$B$2:$B$19999="Applicable law"),1,0)))</f>
        <v>1</v>
      </c>
      <c r="GH69" s="3">
        <f t="array" ref="GH69">IF(ISBLANK($AO69),1,SUM(IF(([2]JOE_DATA!$C$2:$C$19999=$AO69)*([2]JOE_DATA!$B$2:$B$19999="Contentious"),1,0)))</f>
        <v>1</v>
      </c>
      <c r="GI69" s="3">
        <f t="array" ref="GI69">IF(ISBLANK($AP69),1,SUM(IF(([2]JOE_DATA!$C$2:$C$19999=$AP69)*([2]JOE_DATA!$B$2:$B$19999="Dispute resolution"),1,0)))</f>
        <v>1</v>
      </c>
      <c r="GJ69" s="3">
        <f t="array" ref="GJ69">IF(ISBLANK($AQ69),1,SUM(IF(([2]JOE_DATA!$C$2:$C$19999=$AQ69)*([2]JOE_DATA!$B$2:$B$19999="Language of dispute"),1,0)))</f>
        <v>1</v>
      </c>
      <c r="GK69" s="3">
        <f t="array" ref="GK69">IF(LEN($AW69)=0,0.4,SUM(IF(([2]JOE_DATA!$C$2:$C$19999=$AW69)*([2]JOE_DATA!$B$2:$B$19999="Country Of Arbitration"),0.4,0)))
+
IF(LEN($AX69)=0,0.3,SUM(IF(([2]JOE_DATA!$C$2:$C$19999=$AX69)*([2]JOE_DATA!$B$2:$B$19999="Country Of Arbitration"),0.3,0)))
+
IF(LEN($AY69)=0,0.3,SUM(IF(([2]JOE_DATA!$C$2:$C$19999=$AY69)*([2]JOE_DATA!$B$2:$B$19999="Country Of Arbitration"),0.3,0)))</f>
        <v>1</v>
      </c>
      <c r="GL69" s="3">
        <f t="array" ref="GL69">IF(LEN($AT69)=0,0.4,SUM(IF(([2]JOE_DATA!$C$2:$C$19999=$AT69)*([2]JOE_DATA!$B$2:$B$19999="Jurisdiction of dispute"),0.4,0)))
+
IF(LEN($AU69)=0,0.3,SUM(IF(([2]JOE_DATA!$C$2:$C$19999=$AU69)*([2]JOE_DATA!$B$2:$B$19999="Jurisdiction of dispute"),0.3,0)))
+
IF(LEN($AV69)=0,0.3,SUM(IF(([2]JOE_DATA!$C$2:$C$19999=$AV69)*([2]JOE_DATA!$B$2:$B$19999="Jurisdiction of dispute"),0.3,0)))</f>
        <v>1</v>
      </c>
      <c r="GM69" s="3">
        <f t="array" ref="GM69">IF(LEN($AZ69)=0,0.6,SUM(IF(([2]JOE_DATA!$C$2:$C$19999=$AZ69)*([2]JOE_DATA!$B$2:$B$19999="Seat of arbitration"),0.6,0)))
+
IF(LEN($BA69)=0,0.4,SUM(IF(([2]JOE_DATA!$C$2:$C$19999=$BA69)*([2]JOE_DATA!$B$2:$B$19999="Seat of arbitration"),0.4,0)))</f>
        <v>1</v>
      </c>
      <c r="GN69" s="3">
        <f t="array" ref="GN69">IF(ISBLANK($BB69),1,SUM(IF(([2]JOE_DATA!$C$2:$C$19999=$BB69)*([2]JOE_DATA!$B$2:$B$19999="Arbitral rules"),1,0)))</f>
        <v>1</v>
      </c>
      <c r="GO69" s="3">
        <f t="array" ref="GO69">IF(ISBLANK($BC69),1,SUM(IF(([2]JOE_DATA!$C$2:$C$19999=$BC69)*([2]JOE_DATA!$B$2:$B$19999="Investment treaty"),1,0)))</f>
        <v>1</v>
      </c>
      <c r="GP69" s="3">
        <f t="array" ref="GP69">IF(ISBLANK($BD69),1,SUM(IF(([2]JOE_DATA!$C$2:$C$19999=$BD69)*([2]JOE_DATA!$B$2:$B$19999="Investigation type"),1,0)))</f>
        <v>1</v>
      </c>
      <c r="GQ69" s="3">
        <f t="array" ref="GQ69">IF(ISBLANK($BF69),1,SUM(IF(([2]JOE_DATA!$C$2:$C$19999=$BF69)*([2]JOE_DATA!$B$2:$B$19999="Currency of deal"),1,0)))</f>
        <v>1</v>
      </c>
      <c r="GR69" s="3">
        <f t="array" ref="GR69">IF(ISBLANK($BG69),1,SUM(IF(([2]JOE_DATA!$C$2:$C$19999=$BG69)*([2]JOE_DATA!$B$2:$B$19999="Value confidential"),1,0)))</f>
        <v>1</v>
      </c>
      <c r="GS69" s="3">
        <f t="array" ref="GS69">IF(ISBLANK($BH69),1,SUM(IF(([2]JOE_DATA!$C$2:$C$19999=$BH69)*([2]JOE_DATA!$B$2:$B$19999="Value confidential on completion"),1,0)))</f>
        <v>1</v>
      </c>
      <c r="GT69" s="3">
        <f t="array" ref="GT69">IF(LEN($BI69)=0,0.4,SUM(IF(([2]JOE_DATA!$C$2:$C$19999=$BI69)*([2]JOE_DATA!$B$2:$B$19999="Teams"),0.4,0)))
+
IF(LEN($BJ69)=0,0.3,SUM(IF(([2]JOE_DATA!$C$2:$C$19999=$BJ69)*([2]JOE_DATA!$B$2:$B$19999="Teams"),0.3,0)))
+
IF(LEN($BK69)=0,0.3,SUM(IF(([2]JOE_DATA!$C$2:$C$19999=$BK69)*([2]JOE_DATA!$B$2:$B$19999="Teams"),0.3,0)))</f>
        <v>1</v>
      </c>
      <c r="GU69" s="3">
        <f t="array" ref="GU69">IF(LEN($BL69)=0,0.4,SUM(IF(([2]JOE_DATA!$C$2:$C$19999=$BL69)*([2]JOE_DATA!$B$2:$B$19999="Lead Matter Partner"),0.4,0)))
+
IF(LEN($BM69)=0,0.3,SUM(IF(([2]JOE_DATA!$C$2:$C$19999=$BM69)*([2]JOE_DATA!$B$2:$B$19999="Lead Matter Partner"),0.3,0)))
+
IF(LEN($BN69)=0,0.3,SUM(IF(([2]JOE_DATA!$C$2:$C$19999=$BN69)*([2]JOE_DATA!$B$2:$B$19999="Lead Matter Partner"),0.3,0)))</f>
        <v>1</v>
      </c>
      <c r="GV69" s="3">
        <f t="array" ref="GV69">IF(LEN($BP69)=0,0.4,SUM(IF(([2]JOE_DATA!$C$2:$C$19999=$BP69)*([2]JOE_DATA!$B$2:$B$19999="Source of credential"),0.4,0)))
+
IF(LEN($BQ69)=0,0.3,SUM(IF(([2]JOE_DATA!$C$2:$C$19999=$BQ69)*([2]JOE_DATA!$B$2:$B$19999="Source of credential"),0.3,0)))
+
IF(LEN($BR69)=0,0.3,SUM(IF(([2]JOE_DATA!$C$2:$C$19999=$BR69)*([2]JOE_DATA!$B$2:$B$19999="Source of credential"),0.3,0)))</f>
        <v>1</v>
      </c>
      <c r="GW69" s="3">
        <f t="array" ref="GW69">IF(LEN($BX69)=0,0.4,SUM(IF(([2]JOE_DATA!$C$2:$C$19999=$BX69)*([2]JOE_DATA!$B$2:$B$19999="CMS firms involved"),0.4,0)))
+
IF(LEN($BY69)=0,0.6,SUM(IF(([2]JOE_DATA!$C$2:$C$19999=$BY69)*([2]JOE_DATA!$B$2:$B$19999="CMS firms involved"),0.6,0)))</f>
        <v>1</v>
      </c>
      <c r="GX69" s="3">
        <f t="array" ref="GX69">IF(ISBLANK($BZ69),1,SUM(IF(([2]JOE_DATA!$C$2:$C$19999=$BZ69)*([2]JOE_DATA!$B$2:$B$19999="Lead CMS firm"),1,0)))</f>
        <v>1</v>
      </c>
      <c r="GY69" s="3">
        <f t="array" ref="GY69">IF(LEN($CA69)=0,0.4,SUM(IF(([2]JOE_DATA!$C$2:$C$19999=$CA69)*([2]JOE_DATA!$B$2:$B$19999="Countries of other CMS firms"),0.4,0)))
+
IF(LEN($CB69)=0,0.3,SUM(IF(([2]JOE_DATA!$C$2:$C$19999=$CB69)*([2]JOE_DATA!$B$2:$B$19999="Countries of other CMS firms"),0.3,0)))
+
IF(LEN($CC69)=0,0.3,SUM(IF(([2]JOE_DATA!$C$2:$C$19999=$CC69)*([2]JOE_DATA!$B$2:$B$19999="Countries of other CMS firms"),0.3,0)))</f>
        <v>1</v>
      </c>
      <c r="GZ69" s="3">
        <f t="array" ref="GZ69">IF(ISBLANK($CD69),1,SUM(IF(([2]JOE_DATA!$C$2:$C$19999=$CD69)*([2]JOE_DATA!$B$2:$B$19999="Credential status"),1,0)))</f>
        <v>1</v>
      </c>
      <c r="HA69" s="3">
        <f t="array" ref="HA69">IF(ISBLANK($CE69),1,SUM(IF(([2]JOE_DATA!$C$2:$C$19999=$CE69)*([2]JOE_DATA!$B$2:$B$19999="Credential version"),1,0)))</f>
        <v>1</v>
      </c>
      <c r="HB69" s="3">
        <f t="array" ref="HB69">IF(ISBLANK($CG69),1,SUM(IF(([2]JOE_DATA!$C$2:$C$19999=$CG69)*([2]JOE_DATA!$B$2:$B$19999="Credential type "),1,0)))</f>
        <v>1</v>
      </c>
      <c r="HC69" s="3">
        <f t="array" ref="HC69">IF(ISBLANK($CH69),1,SUM(IF(([2]JOE_DATA!$C$2:$C$19999=$CH69)*([2]JOE_DATA!$B$2:$B$19999="Other uses"),1,0)))</f>
        <v>1</v>
      </c>
      <c r="HD69" s="3">
        <f t="array" ref="HD69">IF(ISBLANK($CK69),1,SUM(IF(([2]JOE_DATA!$C$2:$C$19999=$CK69)*([2]JOE_DATA!$B$2:$B$19999="Priority"),1,0)))</f>
        <v>1</v>
      </c>
      <c r="HE69" s="3">
        <f t="array" ref="HE69">IF(LEN($CM69)=0,0.4,SUM(IF(([2]JOE_DATA!$C$2:$C$19999=$CM69)*([2]JOE_DATA!$B$2:$B$19999="Know how"),0.4,0)))
+
IF(LEN($CN69)=0,0.3,SUM(IF(([2]JOE_DATA!$C$2:$C$19999=$CN69)*([2]JOE_DATA!$B$2:$B$19999="Know how"),0.3,0)))
+
IF(LEN($CO69)=0,0.3,SUM(IF(([2]JOE_DATA!$C$2:$C$19999=$CO69)*([2]JOE_DATA!$B$2:$B$19999="Know how"),0.3,0)))</f>
        <v>1</v>
      </c>
      <c r="HF69" s="3">
        <f t="array" ref="HF69">IF(LEN($CS69)=0,0.4,SUM(IF(([2]JOE_DATA!$C$2:$C$19999=$CS69)*([2]JOE_DATA!$B$2:$B$19999="Work type")*([2]JOE_DATA!$A$2:$A$19999="BAIF"),0.4,0)))
+
IF(LEN($CT69)=0,0.3,SUM(IF(([2]JOE_DATA!$C$2:$C$19999=$CT69)*([2]JOE_DATA!$B$2:$B$19999="Work type")*([2]JOE_DATA!$A$2:$A$19999="BAIF"),0.3,0)))
+
IF(LEN($CU69)=0,0.3,SUM(IF(([2]JOE_DATA!$C$2:$C$19999=$CU69)*([2]JOE_DATA!$B$2:$B$19999="Work type")*([2]JOE_DATA!$A$2:$A$19999="BAIF"),0.3,0)))</f>
        <v>1</v>
      </c>
      <c r="HG69" s="3">
        <f t="array" ref="HG69">IF(LEN($CQ69)=0,1,SUM(IF(([2]JOE_DATA!$C$2:$C$19999=$CQ69)*([2]JOE_DATA!$B$2:$B$19999="Client type")*([2]JOE_DATA!$A$2:$A$19999="BAIF"),1,0)))</f>
        <v>1</v>
      </c>
      <c r="HH69" s="3">
        <f t="array" ref="HH69">IF(LEN($CW69)=0,0.4,SUM(IF(([2]JOE_DATA!$C$2:$C$19999=$CW69)*([2]JOE_DATA!$B$2:$B$19999="Work type")*([2]JOE_DATA!$A$2:$A$19999="CRD"),0.4,0)))
+
IF(LEN($CX69)=0,0.3,SUM(IF(([2]JOE_DATA!$C$2:$C$19999=$CX69)*([2]JOE_DATA!$B$2:$B$19999="Work type")*([2]JOE_DATA!$A$2:$A$19999="CRD"),0.3,0)))
+
IF(LEN($CY69)=0,0.3,SUM(IF(([2]JOE_DATA!$C$2:$C$19999=$CY69)*([2]JOE_DATA!$B$2:$B$19999="Work type")*([2]JOE_DATA!$A$2:$A$19999="CRD"),0.3,0)))</f>
        <v>1</v>
      </c>
      <c r="HI69" s="3">
        <f t="array" ref="HI69">IF(LEN($CZ69)=0,0.4,SUM(IF(([2]JOE_DATA!$C$2:$C$19999=$CZ69)*([2]JOE_DATA!$B$2:$B$19999="Sub-work type")*([2]JOE_DATA!$A$2:$A$19999="CRD"),0.4,0)))
+
IF(LEN($DA69)=0,0.3,SUM(IF(([2]JOE_DATA!$C$2:$C$19999=$DA69)*([2]JOE_DATA!$B$2:$B$19999="Sub-work type")*([2]JOE_DATA!$A$2:$A$19999="CRD"),0.3,0)))
+
IF(LEN($DB69)=0,0.3,SUM(IF(([2]JOE_DATA!$C$2:$C$19999=$DB69)*([2]JOE_DATA!$B$2:$B$19999="Sub-work type")*([2]JOE_DATA!$A$2:$A$19999="CRD"),0.3,0)))</f>
        <v>1</v>
      </c>
      <c r="HJ69" s="3">
        <f t="array" ref="HJ69">IF(LEN($CV69)=0,1,SUM(IF(([2]JOE_DATA!$C$2:$C$19999=$CV69)*([2]JOE_DATA!$B$2:$B$19999="Client type")*([2]JOE_DATA!$A$2:$A$19999="CRD"),1,0)))</f>
        <v>1</v>
      </c>
      <c r="HK69" s="3">
        <f t="array" ref="HK69">IF(LEN($DC69)=0,0.4,SUM(IF(([2]JOE_DATA!$C$2:$C$19999=$DC69)*([2]JOE_DATA!$B$2:$B$19999="Work type")*([2]JOE_DATA!$A$2:$A$19999="Corporate"),0.4,0)))
+
IF(LEN($DD69)=0,0.3,SUM(IF(([2]JOE_DATA!$C$2:$C$19999=$DD69)*([2]JOE_DATA!$B$2:$B$19999="Work type")*([2]JOE_DATA!$A$2:$A$19999="Corporate"),0.3,0)))
+
IF(LEN($DE69)=0,0.3,SUM(IF(([2]JOE_DATA!$C$2:$C$19999=$DE69)*([2]JOE_DATA!$B$2:$B$19999="Work type")*([2]JOE_DATA!$A$2:$A$19999="Corporate"),0.3,0)))</f>
        <v>1</v>
      </c>
      <c r="HL69" s="3">
        <f t="array" ref="HL69">IF(LEN($DF69)=0,0.4,SUM(IF(([2]JOE_DATA!$C$2:$C$19999=$DF69)*([2]JOE_DATA!$B$2:$B$19999="Sub-work type")*([2]JOE_DATA!$A$2:$A$19999="Corporate"),0.4,0)))
+
IF(LEN($DG69)=0,0.3,SUM(IF(([2]JOE_DATA!$C$2:$C$19999=$DG69)*([2]JOE_DATA!$B$2:$B$19999="Sub-work type")*([2]JOE_DATA!$A$2:$A$19999="Corporate"),0.3,0)))
+
IF(LEN($DH69)=0,0.3,SUM(IF(([2]JOE_DATA!$C$2:$C$19999=$DH69)*([2]JOE_DATA!$B$2:$B$19999="Sub-work type")*([2]JOE_DATA!$A$2:$A$19999="Corporate"),0.3,0)))</f>
        <v>1</v>
      </c>
      <c r="HM69" s="3">
        <f t="array" ref="HM69">IF(LEN($DI69)=0,0.4,SUM(IF(([2]JOE_DATA!$C$2:$C$19999=$DI69)*([2]JOE_DATA!$B$2:$B$19999="Acting for")*([2]JOE_DATA!$A$2:$A$19999="Corporate"),0.4,0)))
+
IF(LEN($DJ69)=0,0.3,SUM(IF(([2]JOE_DATA!$C$2:$C$19999=$DJ69)*([2]JOE_DATA!$B$2:$B$19999="Acting for")*([2]JOE_DATA!$A$2:$A$19999="Corporate"),0.3,0)))
+
IF(LEN($DK69)=0,0.3,SUM(IF(([2]JOE_DATA!$C$2:$C$19999=$DK69)*([2]JOE_DATA!$B$2:$B$19999="Acting for")*([2]JOE_DATA!$A$2:$A$19999="Corporate"),0.3,0)))</f>
        <v>1</v>
      </c>
      <c r="HN69" s="3">
        <f t="array" ref="HN69">IF(LEN($DM69)=0,0.4,SUM(IF(([2]JOE_DATA!$C$2:$C$19999=$DM69)*([2]JOE_DATA!$B$2:$B$19999="Country of buyer")*([2]JOE_DATA!$A$2:$A$19999="Corporate"),0.4,0)))
+
IF(LEN($DN69)=0,0.3,SUM(IF(([2]JOE_DATA!$C$2:$C$19999=$DN69)*([2]JOE_DATA!$B$2:$B$19999="Country of buyer")*([2]JOE_DATA!$A$2:$A$19999="Corporate"),0.3,0)))
+
IF(LEN($DL69)=0,0.3,SUM(IF(([2]JOE_DATA!$C$2:$C$19999=$DL69)*([2]JOE_DATA!$B$2:$B$19999="Country of buyer")*([2]JOE_DATA!$A$2:$A$19999="Corporate"),0.3,0)))</f>
        <v>1</v>
      </c>
      <c r="HO69" s="3">
        <f t="array" ref="HO69">IF(LEN($DO69)=0,0.4,SUM(IF(([2]JOE_DATA!$C$2:$C$19999=$DO69)*([2]JOE_DATA!$B$2:$B$19999="Country of seller")*([2]JOE_DATA!$A$2:$A$19999="Corporate"),0.4,0)))
+
IF(LEN($DP69)=0,0.3,SUM(IF(([2]JOE_DATA!$C$2:$C$19999=$DP69)*([2]JOE_DATA!$B$2:$B$19999="Country of seller")*([2]JOE_DATA!$A$2:$A$19999="Corporate"),0.3,0)))
+
IF(LEN($DQ69)=0,0.3,SUM(IF(([2]JOE_DATA!$C$2:$C$19999=$DQ69)*([2]JOE_DATA!$B$2:$B$19999="Country of seller")*([2]JOE_DATA!$A$2:$A$19999="Corporate"),0.3,0)))</f>
        <v>1</v>
      </c>
      <c r="HP69" s="3">
        <f t="array" ref="HP69">IF(LEN($DR69)=0,0.4,SUM(IF(([2]JOE_DATA!$C$2:$C$19999=$DR69)*([2]JOE_DATA!$B$2:$B$19999="Country of target")*([2]JOE_DATA!$A$2:$A$19999="Corporate"),0.4,0)))
+
IF(LEN($DS69)=0,0.3,SUM(IF(([2]JOE_DATA!$C$2:$C$19999=$DS69)*([2]JOE_DATA!$B$2:$B$19999="Country of target")*([2]JOE_DATA!$A$2:$A$19999="Corporate"),0.3,0)))
+
IF(LEN($DT69)=0,0.3,SUM(IF(([2]JOE_DATA!$C$2:$C$19999=$DT69)*([2]JOE_DATA!$B$2:$B$19999="Country of target")*([2]JOE_DATA!$A$2:$A$19999="Corporate"),0.3,0)))</f>
        <v>1</v>
      </c>
      <c r="HQ69" s="3">
        <f t="array" ref="HQ69">IF(LEN($DU69)=0,1,SUM(IF(([2]JOE_DATA!$C$2:$C$19999=$DU69)*([2]JOE_DATA!$B$2:$B$19999="Value over US $5m")*([2]JOE_DATA!$A$2:$A$19999="Corporate"),1,0)))</f>
        <v>1</v>
      </c>
      <c r="HR69" s="3">
        <f t="array" ref="HR69">IF(LEN($DV69)=0,1,SUM(IF(([2]JOE_DATA!$C$2:$C$19999=$DV69)*([2]JOE_DATA!$B$2:$B$19999="Value over £500,000")*([2]JOE_DATA!$A$2:$A$19999="Corporate"),1,0)))</f>
        <v>1</v>
      </c>
      <c r="HS69" s="3">
        <f t="array" ref="HS69">IF(LEN($DW69)=0,1,SUM(IF(([2]JOE_DATA!$C$2:$C$19999=$DW69)*([2]JOE_DATA!$B$2:$B$19999="Value over Euro 5m")*([2]JOE_DATA!$A$2:$A$19999="Corporate"),1,0)))</f>
        <v>1</v>
      </c>
      <c r="HT69" s="3">
        <f t="array" ref="HT69">IF(LEN($DX69)=0,1,SUM(IF(([2]JOE_DATA!$C$2:$C$19999=$DX69)*([2]JOE_DATA!$B$2:$B$19999="Value range in euros")*([2]JOE_DATA!$A$2:$A$19999="Corporate"),1,0)))</f>
        <v>1</v>
      </c>
      <c r="HU69" s="3">
        <f t="array" ref="HU69">IF(LEN($DY69)=0,1,SUM(IF(([2]JOE_DATA!$C$2:$C$19999=$DY69)*([2]JOE_DATA!$B$2:$B$19999="Is the deal relevant for M&amp;A study")*([2]JOE_DATA!$A$2:$A$19999="Corporate"),1,0)))</f>
        <v>1</v>
      </c>
      <c r="HV69" s="3">
        <f t="array" ref="HV69">IF(LEN($DZ69)=0,1,SUM(IF(([2]JOE_DATA!$C$2:$C$19999=$DZ69)*([2]JOE_DATA!$B$2:$B$19999="Does the deal involve PE clients")*([2]JOE_DATA!$A$2:$A$19999="Corporate"),1,0)))</f>
        <v>1</v>
      </c>
      <c r="HW69" s="3">
        <f t="array" ref="HW69">IF(LEN($EA69)=0,1,SUM(IF(([2]JOE_DATA!$C$2:$C$19999=$EA69)*([2]JOE_DATA!$B$2:$B$19999="Quarter deal announced/signed")*([2]JOE_DATA!$A$2:$A$19999="Corporate"),1,0)))</f>
        <v>1</v>
      </c>
      <c r="HX69" s="3">
        <f t="array" ref="HX69">IF(LEN($EB69)=0,1,SUM(IF(([2]JOE_DATA!$C$2:$C$19999=$EB69)*([2]JOE_DATA!$B$2:$B$19999="Quarter deal completed")*([2]JOE_DATA!$A$2:$A$19999="Corporate"),1,0)))</f>
        <v>1</v>
      </c>
      <c r="HY69" s="3">
        <f t="array" ref="HY69">IF(LEN($EC69)=0,1,SUM(IF(([2]JOE_DATA!$C$2:$C$19999=$EC69)*([2]JOE_DATA!$B$2:$B$19999="Year deal announced/signed")*([2]JOE_DATA!$A$2:$A$19999="Corporate"),1,0)))</f>
        <v>1</v>
      </c>
      <c r="HZ69" s="3">
        <f t="array" ref="HZ69">IF(LEN($ED69)=0,1,SUM(IF(([2]JOE_DATA!$C$2:$C$19999=$ED69)*([2]JOE_DATA!$B$2:$B$19999="Year deal completed")*([2]JOE_DATA!$A$2:$A$19999="Corporate"),1,0)))</f>
        <v>1</v>
      </c>
      <c r="IA69" s="3">
        <v>1</v>
      </c>
      <c r="IB69" s="3">
        <f t="array" ref="IB69">IF(LEN($EF69)=0,1,SUM(IF(([2]JOE_DATA!$C$2:$C$19999=$EF69)*([2]JOE_DATA!$B$2:$B$19999="Work type")*([2]JOE_DATA!$A$2:$A$19999="Corporate Tax"),1,0)))</f>
        <v>1</v>
      </c>
      <c r="IC69" s="3">
        <f t="array" ref="IC69">IF(LEN($EG69)=0,0.4,SUM(IF(([2]JOE_DATA!$C$2:$C$19999=$EG69)*([2]JOE_DATA!$B$2:$B$19999="Work type")*([2]JOE_DATA!$A$2:$A$19999="EPC Construction"),0.4,0)))
+
IF(LEN($EH69)=0,0.3,SUM(IF(([2]JOE_DATA!$C$2:$C$19999=$EH69)*([2]JOE_DATA!$B$2:$B$19999="Work type")*([2]JOE_DATA!$A$2:$A$19999="EPC Construction"),0.3,0)))
+
IF(LEN($EI69)=0,0.3,SUM(IF(([2]JOE_DATA!$C$2:$C$19999=$EI69)*([2]JOE_DATA!$B$2:$B$19999="Work type")*([2]JOE_DATA!$A$2:$A$19999="EPC Construction"),0.3,0)))</f>
        <v>1</v>
      </c>
      <c r="ID69" s="3">
        <f t="array" ref="ID69">IF(LEN($EJ69)=0,0.4,SUM(IF(([2]JOE_DATA!$C$2:$C$19999=$EJ69)*([2]JOE_DATA!$B$2:$B$19999="Contract type")*([2]JOE_DATA!$A$2:$A$19999="EPC Construction"),0.4,0)))
+
IF(LEN($EK69)=0,0.3,SUM(IF(([2]JOE_DATA!$C$2:$C$19999=$EK69)*([2]JOE_DATA!$B$2:$B$19999="Contract type")*([2]JOE_DATA!$A$2:$A$19999="EPC Construction"),0.3,0)))
+
IF(LEN($EL69)=0,0.3,SUM(IF(([2]JOE_DATA!$C$2:$C$19999=$EL69)*([2]JOE_DATA!$B$2:$B$19999="Contract type")*([2]JOE_DATA!$A$2:$A$19999="EPC Construction"),0.3,0)))</f>
        <v>1</v>
      </c>
      <c r="IE69" s="3">
        <f t="array" ref="IE69">IF(LEN($EP69)=0,1,SUM(IF(([2]JOE_DATA!$C$2:$C$19999=$EP69)*([2]JOE_DATA!$B$2:$B$19999="Client type")*([2]JOE_DATA!$A$2:$A$19999="EPC Construction"),1,0)))</f>
        <v>1</v>
      </c>
      <c r="IF69" s="3">
        <f t="array" ref="IF69">IF(LEN($EN69)=0,1,SUM(IF(([2]JOE_DATA!$C$2:$C$19999=$EN69)*([2]JOE_DATA!$B$2:$B$19999="Subject matter")*([2]JOE_DATA!$A$2:$A$19999="EPC Construction"),1,0)))</f>
        <v>1</v>
      </c>
      <c r="IG69" s="3">
        <f t="array" ref="IG69">IF(LEN($ER69)=0,1,SUM(IF(([2]JOE_DATA!$C$2:$C$19999=$ER69)*([2]JOE_DATA!$B$2:$B$19999="Client scope")*([2]JOE_DATA!$A$2:$A$19999="EPC Construction"),1,0)))</f>
        <v>1</v>
      </c>
      <c r="IH69" s="3">
        <f t="array" ref="IH69">IF(LEN($ES69)=0,0.4,SUM(IF(([2]JOE_DATA!$C$2:$C$19999=$ES69)*([2]JOE_DATA!$B$2:$B$19999="Work type")*([2]JOE_DATA!$A$2:$A$19999="EPC Energy"),0.4,0)))
+
IF(LEN($ET69)=0,0.3,SUM(IF(([2]JOE_DATA!$C$2:$C$19999=$ET69)*([2]JOE_DATA!$B$2:$B$19999="Work type")*([2]JOE_DATA!$A$2:$A$19999="EPC Energy"),0.3,0)))
+
IF(LEN($EU69)=0,0.3,SUM(IF(([2]JOE_DATA!$C$2:$C$19999=$EU69)*([2]JOE_DATA!$B$2:$B$19999="Work type")*([2]JOE_DATA!$A$2:$A$19999="EPC Energy"),0.3,0)))</f>
        <v>1</v>
      </c>
      <c r="II69" s="3">
        <f t="array" ref="II69">IF(LEN($EV69)=0,1,SUM(IF(([2]JOE_DATA!$C$2:$C$19999=$EV69)*([2]JOE_DATA!$B$2:$B$19999="Work type")*([2]JOE_DATA!$A$2:$A$19999="EPC Energy"),1,0)))</f>
        <v>1</v>
      </c>
      <c r="IJ69" s="3">
        <f t="array" ref="IJ69">IF(LEN($EW69)=0,1,SUM(IF(([2]JOE_DATA!$C$2:$C$19999=$EW69)*([2]JOE_DATA!$B$2:$B$19999="Client type")*([2]JOE_DATA!$A$2:$A$19999="EPC Projects"),1,0)))</f>
        <v>1</v>
      </c>
      <c r="IK69" s="3">
        <f t="array" ref="IK69">IF(LEN($FE69)=0,0.4,SUM(IF(([2]JOE_DATA!$C$2:$C$19999=$FE69)*([2]JOE_DATA!$B$2:$B$19999="Client type")*([2]JOE_DATA!$A$2:$A$19999="Real Estate"),0.4,0)))
+
IF(LEN($FF69)=0,0.3,SUM(IF(([2]JOE_DATA!$C$2:$C$19999=$FF69)*([2]JOE_DATA!$B$2:$B$19999="Client type")*([2]JOE_DATA!$A$2:$A$19999="Real Estate"),0.3,0)))
+
IF(LEN($FG69)=0,0.3,SUM(IF(([2]JOE_DATA!$C$2:$C$19999=$FG69)*([2]JOE_DATA!$B$2:$B$19999="Client type")*([2]JOE_DATA!$A$2:$A$19999="Real Estate"),0.3,0)))</f>
        <v>1</v>
      </c>
      <c r="IL69" s="3">
        <f t="array" ref="IL69">IF(LEN($FH69)=0,0.4,SUM(IF(([2]JOE_DATA!$C$2:$C$19999=$FH69)*([2]JOE_DATA!$B$2:$B$19999="Work type")*([2]JOE_DATA!$A$2:$A$19999="Real Estate"),0.4,0)))
+
IF(LEN($FI69)=0,0.3,SUM(IF(([2]JOE_DATA!$C$2:$C$19999=$FI69)*([2]JOE_DATA!$B$2:$B$19999="Work type")*([2]JOE_DATA!$A$2:$A$19999="Real Estate"),0.3,0)))
+
IF(LEN($FJ69)=0,0.3,SUM(IF(([2]JOE_DATA!$C$2:$C$19999=$FJ69)*([2]JOE_DATA!$B$2:$B$19999="Work type")*([2]JOE_DATA!$A$2:$A$19999="Real Estate"),0.3,0)))</f>
        <v>1</v>
      </c>
      <c r="IM69" s="3">
        <f t="array" ref="IM69">IF(LEN($EX69)=0,0.4,SUM(IF(([2]JOE_DATA!$C$2:$C$19999=$EX69)*([2]JOE_DATA!$B$2:$B$19999="Work type")*([2]JOE_DATA!$A$2:$A$19999="Human Capital"),0.4,0)))
+
IF(LEN($EY69)=0,0.3,SUM(IF(([2]JOE_DATA!$C$2:$C$19999=$EY69)*([2]JOE_DATA!$B$2:$B$19999="Work type")*([2]JOE_DATA!$A$2:$A$19999="Human Capital"),0.3,0)))
+
IF(LEN($EZ69)=0,0.3,SUM(IF(([2]JOE_DATA!$C$2:$C$19999=$EZ69)*([2]JOE_DATA!$B$2:$B$19999="Work type")*([2]JOE_DATA!$A$2:$A$19999="Human Capital"),0.3,0)))</f>
        <v>1</v>
      </c>
      <c r="IN69" s="3">
        <f t="array" ref="IN69">IF(LEN($FA69)=0,0.4,SUM(IF(([2]JOE_DATA!$C$2:$C$19999=$FA69)*([2]JOE_DATA!$B$2:$B$19999="Sub-work types")*([2]JOE_DATA!$A$2:$A$19999="Human Capital"),0.4,0)))
+
IF(LEN($FB69)=0,0.3,SUM(IF(([2]JOE_DATA!$C$2:$C$19999=$FB69)*([2]JOE_DATA!$B$2:$B$19999="Sub-work types")*([2]JOE_DATA!$A$2:$A$19999="Human Capital"),0.3,0)))
+
IF(LEN($FC69)=0,0.3,SUM(IF(([2]JOE_DATA!$C$2:$C$19999=$FC69)*([2]JOE_DATA!$B$2:$B$19999="Sub-work types")*([2]JOE_DATA!$A$2:$A$19999="Human Capital"),0.3,0)))</f>
        <v>1</v>
      </c>
      <c r="IO69" s="16">
        <f t="array" ref="IO69">IF(LEN($FD69)=0,1,SUM(IF(([2]JOE_DATA!$C$2:$C$19999=$FD69)*([2]JOE_DATA!$B$2:$B$19999="Pension scheme")*([2]JOE_DATA!$A$2:$A$19999="Human Capital"),1,0)))</f>
        <v>1</v>
      </c>
      <c r="IP69" s="3">
        <f t="array" ref="IP69">IF(LEN($BT69)=0,0.4,SUM(IF(([2]JOE_DATA!$C$2:$C$19999=$BT69)*([2]JOE_DATA!$B$2:$B$19999="Other Matter Executive"),0.4,0)))
+
IF(LEN($BU69)=0,0.3,SUM(IF(([2]JOE_DATA!$C$2:$C$19999=$BU69)*([2]JOE_DATA!$B$2:$B$19999="Other Matter Executive"),0.3,0)))
+
IF(LEN($BV69)=0,0.3,SUM(IF(([2]JOE_DATA!$C$2:$C$19999=$BV69)*([2]JOE_DATA!$B$2:$B$19999="Other Matter Executive"),0.3,0)))</f>
        <v>1</v>
      </c>
    </row>
    <row r="70" spans="1:250" ht="18.75">
      <c r="A70" s="37" t="s">
        <v>246</v>
      </c>
      <c r="B70" s="38" t="s">
        <v>490</v>
      </c>
      <c r="C70" s="37" t="s">
        <v>254</v>
      </c>
      <c r="D70" s="37"/>
      <c r="E70" s="3"/>
      <c r="F70" s="39" t="s">
        <v>279</v>
      </c>
      <c r="G70" s="3"/>
      <c r="H70" s="3"/>
      <c r="I70" s="40" t="s">
        <v>280</v>
      </c>
      <c r="J70" s="3"/>
      <c r="K70" s="3"/>
      <c r="L70" s="37"/>
      <c r="M70" s="3"/>
      <c r="N70" s="3"/>
      <c r="O70" s="41" t="s">
        <v>100</v>
      </c>
      <c r="P70" s="37"/>
      <c r="Q70" s="37"/>
      <c r="R70" s="3"/>
      <c r="S70" s="42"/>
      <c r="T70" s="42">
        <v>38711</v>
      </c>
      <c r="U70" s="37" t="s">
        <v>279</v>
      </c>
      <c r="V70" s="3"/>
      <c r="W70" s="3"/>
      <c r="X70" s="40" t="s">
        <v>280</v>
      </c>
      <c r="Y70" s="3"/>
      <c r="Z70" s="3"/>
      <c r="AA70" s="37" t="s">
        <v>492</v>
      </c>
      <c r="AB70" s="37"/>
      <c r="AC70" s="3"/>
      <c r="AD70" s="37" t="s">
        <v>254</v>
      </c>
      <c r="AE70" s="3"/>
      <c r="AF70" s="3"/>
      <c r="AG70" s="43" t="s">
        <v>130</v>
      </c>
      <c r="AH70" s="3"/>
      <c r="AI70" s="37" t="s">
        <v>255</v>
      </c>
      <c r="AJ70" s="3"/>
      <c r="AK70" s="3"/>
      <c r="AL70" s="37"/>
      <c r="AM70" s="3"/>
      <c r="AN70" s="3"/>
      <c r="AO70" s="37" t="s">
        <v>256</v>
      </c>
      <c r="AP70" s="3"/>
      <c r="AQ70" s="3"/>
      <c r="AR70" s="3"/>
      <c r="AS70" s="3"/>
      <c r="AT70" s="3"/>
      <c r="AU70" s="3"/>
      <c r="AV70" s="3"/>
      <c r="AW70" s="3"/>
      <c r="AX70" s="3"/>
      <c r="AY70" s="3"/>
      <c r="AZ70" s="3"/>
      <c r="BA70" s="3"/>
      <c r="BB70" s="3"/>
      <c r="BC70" s="3"/>
      <c r="BD70" s="3"/>
      <c r="BE70" s="44"/>
      <c r="BF70" s="37"/>
      <c r="BG70" s="37" t="s">
        <v>254</v>
      </c>
      <c r="BH70" s="3"/>
      <c r="BI70" s="37" t="s">
        <v>289</v>
      </c>
      <c r="BJ70" s="45"/>
      <c r="BK70" s="45"/>
      <c r="BL70" s="46" t="s">
        <v>290</v>
      </c>
      <c r="BM70" s="46"/>
      <c r="BN70" s="37"/>
      <c r="BO70" s="3"/>
      <c r="BP70" s="3"/>
      <c r="BQ70" s="3"/>
      <c r="BR70" s="3"/>
      <c r="BS70" s="3"/>
      <c r="BT70" s="37"/>
      <c r="BU70" s="37"/>
      <c r="BV70" s="37"/>
      <c r="BW70" s="3"/>
      <c r="BX70" s="3"/>
      <c r="BY70" s="3"/>
      <c r="BZ70" s="3"/>
      <c r="CA70" s="3"/>
      <c r="CB70" s="3"/>
      <c r="CC70" s="3"/>
      <c r="CD70" s="41" t="s">
        <v>259</v>
      </c>
      <c r="CE70" s="40" t="s">
        <v>260</v>
      </c>
      <c r="CF70" s="3"/>
      <c r="CG70" s="41" t="s">
        <v>261</v>
      </c>
      <c r="CH70" s="40"/>
      <c r="CI70" s="3"/>
      <c r="CJ70" s="3"/>
      <c r="CK70" s="41" t="s">
        <v>262</v>
      </c>
      <c r="CL70" s="3"/>
      <c r="CM70" s="3"/>
      <c r="CN70" s="3"/>
      <c r="CO70" s="3"/>
      <c r="CP70" s="3"/>
      <c r="CQ70" s="37"/>
      <c r="CR70" s="37"/>
      <c r="CS70" s="37"/>
      <c r="CT70" s="37"/>
      <c r="CU70" s="37"/>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7"/>
      <c r="FF70" s="37"/>
      <c r="FG70" s="37"/>
      <c r="FH70" s="37"/>
      <c r="FI70" s="37"/>
      <c r="FJ70" s="3"/>
      <c r="FK70" s="3"/>
      <c r="FL70" s="3"/>
      <c r="FM70" s="3"/>
      <c r="FO70" s="3"/>
      <c r="FP70" s="3"/>
      <c r="FQ70" s="3" t="str">
        <f t="array" ref="FQ70">IF(SUM($FU70:$IP70)=74,"PASS","FAIL")</f>
        <v>PASS</v>
      </c>
      <c r="FR70" s="3">
        <f t="shared" si="5"/>
        <v>0</v>
      </c>
      <c r="FS70" s="3">
        <f t="shared" si="6"/>
        <v>0</v>
      </c>
      <c r="FT70" s="3"/>
      <c r="FU70" s="3">
        <f t="array" ref="FU70">SUM(IF(([2]JOE_DATA!$C$2:$C$19999=$C70)*([2]JOE_DATA!$B$2:$B$19999="Client Name Confidential"),1,0))</f>
        <v>1</v>
      </c>
      <c r="FV70" s="3">
        <f t="array" ref="FV70">IF(ISBLANK($E70),1,SUM(IF(([2]JOE_DATA!$C$2:$C$19999=$E70)*([2]JOE_DATA!$B$2:$B$19999="Client name confidential on completion"),1,0)))</f>
        <v>1</v>
      </c>
      <c r="FW70" s="3">
        <f t="array" ref="FW70">IF(LEN($F70)=0,0.5,SUM(IF(([2]JOE_DATA!$C$2:$C$19999=$F70)*([2]JOE_DATA!$B$2:$B$19999="Client sector group"),0.5,0)))
+
IF(LEN($G70)=0,0.25,SUM(IF(([2]JOE_DATA!$C$2:$C$19999=$G70)*([2]JOE_DATA!$B$2:$B$19999="Client sector group"),0.25,0)))
+
IF(LEN($H70)=0,0.25,SUM(IF(([2]JOE_DATA!$C$2:$C$19999=$H70)*([2]JOE_DATA!$B$2:$B$19999="Client sector group"),0.25,0)))</f>
        <v>1</v>
      </c>
      <c r="FX70" s="3">
        <f t="array" ref="FX70">IF(ISBLANK($I70),0.5,SUM(IF(([2]JOE_DATA!$C$2:$C$19999=$I70)*([2]JOE_DATA!$B$2:$B$19999="Client sub-sector group"),0.5,0)))
+
IF(ISBLANK($J70),0.25,SUM(IF(([2]JOE_DATA!$C$2:$C$19999=$J70)*([2]JOE_DATA!$B$2:$B$19999="Client sub-sector group"),0.25,0)))
+
IF(ISBLANK($K70),0.25,SUM(IF(([2]JOE_DATA!$C$2:$C$19999=$K70)*([2]JOE_DATA!$B$2:$B$19999="Client sub-sector group"),0.25,0)))</f>
        <v>1</v>
      </c>
      <c r="FY70" s="3">
        <f t="array" ref="FY70">IF(LEN($L70)=0,0.4,SUM(IF(([2]JOE_DATA!$C$2:$C$19999=$L70)*([2]JOE_DATA!$B$2:$B$19999="Predominant Country of Client"),0.4,0)))
+
IF(LEN($M70)=0,0.3,SUM(IF(([2]JOE_DATA!$C$2:$C$19999=$M70)*([2]JOE_DATA!$B$2:$B$19999="Predominant Country of Client"),0.3,0)))
+
IF(LEN($N70)=0,0.3,SUM(IF(([2]JOE_DATA!$C$2:$C$19999=$N70)*([2]JOE_DATA!$B$2:$B$19999="Predominant Country of Client"),0.3,0)))</f>
        <v>1</v>
      </c>
      <c r="FZ70" s="3">
        <f t="array" ref="FZ70">IF(LEN($O70)=0,0.4,SUM(IF(([2]JOE_DATA!$C$2:$C$19999=$O70)*([2]JOE_DATA!$B$2:$B$19999="Main practice group"),0.4,0)))
+
IF(LEN($P70)=0,0.3,SUM(IF(([2]JOE_DATA!$C$2:$C$19999=$P70)*([2]JOE_DATA!$B$2:$B$19999="Main practice group"),0.3,0)))
+
IF(LEN($Q70)=0,0.3,SUM(IF(([2]JOE_DATA!$C$2:$C$19999=$Q70)*([2]JOE_DATA!$B$2:$B$19999="Main practice group"),0.3,0)))</f>
        <v>1</v>
      </c>
      <c r="GA70" s="3">
        <f t="shared" si="7"/>
        <v>1</v>
      </c>
      <c r="GB70" s="3">
        <f t="shared" si="8"/>
        <v>1</v>
      </c>
      <c r="GC70" s="3">
        <f t="array" ref="GC70">IF(LEN($U70)=0,0.4,SUM(IF(([2]JOE_DATA!$C$2:$C$19999=$U70)*([2]JOE_DATA!$B$2:$B$19999="Matter sector group"),0.4,0)))
+
IF(LEN($V70)=0,0.3,SUM(IF(([2]JOE_DATA!$C$2:$C$19999=$V70)*([2]JOE_DATA!$B$2:$B$19999="Matter sector group"),0.3,0)))
+
IF(LEN($W70)=0,0.3,SUM(IF(([2]JOE_DATA!$C$2:$C$19999=$W70)*([2]JOE_DATA!$B$2:$B$19999="Matter sector group"),0.3,0)))</f>
        <v>1</v>
      </c>
      <c r="GD70" s="3">
        <f t="array" ref="GD70">IF(LEN($X70)=0,0.4,SUM(IF(([2]JOE_DATA!$C$2:$C$19999=$X70)*([2]JOE_DATA!$B$2:$B$19999="Matter sub-sector group"),0.4,0)))
+
IF(LEN($Y70)=0,0.3,SUM(IF(([2]JOE_DATA!$C$2:$C$19999=$Y70)*([2]JOE_DATA!$B$2:$B$19999="Matter sub-sector group"),0.3,0)))
+
IF(LEN($Z70)=0,0.3,SUM(IF(([2]JOE_DATA!$C$2:$C$19999=$Z70)*([2]JOE_DATA!$B$2:$B$19999="Matter sub-sector group"),0.3,0)))</f>
        <v>1</v>
      </c>
      <c r="GE70" s="3">
        <f t="array" ref="GE70">IF(ISBLANK($AD70),1,SUM(IF(([2]JOE_DATA!$C$2:$C$19999=$AD70)*([2]JOE_DATA!$B$2:$B$19999="Matter confidential"),1,0)))</f>
        <v>1</v>
      </c>
      <c r="GF70" s="3">
        <f t="array" ref="GF70">IF(ISBLANK($AE70),1,SUM(IF(([2]JOE_DATA!$C$2:$C$19999=$AE70)*([2]JOE_DATA!$B$2:$B$19999="Matter confidential on completion"),1,0)))</f>
        <v>1</v>
      </c>
      <c r="GG70" s="3">
        <f t="array" ref="GG70">IF(ISBLANK($AG70),1,SUM(IF(([2]JOE_DATA!$C$2:$C$19999=$AG70)*([2]JOE_DATA!$B$2:$B$19999="Applicable law"),1,0)))</f>
        <v>1</v>
      </c>
      <c r="GH70" s="3">
        <f t="array" ref="GH70">IF(ISBLANK($AO70),1,SUM(IF(([2]JOE_DATA!$C$2:$C$19999=$AO70)*([2]JOE_DATA!$B$2:$B$19999="Contentious"),1,0)))</f>
        <v>1</v>
      </c>
      <c r="GI70" s="3">
        <f t="array" ref="GI70">IF(ISBLANK($AP70),1,SUM(IF(([2]JOE_DATA!$C$2:$C$19999=$AP70)*([2]JOE_DATA!$B$2:$B$19999="Dispute resolution"),1,0)))</f>
        <v>1</v>
      </c>
      <c r="GJ70" s="3">
        <f t="array" ref="GJ70">IF(ISBLANK($AQ70),1,SUM(IF(([2]JOE_DATA!$C$2:$C$19999=$AQ70)*([2]JOE_DATA!$B$2:$B$19999="Language of dispute"),1,0)))</f>
        <v>1</v>
      </c>
      <c r="GK70" s="3">
        <f t="array" ref="GK70">IF(LEN($AW70)=0,0.4,SUM(IF(([2]JOE_DATA!$C$2:$C$19999=$AW70)*([2]JOE_DATA!$B$2:$B$19999="Country Of Arbitration"),0.4,0)))
+
IF(LEN($AX70)=0,0.3,SUM(IF(([2]JOE_DATA!$C$2:$C$19999=$AX70)*([2]JOE_DATA!$B$2:$B$19999="Country Of Arbitration"),0.3,0)))
+
IF(LEN($AY70)=0,0.3,SUM(IF(([2]JOE_DATA!$C$2:$C$19999=$AY70)*([2]JOE_DATA!$B$2:$B$19999="Country Of Arbitration"),0.3,0)))</f>
        <v>1</v>
      </c>
      <c r="GL70" s="3">
        <f t="array" ref="GL70">IF(LEN($AT70)=0,0.4,SUM(IF(([2]JOE_DATA!$C$2:$C$19999=$AT70)*([2]JOE_DATA!$B$2:$B$19999="Jurisdiction of dispute"),0.4,0)))
+
IF(LEN($AU70)=0,0.3,SUM(IF(([2]JOE_DATA!$C$2:$C$19999=$AU70)*([2]JOE_DATA!$B$2:$B$19999="Jurisdiction of dispute"),0.3,0)))
+
IF(LEN($AV70)=0,0.3,SUM(IF(([2]JOE_DATA!$C$2:$C$19999=$AV70)*([2]JOE_DATA!$B$2:$B$19999="Jurisdiction of dispute"),0.3,0)))</f>
        <v>1</v>
      </c>
      <c r="GM70" s="3">
        <f t="array" ref="GM70">IF(LEN($AZ70)=0,0.6,SUM(IF(([2]JOE_DATA!$C$2:$C$19999=$AZ70)*([2]JOE_DATA!$B$2:$B$19999="Seat of arbitration"),0.6,0)))
+
IF(LEN($BA70)=0,0.4,SUM(IF(([2]JOE_DATA!$C$2:$C$19999=$BA70)*([2]JOE_DATA!$B$2:$B$19999="Seat of arbitration"),0.4,0)))</f>
        <v>1</v>
      </c>
      <c r="GN70" s="3">
        <f t="array" ref="GN70">IF(ISBLANK($BB70),1,SUM(IF(([2]JOE_DATA!$C$2:$C$19999=$BB70)*([2]JOE_DATA!$B$2:$B$19999="Arbitral rules"),1,0)))</f>
        <v>1</v>
      </c>
      <c r="GO70" s="3">
        <f t="array" ref="GO70">IF(ISBLANK($BC70),1,SUM(IF(([2]JOE_DATA!$C$2:$C$19999=$BC70)*([2]JOE_DATA!$B$2:$B$19999="Investment treaty"),1,0)))</f>
        <v>1</v>
      </c>
      <c r="GP70" s="3">
        <f t="array" ref="GP70">IF(ISBLANK($BD70),1,SUM(IF(([2]JOE_DATA!$C$2:$C$19999=$BD70)*([2]JOE_DATA!$B$2:$B$19999="Investigation type"),1,0)))</f>
        <v>1</v>
      </c>
      <c r="GQ70" s="3">
        <f t="array" ref="GQ70">IF(ISBLANK($BF70),1,SUM(IF(([2]JOE_DATA!$C$2:$C$19999=$BF70)*([2]JOE_DATA!$B$2:$B$19999="Currency of deal"),1,0)))</f>
        <v>1</v>
      </c>
      <c r="GR70" s="3">
        <f t="array" ref="GR70">IF(ISBLANK($BG70),1,SUM(IF(([2]JOE_DATA!$C$2:$C$19999=$BG70)*([2]JOE_DATA!$B$2:$B$19999="Value confidential"),1,0)))</f>
        <v>1</v>
      </c>
      <c r="GS70" s="3">
        <f t="array" ref="GS70">IF(ISBLANK($BH70),1,SUM(IF(([2]JOE_DATA!$C$2:$C$19999=$BH70)*([2]JOE_DATA!$B$2:$B$19999="Value confidential on completion"),1,0)))</f>
        <v>1</v>
      </c>
      <c r="GT70" s="3">
        <f t="array" ref="GT70">IF(LEN($BI70)=0,0.4,SUM(IF(([2]JOE_DATA!$C$2:$C$19999=$BI70)*([2]JOE_DATA!$B$2:$B$19999="Teams"),0.4,0)))
+
IF(LEN($BJ70)=0,0.3,SUM(IF(([2]JOE_DATA!$C$2:$C$19999=$BJ70)*([2]JOE_DATA!$B$2:$B$19999="Teams"),0.3,0)))
+
IF(LEN($BK70)=0,0.3,SUM(IF(([2]JOE_DATA!$C$2:$C$19999=$BK70)*([2]JOE_DATA!$B$2:$B$19999="Teams"),0.3,0)))</f>
        <v>1</v>
      </c>
      <c r="GU70" s="3">
        <f t="array" ref="GU70">IF(LEN($BL70)=0,0.4,SUM(IF(([2]JOE_DATA!$C$2:$C$19999=$BL70)*([2]JOE_DATA!$B$2:$B$19999="Lead Matter Partner"),0.4,0)))
+
IF(LEN($BM70)=0,0.3,SUM(IF(([2]JOE_DATA!$C$2:$C$19999=$BM70)*([2]JOE_DATA!$B$2:$B$19999="Lead Matter Partner"),0.3,0)))
+
IF(LEN($BN70)=0,0.3,SUM(IF(([2]JOE_DATA!$C$2:$C$19999=$BN70)*([2]JOE_DATA!$B$2:$B$19999="Lead Matter Partner"),0.3,0)))</f>
        <v>1</v>
      </c>
      <c r="GV70" s="3">
        <f t="array" ref="GV70">IF(LEN($BP70)=0,0.4,SUM(IF(([2]JOE_DATA!$C$2:$C$19999=$BP70)*([2]JOE_DATA!$B$2:$B$19999="Source of credential"),0.4,0)))
+
IF(LEN($BQ70)=0,0.3,SUM(IF(([2]JOE_DATA!$C$2:$C$19999=$BQ70)*([2]JOE_DATA!$B$2:$B$19999="Source of credential"),0.3,0)))
+
IF(LEN($BR70)=0,0.3,SUM(IF(([2]JOE_DATA!$C$2:$C$19999=$BR70)*([2]JOE_DATA!$B$2:$B$19999="Source of credential"),0.3,0)))</f>
        <v>1</v>
      </c>
      <c r="GW70" s="3">
        <f t="array" ref="GW70">IF(LEN($BX70)=0,0.4,SUM(IF(([2]JOE_DATA!$C$2:$C$19999=$BX70)*([2]JOE_DATA!$B$2:$B$19999="CMS firms involved"),0.4,0)))
+
IF(LEN($BY70)=0,0.6,SUM(IF(([2]JOE_DATA!$C$2:$C$19999=$BY70)*([2]JOE_DATA!$B$2:$B$19999="CMS firms involved"),0.6,0)))</f>
        <v>1</v>
      </c>
      <c r="GX70" s="3">
        <f t="array" ref="GX70">IF(ISBLANK($BZ70),1,SUM(IF(([2]JOE_DATA!$C$2:$C$19999=$BZ70)*([2]JOE_DATA!$B$2:$B$19999="Lead CMS firm"),1,0)))</f>
        <v>1</v>
      </c>
      <c r="GY70" s="3">
        <f t="array" ref="GY70">IF(LEN($CA70)=0,0.4,SUM(IF(([2]JOE_DATA!$C$2:$C$19999=$CA70)*([2]JOE_DATA!$B$2:$B$19999="Countries of other CMS firms"),0.4,0)))
+
IF(LEN($CB70)=0,0.3,SUM(IF(([2]JOE_DATA!$C$2:$C$19999=$CB70)*([2]JOE_DATA!$B$2:$B$19999="Countries of other CMS firms"),0.3,0)))
+
IF(LEN($CC70)=0,0.3,SUM(IF(([2]JOE_DATA!$C$2:$C$19999=$CC70)*([2]JOE_DATA!$B$2:$B$19999="Countries of other CMS firms"),0.3,0)))</f>
        <v>1</v>
      </c>
      <c r="GZ70" s="3">
        <f t="array" ref="GZ70">IF(ISBLANK($CD70),1,SUM(IF(([2]JOE_DATA!$C$2:$C$19999=$CD70)*([2]JOE_DATA!$B$2:$B$19999="Credential status"),1,0)))</f>
        <v>1</v>
      </c>
      <c r="HA70" s="3">
        <f t="array" ref="HA70">IF(ISBLANK($CE70),1,SUM(IF(([2]JOE_DATA!$C$2:$C$19999=$CE70)*([2]JOE_DATA!$B$2:$B$19999="Credential version"),1,0)))</f>
        <v>1</v>
      </c>
      <c r="HB70" s="3">
        <f t="array" ref="HB70">IF(ISBLANK($CG70),1,SUM(IF(([2]JOE_DATA!$C$2:$C$19999=$CG70)*([2]JOE_DATA!$B$2:$B$19999="Credential type "),1,0)))</f>
        <v>1</v>
      </c>
      <c r="HC70" s="3">
        <f t="array" ref="HC70">IF(ISBLANK($CH70),1,SUM(IF(([2]JOE_DATA!$C$2:$C$19999=$CH70)*([2]JOE_DATA!$B$2:$B$19999="Other uses"),1,0)))</f>
        <v>1</v>
      </c>
      <c r="HD70" s="3">
        <f t="array" ref="HD70">IF(ISBLANK($CK70),1,SUM(IF(([2]JOE_DATA!$C$2:$C$19999=$CK70)*([2]JOE_DATA!$B$2:$B$19999="Priority"),1,0)))</f>
        <v>1</v>
      </c>
      <c r="HE70" s="3">
        <f t="array" ref="HE70">IF(LEN($CM70)=0,0.4,SUM(IF(([2]JOE_DATA!$C$2:$C$19999=$CM70)*([2]JOE_DATA!$B$2:$B$19999="Know how"),0.4,0)))
+
IF(LEN($CN70)=0,0.3,SUM(IF(([2]JOE_DATA!$C$2:$C$19999=$CN70)*([2]JOE_DATA!$B$2:$B$19999="Know how"),0.3,0)))
+
IF(LEN($CO70)=0,0.3,SUM(IF(([2]JOE_DATA!$C$2:$C$19999=$CO70)*([2]JOE_DATA!$B$2:$B$19999="Know how"),0.3,0)))</f>
        <v>1</v>
      </c>
      <c r="HF70" s="3">
        <f t="array" ref="HF70">IF(LEN($CS70)=0,0.4,SUM(IF(([2]JOE_DATA!$C$2:$C$19999=$CS70)*([2]JOE_DATA!$B$2:$B$19999="Work type")*([2]JOE_DATA!$A$2:$A$19999="BAIF"),0.4,0)))
+
IF(LEN($CT70)=0,0.3,SUM(IF(([2]JOE_DATA!$C$2:$C$19999=$CT70)*([2]JOE_DATA!$B$2:$B$19999="Work type")*([2]JOE_DATA!$A$2:$A$19999="BAIF"),0.3,0)))
+
IF(LEN($CU70)=0,0.3,SUM(IF(([2]JOE_DATA!$C$2:$C$19999=$CU70)*([2]JOE_DATA!$B$2:$B$19999="Work type")*([2]JOE_DATA!$A$2:$A$19999="BAIF"),0.3,0)))</f>
        <v>1</v>
      </c>
      <c r="HG70" s="3">
        <f t="array" ref="HG70">IF(LEN($CQ70)=0,1,SUM(IF(([2]JOE_DATA!$C$2:$C$19999=$CQ70)*([2]JOE_DATA!$B$2:$B$19999="Client type")*([2]JOE_DATA!$A$2:$A$19999="BAIF"),1,0)))</f>
        <v>1</v>
      </c>
      <c r="HH70" s="3">
        <f t="array" ref="HH70">IF(LEN($CW70)=0,0.4,SUM(IF(([2]JOE_DATA!$C$2:$C$19999=$CW70)*([2]JOE_DATA!$B$2:$B$19999="Work type")*([2]JOE_DATA!$A$2:$A$19999="CRD"),0.4,0)))
+
IF(LEN($CX70)=0,0.3,SUM(IF(([2]JOE_DATA!$C$2:$C$19999=$CX70)*([2]JOE_DATA!$B$2:$B$19999="Work type")*([2]JOE_DATA!$A$2:$A$19999="CRD"),0.3,0)))
+
IF(LEN($CY70)=0,0.3,SUM(IF(([2]JOE_DATA!$C$2:$C$19999=$CY70)*([2]JOE_DATA!$B$2:$B$19999="Work type")*([2]JOE_DATA!$A$2:$A$19999="CRD"),0.3,0)))</f>
        <v>1</v>
      </c>
      <c r="HI70" s="3">
        <f t="array" ref="HI70">IF(LEN($CZ70)=0,0.4,SUM(IF(([2]JOE_DATA!$C$2:$C$19999=$CZ70)*([2]JOE_DATA!$B$2:$B$19999="Sub-work type")*([2]JOE_DATA!$A$2:$A$19999="CRD"),0.4,0)))
+
IF(LEN($DA70)=0,0.3,SUM(IF(([2]JOE_DATA!$C$2:$C$19999=$DA70)*([2]JOE_DATA!$B$2:$B$19999="Sub-work type")*([2]JOE_DATA!$A$2:$A$19999="CRD"),0.3,0)))
+
IF(LEN($DB70)=0,0.3,SUM(IF(([2]JOE_DATA!$C$2:$C$19999=$DB70)*([2]JOE_DATA!$B$2:$B$19999="Sub-work type")*([2]JOE_DATA!$A$2:$A$19999="CRD"),0.3,0)))</f>
        <v>1</v>
      </c>
      <c r="HJ70" s="3">
        <f t="array" ref="HJ70">IF(LEN($CV70)=0,1,SUM(IF(([2]JOE_DATA!$C$2:$C$19999=$CV70)*([2]JOE_DATA!$B$2:$B$19999="Client type")*([2]JOE_DATA!$A$2:$A$19999="CRD"),1,0)))</f>
        <v>1</v>
      </c>
      <c r="HK70" s="3">
        <f t="array" ref="HK70">IF(LEN($DC70)=0,0.4,SUM(IF(([2]JOE_DATA!$C$2:$C$19999=$DC70)*([2]JOE_DATA!$B$2:$B$19999="Work type")*([2]JOE_DATA!$A$2:$A$19999="Corporate"),0.4,0)))
+
IF(LEN($DD70)=0,0.3,SUM(IF(([2]JOE_DATA!$C$2:$C$19999=$DD70)*([2]JOE_DATA!$B$2:$B$19999="Work type")*([2]JOE_DATA!$A$2:$A$19999="Corporate"),0.3,0)))
+
IF(LEN($DE70)=0,0.3,SUM(IF(([2]JOE_DATA!$C$2:$C$19999=$DE70)*([2]JOE_DATA!$B$2:$B$19999="Work type")*([2]JOE_DATA!$A$2:$A$19999="Corporate"),0.3,0)))</f>
        <v>1</v>
      </c>
      <c r="HL70" s="3">
        <f t="array" ref="HL70">IF(LEN($DF70)=0,0.4,SUM(IF(([2]JOE_DATA!$C$2:$C$19999=$DF70)*([2]JOE_DATA!$B$2:$B$19999="Sub-work type")*([2]JOE_DATA!$A$2:$A$19999="Corporate"),0.4,0)))
+
IF(LEN($DG70)=0,0.3,SUM(IF(([2]JOE_DATA!$C$2:$C$19999=$DG70)*([2]JOE_DATA!$B$2:$B$19999="Sub-work type")*([2]JOE_DATA!$A$2:$A$19999="Corporate"),0.3,0)))
+
IF(LEN($DH70)=0,0.3,SUM(IF(([2]JOE_DATA!$C$2:$C$19999=$DH70)*([2]JOE_DATA!$B$2:$B$19999="Sub-work type")*([2]JOE_DATA!$A$2:$A$19999="Corporate"),0.3,0)))</f>
        <v>1</v>
      </c>
      <c r="HM70" s="3">
        <f t="array" ref="HM70">IF(LEN($DI70)=0,0.4,SUM(IF(([2]JOE_DATA!$C$2:$C$19999=$DI70)*([2]JOE_DATA!$B$2:$B$19999="Acting for")*([2]JOE_DATA!$A$2:$A$19999="Corporate"),0.4,0)))
+
IF(LEN($DJ70)=0,0.3,SUM(IF(([2]JOE_DATA!$C$2:$C$19999=$DJ70)*([2]JOE_DATA!$B$2:$B$19999="Acting for")*([2]JOE_DATA!$A$2:$A$19999="Corporate"),0.3,0)))
+
IF(LEN($DK70)=0,0.3,SUM(IF(([2]JOE_DATA!$C$2:$C$19999=$DK70)*([2]JOE_DATA!$B$2:$B$19999="Acting for")*([2]JOE_DATA!$A$2:$A$19999="Corporate"),0.3,0)))</f>
        <v>1</v>
      </c>
      <c r="HN70" s="3">
        <f t="array" ref="HN70">IF(LEN($DM70)=0,0.4,SUM(IF(([2]JOE_DATA!$C$2:$C$19999=$DM70)*([2]JOE_DATA!$B$2:$B$19999="Country of buyer")*([2]JOE_DATA!$A$2:$A$19999="Corporate"),0.4,0)))
+
IF(LEN($DN70)=0,0.3,SUM(IF(([2]JOE_DATA!$C$2:$C$19999=$DN70)*([2]JOE_DATA!$B$2:$B$19999="Country of buyer")*([2]JOE_DATA!$A$2:$A$19999="Corporate"),0.3,0)))
+
IF(LEN($DL70)=0,0.3,SUM(IF(([2]JOE_DATA!$C$2:$C$19999=$DL70)*([2]JOE_DATA!$B$2:$B$19999="Country of buyer")*([2]JOE_DATA!$A$2:$A$19999="Corporate"),0.3,0)))</f>
        <v>1</v>
      </c>
      <c r="HO70" s="3">
        <f t="array" ref="HO70">IF(LEN($DO70)=0,0.4,SUM(IF(([2]JOE_DATA!$C$2:$C$19999=$DO70)*([2]JOE_DATA!$B$2:$B$19999="Country of seller")*([2]JOE_DATA!$A$2:$A$19999="Corporate"),0.4,0)))
+
IF(LEN($DP70)=0,0.3,SUM(IF(([2]JOE_DATA!$C$2:$C$19999=$DP70)*([2]JOE_DATA!$B$2:$B$19999="Country of seller")*([2]JOE_DATA!$A$2:$A$19999="Corporate"),0.3,0)))
+
IF(LEN($DQ70)=0,0.3,SUM(IF(([2]JOE_DATA!$C$2:$C$19999=$DQ70)*([2]JOE_DATA!$B$2:$B$19999="Country of seller")*([2]JOE_DATA!$A$2:$A$19999="Corporate"),0.3,0)))</f>
        <v>1</v>
      </c>
      <c r="HP70" s="3">
        <f t="array" ref="HP70">IF(LEN($DR70)=0,0.4,SUM(IF(([2]JOE_DATA!$C$2:$C$19999=$DR70)*([2]JOE_DATA!$B$2:$B$19999="Country of target")*([2]JOE_DATA!$A$2:$A$19999="Corporate"),0.4,0)))
+
IF(LEN($DS70)=0,0.3,SUM(IF(([2]JOE_DATA!$C$2:$C$19999=$DS70)*([2]JOE_DATA!$B$2:$B$19999="Country of target")*([2]JOE_DATA!$A$2:$A$19999="Corporate"),0.3,0)))
+
IF(LEN($DT70)=0,0.3,SUM(IF(([2]JOE_DATA!$C$2:$C$19999=$DT70)*([2]JOE_DATA!$B$2:$B$19999="Country of target")*([2]JOE_DATA!$A$2:$A$19999="Corporate"),0.3,0)))</f>
        <v>1</v>
      </c>
      <c r="HQ70" s="3">
        <f t="array" ref="HQ70">IF(LEN($DU70)=0,1,SUM(IF(([2]JOE_DATA!$C$2:$C$19999=$DU70)*([2]JOE_DATA!$B$2:$B$19999="Value over US $5m")*([2]JOE_DATA!$A$2:$A$19999="Corporate"),1,0)))</f>
        <v>1</v>
      </c>
      <c r="HR70" s="3">
        <f t="array" ref="HR70">IF(LEN($DV70)=0,1,SUM(IF(([2]JOE_DATA!$C$2:$C$19999=$DV70)*([2]JOE_DATA!$B$2:$B$19999="Value over £500,000")*([2]JOE_DATA!$A$2:$A$19999="Corporate"),1,0)))</f>
        <v>1</v>
      </c>
      <c r="HS70" s="3">
        <f t="array" ref="HS70">IF(LEN($DW70)=0,1,SUM(IF(([2]JOE_DATA!$C$2:$C$19999=$DW70)*([2]JOE_DATA!$B$2:$B$19999="Value over Euro 5m")*([2]JOE_DATA!$A$2:$A$19999="Corporate"),1,0)))</f>
        <v>1</v>
      </c>
      <c r="HT70" s="3">
        <f t="array" ref="HT70">IF(LEN($DX70)=0,1,SUM(IF(([2]JOE_DATA!$C$2:$C$19999=$DX70)*([2]JOE_DATA!$B$2:$B$19999="Value range in euros")*([2]JOE_DATA!$A$2:$A$19999="Corporate"),1,0)))</f>
        <v>1</v>
      </c>
      <c r="HU70" s="3">
        <f t="array" ref="HU70">IF(LEN($DY70)=0,1,SUM(IF(([2]JOE_DATA!$C$2:$C$19999=$DY70)*([2]JOE_DATA!$B$2:$B$19999="Is the deal relevant for M&amp;A study")*([2]JOE_DATA!$A$2:$A$19999="Corporate"),1,0)))</f>
        <v>1</v>
      </c>
      <c r="HV70" s="3">
        <f t="array" ref="HV70">IF(LEN($DZ70)=0,1,SUM(IF(([2]JOE_DATA!$C$2:$C$19999=$DZ70)*([2]JOE_DATA!$B$2:$B$19999="Does the deal involve PE clients")*([2]JOE_DATA!$A$2:$A$19999="Corporate"),1,0)))</f>
        <v>1</v>
      </c>
      <c r="HW70" s="3">
        <f t="array" ref="HW70">IF(LEN($EA70)=0,1,SUM(IF(([2]JOE_DATA!$C$2:$C$19999=$EA70)*([2]JOE_DATA!$B$2:$B$19999="Quarter deal announced/signed")*([2]JOE_DATA!$A$2:$A$19999="Corporate"),1,0)))</f>
        <v>1</v>
      </c>
      <c r="HX70" s="3">
        <f t="array" ref="HX70">IF(LEN($EB70)=0,1,SUM(IF(([2]JOE_DATA!$C$2:$C$19999=$EB70)*([2]JOE_DATA!$B$2:$B$19999="Quarter deal completed")*([2]JOE_DATA!$A$2:$A$19999="Corporate"),1,0)))</f>
        <v>1</v>
      </c>
      <c r="HY70" s="3">
        <f t="array" ref="HY70">IF(LEN($EC70)=0,1,SUM(IF(([2]JOE_DATA!$C$2:$C$19999=$EC70)*([2]JOE_DATA!$B$2:$B$19999="Year deal announced/signed")*([2]JOE_DATA!$A$2:$A$19999="Corporate"),1,0)))</f>
        <v>1</v>
      </c>
      <c r="HZ70" s="3">
        <f t="array" ref="HZ70">IF(LEN($ED70)=0,1,SUM(IF(([2]JOE_DATA!$C$2:$C$19999=$ED70)*([2]JOE_DATA!$B$2:$B$19999="Year deal completed")*([2]JOE_DATA!$A$2:$A$19999="Corporate"),1,0)))</f>
        <v>1</v>
      </c>
      <c r="IA70" s="3">
        <v>1</v>
      </c>
      <c r="IB70" s="3">
        <f t="array" ref="IB70">IF(LEN($EF70)=0,1,SUM(IF(([2]JOE_DATA!$C$2:$C$19999=$EF70)*([2]JOE_DATA!$B$2:$B$19999="Work type")*([2]JOE_DATA!$A$2:$A$19999="Corporate Tax"),1,0)))</f>
        <v>1</v>
      </c>
      <c r="IC70" s="3">
        <f t="array" ref="IC70">IF(LEN($EG70)=0,0.4,SUM(IF(([2]JOE_DATA!$C$2:$C$19999=$EG70)*([2]JOE_DATA!$B$2:$B$19999="Work type")*([2]JOE_DATA!$A$2:$A$19999="EPC Construction"),0.4,0)))
+
IF(LEN($EH70)=0,0.3,SUM(IF(([2]JOE_DATA!$C$2:$C$19999=$EH70)*([2]JOE_DATA!$B$2:$B$19999="Work type")*([2]JOE_DATA!$A$2:$A$19999="EPC Construction"),0.3,0)))
+
IF(LEN($EI70)=0,0.3,SUM(IF(([2]JOE_DATA!$C$2:$C$19999=$EI70)*([2]JOE_DATA!$B$2:$B$19999="Work type")*([2]JOE_DATA!$A$2:$A$19999="EPC Construction"),0.3,0)))</f>
        <v>1</v>
      </c>
      <c r="ID70" s="3">
        <f t="array" ref="ID70">IF(LEN($EJ70)=0,0.4,SUM(IF(([2]JOE_DATA!$C$2:$C$19999=$EJ70)*([2]JOE_DATA!$B$2:$B$19999="Contract type")*([2]JOE_DATA!$A$2:$A$19999="EPC Construction"),0.4,0)))
+
IF(LEN($EK70)=0,0.3,SUM(IF(([2]JOE_DATA!$C$2:$C$19999=$EK70)*([2]JOE_DATA!$B$2:$B$19999="Contract type")*([2]JOE_DATA!$A$2:$A$19999="EPC Construction"),0.3,0)))
+
IF(LEN($EL70)=0,0.3,SUM(IF(([2]JOE_DATA!$C$2:$C$19999=$EL70)*([2]JOE_DATA!$B$2:$B$19999="Contract type")*([2]JOE_DATA!$A$2:$A$19999="EPC Construction"),0.3,0)))</f>
        <v>1</v>
      </c>
      <c r="IE70" s="3">
        <f t="array" ref="IE70">IF(LEN($EP70)=0,1,SUM(IF(([2]JOE_DATA!$C$2:$C$19999=$EP70)*([2]JOE_DATA!$B$2:$B$19999="Client type")*([2]JOE_DATA!$A$2:$A$19999="EPC Construction"),1,0)))</f>
        <v>1</v>
      </c>
      <c r="IF70" s="3">
        <f t="array" ref="IF70">IF(LEN($EN70)=0,1,SUM(IF(([2]JOE_DATA!$C$2:$C$19999=$EN70)*([2]JOE_DATA!$B$2:$B$19999="Subject matter")*([2]JOE_DATA!$A$2:$A$19999="EPC Construction"),1,0)))</f>
        <v>1</v>
      </c>
      <c r="IG70" s="3">
        <f t="array" ref="IG70">IF(LEN($ER70)=0,1,SUM(IF(([2]JOE_DATA!$C$2:$C$19999=$ER70)*([2]JOE_DATA!$B$2:$B$19999="Client scope")*([2]JOE_DATA!$A$2:$A$19999="EPC Construction"),1,0)))</f>
        <v>1</v>
      </c>
      <c r="IH70" s="3">
        <f t="array" ref="IH70">IF(LEN($ES70)=0,0.4,SUM(IF(([2]JOE_DATA!$C$2:$C$19999=$ES70)*([2]JOE_DATA!$B$2:$B$19999="Work type")*([2]JOE_DATA!$A$2:$A$19999="EPC Energy"),0.4,0)))
+
IF(LEN($ET70)=0,0.3,SUM(IF(([2]JOE_DATA!$C$2:$C$19999=$ET70)*([2]JOE_DATA!$B$2:$B$19999="Work type")*([2]JOE_DATA!$A$2:$A$19999="EPC Energy"),0.3,0)))
+
IF(LEN($EU70)=0,0.3,SUM(IF(([2]JOE_DATA!$C$2:$C$19999=$EU70)*([2]JOE_DATA!$B$2:$B$19999="Work type")*([2]JOE_DATA!$A$2:$A$19999="EPC Energy"),0.3,0)))</f>
        <v>1</v>
      </c>
      <c r="II70" s="3">
        <f t="array" ref="II70">IF(LEN($EV70)=0,1,SUM(IF(([2]JOE_DATA!$C$2:$C$19999=$EV70)*([2]JOE_DATA!$B$2:$B$19999="Work type")*([2]JOE_DATA!$A$2:$A$19999="EPC Energy"),1,0)))</f>
        <v>1</v>
      </c>
      <c r="IJ70" s="3">
        <f t="array" ref="IJ70">IF(LEN($EW70)=0,1,SUM(IF(([2]JOE_DATA!$C$2:$C$19999=$EW70)*([2]JOE_DATA!$B$2:$B$19999="Client type")*([2]JOE_DATA!$A$2:$A$19999="EPC Projects"),1,0)))</f>
        <v>1</v>
      </c>
      <c r="IK70" s="3">
        <f t="array" ref="IK70">IF(LEN($FE70)=0,0.4,SUM(IF(([2]JOE_DATA!$C$2:$C$19999=$FE70)*([2]JOE_DATA!$B$2:$B$19999="Client type")*([2]JOE_DATA!$A$2:$A$19999="Real Estate"),0.4,0)))
+
IF(LEN($FF70)=0,0.3,SUM(IF(([2]JOE_DATA!$C$2:$C$19999=$FF70)*([2]JOE_DATA!$B$2:$B$19999="Client type")*([2]JOE_DATA!$A$2:$A$19999="Real Estate"),0.3,0)))
+
IF(LEN($FG70)=0,0.3,SUM(IF(([2]JOE_DATA!$C$2:$C$19999=$FG70)*([2]JOE_DATA!$B$2:$B$19999="Client type")*([2]JOE_DATA!$A$2:$A$19999="Real Estate"),0.3,0)))</f>
        <v>1</v>
      </c>
      <c r="IL70" s="3">
        <f t="array" ref="IL70">IF(LEN($FH70)=0,0.4,SUM(IF(([2]JOE_DATA!$C$2:$C$19999=$FH70)*([2]JOE_DATA!$B$2:$B$19999="Work type")*([2]JOE_DATA!$A$2:$A$19999="Real Estate"),0.4,0)))
+
IF(LEN($FI70)=0,0.3,SUM(IF(([2]JOE_DATA!$C$2:$C$19999=$FI70)*([2]JOE_DATA!$B$2:$B$19999="Work type")*([2]JOE_DATA!$A$2:$A$19999="Real Estate"),0.3,0)))
+
IF(LEN($FJ70)=0,0.3,SUM(IF(([2]JOE_DATA!$C$2:$C$19999=$FJ70)*([2]JOE_DATA!$B$2:$B$19999="Work type")*([2]JOE_DATA!$A$2:$A$19999="Real Estate"),0.3,0)))</f>
        <v>1</v>
      </c>
      <c r="IM70" s="3">
        <f t="array" ref="IM70">IF(LEN($EX70)=0,0.4,SUM(IF(([2]JOE_DATA!$C$2:$C$19999=$EX70)*([2]JOE_DATA!$B$2:$B$19999="Work type")*([2]JOE_DATA!$A$2:$A$19999="Human Capital"),0.4,0)))
+
IF(LEN($EY70)=0,0.3,SUM(IF(([2]JOE_DATA!$C$2:$C$19999=$EY70)*([2]JOE_DATA!$B$2:$B$19999="Work type")*([2]JOE_DATA!$A$2:$A$19999="Human Capital"),0.3,0)))
+
IF(LEN($EZ70)=0,0.3,SUM(IF(([2]JOE_DATA!$C$2:$C$19999=$EZ70)*([2]JOE_DATA!$B$2:$B$19999="Work type")*([2]JOE_DATA!$A$2:$A$19999="Human Capital"),0.3,0)))</f>
        <v>1</v>
      </c>
      <c r="IN70" s="3">
        <f t="array" ref="IN70">IF(LEN($FA70)=0,0.4,SUM(IF(([2]JOE_DATA!$C$2:$C$19999=$FA70)*([2]JOE_DATA!$B$2:$B$19999="Sub-work types")*([2]JOE_DATA!$A$2:$A$19999="Human Capital"),0.4,0)))
+
IF(LEN($FB70)=0,0.3,SUM(IF(([2]JOE_DATA!$C$2:$C$19999=$FB70)*([2]JOE_DATA!$B$2:$B$19999="Sub-work types")*([2]JOE_DATA!$A$2:$A$19999="Human Capital"),0.3,0)))
+
IF(LEN($FC70)=0,0.3,SUM(IF(([2]JOE_DATA!$C$2:$C$19999=$FC70)*([2]JOE_DATA!$B$2:$B$19999="Sub-work types")*([2]JOE_DATA!$A$2:$A$19999="Human Capital"),0.3,0)))</f>
        <v>1</v>
      </c>
      <c r="IO70" s="16">
        <f t="array" ref="IO70">IF(LEN($FD70)=0,1,SUM(IF(([2]JOE_DATA!$C$2:$C$19999=$FD70)*([2]JOE_DATA!$B$2:$B$19999="Pension scheme")*([2]JOE_DATA!$A$2:$A$19999="Human Capital"),1,0)))</f>
        <v>1</v>
      </c>
      <c r="IP70" s="3">
        <f t="array" ref="IP70">IF(LEN($BT70)=0,0.4,SUM(IF(([2]JOE_DATA!$C$2:$C$19999=$BT70)*([2]JOE_DATA!$B$2:$B$19999="Other Matter Executive"),0.4,0)))
+
IF(LEN($BU70)=0,0.3,SUM(IF(([2]JOE_DATA!$C$2:$C$19999=$BU70)*([2]JOE_DATA!$B$2:$B$19999="Other Matter Executive"),0.3,0)))
+
IF(LEN($BV70)=0,0.3,SUM(IF(([2]JOE_DATA!$C$2:$C$19999=$BV70)*([2]JOE_DATA!$B$2:$B$19999="Other Matter Executive"),0.3,0)))</f>
        <v>1</v>
      </c>
    </row>
    <row r="71" spans="1:250" ht="18.75">
      <c r="A71" s="37" t="s">
        <v>246</v>
      </c>
      <c r="B71" s="38" t="s">
        <v>490</v>
      </c>
      <c r="C71" s="37" t="s">
        <v>254</v>
      </c>
      <c r="D71" s="37"/>
      <c r="E71" s="3"/>
      <c r="F71" s="39" t="s">
        <v>279</v>
      </c>
      <c r="G71" s="3"/>
      <c r="H71" s="3"/>
      <c r="I71" s="40" t="s">
        <v>280</v>
      </c>
      <c r="J71" s="3"/>
      <c r="K71" s="3"/>
      <c r="L71" s="37"/>
      <c r="M71" s="3"/>
      <c r="N71" s="3"/>
      <c r="O71" s="41" t="s">
        <v>100</v>
      </c>
      <c r="P71" s="37"/>
      <c r="Q71" s="37"/>
      <c r="R71" s="3"/>
      <c r="S71" s="42"/>
      <c r="T71" s="42">
        <v>38711</v>
      </c>
      <c r="U71" s="37" t="s">
        <v>279</v>
      </c>
      <c r="V71" s="3"/>
      <c r="W71" s="3"/>
      <c r="X71" s="40" t="s">
        <v>280</v>
      </c>
      <c r="Y71" s="3"/>
      <c r="Z71" s="3"/>
      <c r="AA71" s="37" t="s">
        <v>493</v>
      </c>
      <c r="AB71" s="37"/>
      <c r="AC71" s="3"/>
      <c r="AD71" s="37" t="s">
        <v>254</v>
      </c>
      <c r="AE71" s="3"/>
      <c r="AF71" s="3"/>
      <c r="AG71" s="43" t="s">
        <v>130</v>
      </c>
      <c r="AH71" s="3"/>
      <c r="AI71" s="37" t="s">
        <v>255</v>
      </c>
      <c r="AJ71" s="3"/>
      <c r="AK71" s="3"/>
      <c r="AL71" s="37"/>
      <c r="AM71" s="3"/>
      <c r="AN71" s="3"/>
      <c r="AO71" s="37" t="s">
        <v>256</v>
      </c>
      <c r="AP71" s="3"/>
      <c r="AQ71" s="3"/>
      <c r="AR71" s="3"/>
      <c r="AS71" s="3"/>
      <c r="AT71" s="3"/>
      <c r="AU71" s="3"/>
      <c r="AV71" s="3"/>
      <c r="AW71" s="3"/>
      <c r="AX71" s="3"/>
      <c r="AY71" s="3"/>
      <c r="AZ71" s="3"/>
      <c r="BA71" s="3"/>
      <c r="BB71" s="3"/>
      <c r="BC71" s="3"/>
      <c r="BD71" s="3"/>
      <c r="BE71" s="44"/>
      <c r="BF71" s="37"/>
      <c r="BG71" s="37" t="s">
        <v>254</v>
      </c>
      <c r="BH71" s="3"/>
      <c r="BI71" s="37" t="s">
        <v>289</v>
      </c>
      <c r="BJ71" s="45"/>
      <c r="BK71" s="45"/>
      <c r="BL71" s="46" t="s">
        <v>290</v>
      </c>
      <c r="BM71" s="46"/>
      <c r="BN71" s="37"/>
      <c r="BO71" s="3"/>
      <c r="BP71" s="3"/>
      <c r="BQ71" s="3"/>
      <c r="BR71" s="3"/>
      <c r="BS71" s="3"/>
      <c r="BT71" s="37"/>
      <c r="BU71" s="37"/>
      <c r="BV71" s="37"/>
      <c r="BW71" s="3"/>
      <c r="BX71" s="3"/>
      <c r="BY71" s="3"/>
      <c r="BZ71" s="3"/>
      <c r="CA71" s="3"/>
      <c r="CB71" s="3"/>
      <c r="CC71" s="3"/>
      <c r="CD71" s="41" t="s">
        <v>259</v>
      </c>
      <c r="CE71" s="40" t="s">
        <v>260</v>
      </c>
      <c r="CF71" s="3"/>
      <c r="CG71" s="41" t="s">
        <v>261</v>
      </c>
      <c r="CH71" s="40"/>
      <c r="CI71" s="3"/>
      <c r="CJ71" s="3"/>
      <c r="CK71" s="41" t="s">
        <v>262</v>
      </c>
      <c r="CL71" s="3"/>
      <c r="CM71" s="3"/>
      <c r="CN71" s="3"/>
      <c r="CO71" s="3"/>
      <c r="CP71" s="3"/>
      <c r="CQ71" s="37"/>
      <c r="CR71" s="37"/>
      <c r="CS71" s="37"/>
      <c r="CT71" s="37"/>
      <c r="CU71" s="37"/>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7"/>
      <c r="FF71" s="37"/>
      <c r="FG71" s="37"/>
      <c r="FH71" s="37"/>
      <c r="FI71" s="37"/>
      <c r="FJ71" s="3"/>
      <c r="FK71" s="3"/>
      <c r="FL71" s="3"/>
      <c r="FM71" s="3"/>
      <c r="FO71" s="3"/>
      <c r="FP71" s="3"/>
      <c r="FQ71" s="3" t="str">
        <f t="array" ref="FQ71">IF(SUM($FU71:$IP71)=74,"PASS","FAIL")</f>
        <v>PASS</v>
      </c>
      <c r="FR71" s="3">
        <f t="shared" ref="FR71:FR134" si="9">74-COUNTIF(FU71:IP71,1)</f>
        <v>0</v>
      </c>
      <c r="FS71" s="3">
        <f t="shared" ref="FS71:FS134" si="10">IF(ISBLANK(B71),1,0) + IF(ISBLANK(AA71),1,0) + IF(ISBLANK(C71),1,0) + IF(C71="Yes",(IF(ISBLANK(D71),1,0)),0)   + IF(ISBLANK(CE71),1,0)</f>
        <v>0</v>
      </c>
      <c r="FT71" s="3"/>
      <c r="FU71" s="3">
        <f t="array" ref="FU71">SUM(IF(([2]JOE_DATA!$C$2:$C$19999=$C71)*([2]JOE_DATA!$B$2:$B$19999="Client Name Confidential"),1,0))</f>
        <v>1</v>
      </c>
      <c r="FV71" s="3">
        <f t="array" ref="FV71">IF(ISBLANK($E71),1,SUM(IF(([2]JOE_DATA!$C$2:$C$19999=$E71)*([2]JOE_DATA!$B$2:$B$19999="Client name confidential on completion"),1,0)))</f>
        <v>1</v>
      </c>
      <c r="FW71" s="3">
        <f t="array" ref="FW71">IF(LEN($F71)=0,0.5,SUM(IF(([2]JOE_DATA!$C$2:$C$19999=$F71)*([2]JOE_DATA!$B$2:$B$19999="Client sector group"),0.5,0)))
+
IF(LEN($G71)=0,0.25,SUM(IF(([2]JOE_DATA!$C$2:$C$19999=$G71)*([2]JOE_DATA!$B$2:$B$19999="Client sector group"),0.25,0)))
+
IF(LEN($H71)=0,0.25,SUM(IF(([2]JOE_DATA!$C$2:$C$19999=$H71)*([2]JOE_DATA!$B$2:$B$19999="Client sector group"),0.25,0)))</f>
        <v>1</v>
      </c>
      <c r="FX71" s="3">
        <f t="array" ref="FX71">IF(ISBLANK($I71),0.5,SUM(IF(([2]JOE_DATA!$C$2:$C$19999=$I71)*([2]JOE_DATA!$B$2:$B$19999="Client sub-sector group"),0.5,0)))
+
IF(ISBLANK($J71),0.25,SUM(IF(([2]JOE_DATA!$C$2:$C$19999=$J71)*([2]JOE_DATA!$B$2:$B$19999="Client sub-sector group"),0.25,0)))
+
IF(ISBLANK($K71),0.25,SUM(IF(([2]JOE_DATA!$C$2:$C$19999=$K71)*([2]JOE_DATA!$B$2:$B$19999="Client sub-sector group"),0.25,0)))</f>
        <v>1</v>
      </c>
      <c r="FY71" s="3">
        <f t="array" ref="FY71">IF(LEN($L71)=0,0.4,SUM(IF(([2]JOE_DATA!$C$2:$C$19999=$L71)*([2]JOE_DATA!$B$2:$B$19999="Predominant Country of Client"),0.4,0)))
+
IF(LEN($M71)=0,0.3,SUM(IF(([2]JOE_DATA!$C$2:$C$19999=$M71)*([2]JOE_DATA!$B$2:$B$19999="Predominant Country of Client"),0.3,0)))
+
IF(LEN($N71)=0,0.3,SUM(IF(([2]JOE_DATA!$C$2:$C$19999=$N71)*([2]JOE_DATA!$B$2:$B$19999="Predominant Country of Client"),0.3,0)))</f>
        <v>1</v>
      </c>
      <c r="FZ71" s="3">
        <f t="array" ref="FZ71">IF(LEN($O71)=0,0.4,SUM(IF(([2]JOE_DATA!$C$2:$C$19999=$O71)*([2]JOE_DATA!$B$2:$B$19999="Main practice group"),0.4,0)))
+
IF(LEN($P71)=0,0.3,SUM(IF(([2]JOE_DATA!$C$2:$C$19999=$P71)*([2]JOE_DATA!$B$2:$B$19999="Main practice group"),0.3,0)))
+
IF(LEN($Q71)=0,0.3,SUM(IF(([2]JOE_DATA!$C$2:$C$19999=$Q71)*([2]JOE_DATA!$B$2:$B$19999="Main practice group"),0.3,0)))</f>
        <v>1</v>
      </c>
      <c r="GA71" s="3">
        <f t="shared" ref="GA71:GA134" si="11">IF(ISBLANK($S71),1,IF(ISNUMBER($S71),1,0))</f>
        <v>1</v>
      </c>
      <c r="GB71" s="3">
        <f t="shared" ref="GB71:GB134" si="12">IF(ISBLANK($T71),1,IF($T71="Ongoing",1,IF(ISNUMBER($T71),1,0)))</f>
        <v>1</v>
      </c>
      <c r="GC71" s="3">
        <f t="array" ref="GC71">IF(LEN($U71)=0,0.4,SUM(IF(([2]JOE_DATA!$C$2:$C$19999=$U71)*([2]JOE_DATA!$B$2:$B$19999="Matter sector group"),0.4,0)))
+
IF(LEN($V71)=0,0.3,SUM(IF(([2]JOE_DATA!$C$2:$C$19999=$V71)*([2]JOE_DATA!$B$2:$B$19999="Matter sector group"),0.3,0)))
+
IF(LEN($W71)=0,0.3,SUM(IF(([2]JOE_DATA!$C$2:$C$19999=$W71)*([2]JOE_DATA!$B$2:$B$19999="Matter sector group"),0.3,0)))</f>
        <v>1</v>
      </c>
      <c r="GD71" s="3">
        <f t="array" ref="GD71">IF(LEN($X71)=0,0.4,SUM(IF(([2]JOE_DATA!$C$2:$C$19999=$X71)*([2]JOE_DATA!$B$2:$B$19999="Matter sub-sector group"),0.4,0)))
+
IF(LEN($Y71)=0,0.3,SUM(IF(([2]JOE_DATA!$C$2:$C$19999=$Y71)*([2]JOE_DATA!$B$2:$B$19999="Matter sub-sector group"),0.3,0)))
+
IF(LEN($Z71)=0,0.3,SUM(IF(([2]JOE_DATA!$C$2:$C$19999=$Z71)*([2]JOE_DATA!$B$2:$B$19999="Matter sub-sector group"),0.3,0)))</f>
        <v>1</v>
      </c>
      <c r="GE71" s="3">
        <f t="array" ref="GE71">IF(ISBLANK($AD71),1,SUM(IF(([2]JOE_DATA!$C$2:$C$19999=$AD71)*([2]JOE_DATA!$B$2:$B$19999="Matter confidential"),1,0)))</f>
        <v>1</v>
      </c>
      <c r="GF71" s="3">
        <f t="array" ref="GF71">IF(ISBLANK($AE71),1,SUM(IF(([2]JOE_DATA!$C$2:$C$19999=$AE71)*([2]JOE_DATA!$B$2:$B$19999="Matter confidential on completion"),1,0)))</f>
        <v>1</v>
      </c>
      <c r="GG71" s="3">
        <f t="array" ref="GG71">IF(ISBLANK($AG71),1,SUM(IF(([2]JOE_DATA!$C$2:$C$19999=$AG71)*([2]JOE_DATA!$B$2:$B$19999="Applicable law"),1,0)))</f>
        <v>1</v>
      </c>
      <c r="GH71" s="3">
        <f t="array" ref="GH71">IF(ISBLANK($AO71),1,SUM(IF(([2]JOE_DATA!$C$2:$C$19999=$AO71)*([2]JOE_DATA!$B$2:$B$19999="Contentious"),1,0)))</f>
        <v>1</v>
      </c>
      <c r="GI71" s="3">
        <f t="array" ref="GI71">IF(ISBLANK($AP71),1,SUM(IF(([2]JOE_DATA!$C$2:$C$19999=$AP71)*([2]JOE_DATA!$B$2:$B$19999="Dispute resolution"),1,0)))</f>
        <v>1</v>
      </c>
      <c r="GJ71" s="3">
        <f t="array" ref="GJ71">IF(ISBLANK($AQ71),1,SUM(IF(([2]JOE_DATA!$C$2:$C$19999=$AQ71)*([2]JOE_DATA!$B$2:$B$19999="Language of dispute"),1,0)))</f>
        <v>1</v>
      </c>
      <c r="GK71" s="3">
        <f t="array" ref="GK71">IF(LEN($AW71)=0,0.4,SUM(IF(([2]JOE_DATA!$C$2:$C$19999=$AW71)*([2]JOE_DATA!$B$2:$B$19999="Country Of Arbitration"),0.4,0)))
+
IF(LEN($AX71)=0,0.3,SUM(IF(([2]JOE_DATA!$C$2:$C$19999=$AX71)*([2]JOE_DATA!$B$2:$B$19999="Country Of Arbitration"),0.3,0)))
+
IF(LEN($AY71)=0,0.3,SUM(IF(([2]JOE_DATA!$C$2:$C$19999=$AY71)*([2]JOE_DATA!$B$2:$B$19999="Country Of Arbitration"),0.3,0)))</f>
        <v>1</v>
      </c>
      <c r="GL71" s="3">
        <f t="array" ref="GL71">IF(LEN($AT71)=0,0.4,SUM(IF(([2]JOE_DATA!$C$2:$C$19999=$AT71)*([2]JOE_DATA!$B$2:$B$19999="Jurisdiction of dispute"),0.4,0)))
+
IF(LEN($AU71)=0,0.3,SUM(IF(([2]JOE_DATA!$C$2:$C$19999=$AU71)*([2]JOE_DATA!$B$2:$B$19999="Jurisdiction of dispute"),0.3,0)))
+
IF(LEN($AV71)=0,0.3,SUM(IF(([2]JOE_DATA!$C$2:$C$19999=$AV71)*([2]JOE_DATA!$B$2:$B$19999="Jurisdiction of dispute"),0.3,0)))</f>
        <v>1</v>
      </c>
      <c r="GM71" s="3">
        <f t="array" ref="GM71">IF(LEN($AZ71)=0,0.6,SUM(IF(([2]JOE_DATA!$C$2:$C$19999=$AZ71)*([2]JOE_DATA!$B$2:$B$19999="Seat of arbitration"),0.6,0)))
+
IF(LEN($BA71)=0,0.4,SUM(IF(([2]JOE_DATA!$C$2:$C$19999=$BA71)*([2]JOE_DATA!$B$2:$B$19999="Seat of arbitration"),0.4,0)))</f>
        <v>1</v>
      </c>
      <c r="GN71" s="3">
        <f t="array" ref="GN71">IF(ISBLANK($BB71),1,SUM(IF(([2]JOE_DATA!$C$2:$C$19999=$BB71)*([2]JOE_DATA!$B$2:$B$19999="Arbitral rules"),1,0)))</f>
        <v>1</v>
      </c>
      <c r="GO71" s="3">
        <f t="array" ref="GO71">IF(ISBLANK($BC71),1,SUM(IF(([2]JOE_DATA!$C$2:$C$19999=$BC71)*([2]JOE_DATA!$B$2:$B$19999="Investment treaty"),1,0)))</f>
        <v>1</v>
      </c>
      <c r="GP71" s="3">
        <f t="array" ref="GP71">IF(ISBLANK($BD71),1,SUM(IF(([2]JOE_DATA!$C$2:$C$19999=$BD71)*([2]JOE_DATA!$B$2:$B$19999="Investigation type"),1,0)))</f>
        <v>1</v>
      </c>
      <c r="GQ71" s="3">
        <f t="array" ref="GQ71">IF(ISBLANK($BF71),1,SUM(IF(([2]JOE_DATA!$C$2:$C$19999=$BF71)*([2]JOE_DATA!$B$2:$B$19999="Currency of deal"),1,0)))</f>
        <v>1</v>
      </c>
      <c r="GR71" s="3">
        <f t="array" ref="GR71">IF(ISBLANK($BG71),1,SUM(IF(([2]JOE_DATA!$C$2:$C$19999=$BG71)*([2]JOE_DATA!$B$2:$B$19999="Value confidential"),1,0)))</f>
        <v>1</v>
      </c>
      <c r="GS71" s="3">
        <f t="array" ref="GS71">IF(ISBLANK($BH71),1,SUM(IF(([2]JOE_DATA!$C$2:$C$19999=$BH71)*([2]JOE_DATA!$B$2:$B$19999="Value confidential on completion"),1,0)))</f>
        <v>1</v>
      </c>
      <c r="GT71" s="3">
        <f t="array" ref="GT71">IF(LEN($BI71)=0,0.4,SUM(IF(([2]JOE_DATA!$C$2:$C$19999=$BI71)*([2]JOE_DATA!$B$2:$B$19999="Teams"),0.4,0)))
+
IF(LEN($BJ71)=0,0.3,SUM(IF(([2]JOE_DATA!$C$2:$C$19999=$BJ71)*([2]JOE_DATA!$B$2:$B$19999="Teams"),0.3,0)))
+
IF(LEN($BK71)=0,0.3,SUM(IF(([2]JOE_DATA!$C$2:$C$19999=$BK71)*([2]JOE_DATA!$B$2:$B$19999="Teams"),0.3,0)))</f>
        <v>1</v>
      </c>
      <c r="GU71" s="3">
        <f t="array" ref="GU71">IF(LEN($BL71)=0,0.4,SUM(IF(([2]JOE_DATA!$C$2:$C$19999=$BL71)*([2]JOE_DATA!$B$2:$B$19999="Lead Matter Partner"),0.4,0)))
+
IF(LEN($BM71)=0,0.3,SUM(IF(([2]JOE_DATA!$C$2:$C$19999=$BM71)*([2]JOE_DATA!$B$2:$B$19999="Lead Matter Partner"),0.3,0)))
+
IF(LEN($BN71)=0,0.3,SUM(IF(([2]JOE_DATA!$C$2:$C$19999=$BN71)*([2]JOE_DATA!$B$2:$B$19999="Lead Matter Partner"),0.3,0)))</f>
        <v>1</v>
      </c>
      <c r="GV71" s="3">
        <f t="array" ref="GV71">IF(LEN($BP71)=0,0.4,SUM(IF(([2]JOE_DATA!$C$2:$C$19999=$BP71)*([2]JOE_DATA!$B$2:$B$19999="Source of credential"),0.4,0)))
+
IF(LEN($BQ71)=0,0.3,SUM(IF(([2]JOE_DATA!$C$2:$C$19999=$BQ71)*([2]JOE_DATA!$B$2:$B$19999="Source of credential"),0.3,0)))
+
IF(LEN($BR71)=0,0.3,SUM(IF(([2]JOE_DATA!$C$2:$C$19999=$BR71)*([2]JOE_DATA!$B$2:$B$19999="Source of credential"),0.3,0)))</f>
        <v>1</v>
      </c>
      <c r="GW71" s="3">
        <f t="array" ref="GW71">IF(LEN($BX71)=0,0.4,SUM(IF(([2]JOE_DATA!$C$2:$C$19999=$BX71)*([2]JOE_DATA!$B$2:$B$19999="CMS firms involved"),0.4,0)))
+
IF(LEN($BY71)=0,0.6,SUM(IF(([2]JOE_DATA!$C$2:$C$19999=$BY71)*([2]JOE_DATA!$B$2:$B$19999="CMS firms involved"),0.6,0)))</f>
        <v>1</v>
      </c>
      <c r="GX71" s="3">
        <f t="array" ref="GX71">IF(ISBLANK($BZ71),1,SUM(IF(([2]JOE_DATA!$C$2:$C$19999=$BZ71)*([2]JOE_DATA!$B$2:$B$19999="Lead CMS firm"),1,0)))</f>
        <v>1</v>
      </c>
      <c r="GY71" s="3">
        <f t="array" ref="GY71">IF(LEN($CA71)=0,0.4,SUM(IF(([2]JOE_DATA!$C$2:$C$19999=$CA71)*([2]JOE_DATA!$B$2:$B$19999="Countries of other CMS firms"),0.4,0)))
+
IF(LEN($CB71)=0,0.3,SUM(IF(([2]JOE_DATA!$C$2:$C$19999=$CB71)*([2]JOE_DATA!$B$2:$B$19999="Countries of other CMS firms"),0.3,0)))
+
IF(LEN($CC71)=0,0.3,SUM(IF(([2]JOE_DATA!$C$2:$C$19999=$CC71)*([2]JOE_DATA!$B$2:$B$19999="Countries of other CMS firms"),0.3,0)))</f>
        <v>1</v>
      </c>
      <c r="GZ71" s="3">
        <f t="array" ref="GZ71">IF(ISBLANK($CD71),1,SUM(IF(([2]JOE_DATA!$C$2:$C$19999=$CD71)*([2]JOE_DATA!$B$2:$B$19999="Credential status"),1,0)))</f>
        <v>1</v>
      </c>
      <c r="HA71" s="3">
        <f t="array" ref="HA71">IF(ISBLANK($CE71),1,SUM(IF(([2]JOE_DATA!$C$2:$C$19999=$CE71)*([2]JOE_DATA!$B$2:$B$19999="Credential version"),1,0)))</f>
        <v>1</v>
      </c>
      <c r="HB71" s="3">
        <f t="array" ref="HB71">IF(ISBLANK($CG71),1,SUM(IF(([2]JOE_DATA!$C$2:$C$19999=$CG71)*([2]JOE_DATA!$B$2:$B$19999="Credential type "),1,0)))</f>
        <v>1</v>
      </c>
      <c r="HC71" s="3">
        <f t="array" ref="HC71">IF(ISBLANK($CH71),1,SUM(IF(([2]JOE_DATA!$C$2:$C$19999=$CH71)*([2]JOE_DATA!$B$2:$B$19999="Other uses"),1,0)))</f>
        <v>1</v>
      </c>
      <c r="HD71" s="3">
        <f t="array" ref="HD71">IF(ISBLANK($CK71),1,SUM(IF(([2]JOE_DATA!$C$2:$C$19999=$CK71)*([2]JOE_DATA!$B$2:$B$19999="Priority"),1,0)))</f>
        <v>1</v>
      </c>
      <c r="HE71" s="3">
        <f t="array" ref="HE71">IF(LEN($CM71)=0,0.4,SUM(IF(([2]JOE_DATA!$C$2:$C$19999=$CM71)*([2]JOE_DATA!$B$2:$B$19999="Know how"),0.4,0)))
+
IF(LEN($CN71)=0,0.3,SUM(IF(([2]JOE_DATA!$C$2:$C$19999=$CN71)*([2]JOE_DATA!$B$2:$B$19999="Know how"),0.3,0)))
+
IF(LEN($CO71)=0,0.3,SUM(IF(([2]JOE_DATA!$C$2:$C$19999=$CO71)*([2]JOE_DATA!$B$2:$B$19999="Know how"),0.3,0)))</f>
        <v>1</v>
      </c>
      <c r="HF71" s="3">
        <f t="array" ref="HF71">IF(LEN($CS71)=0,0.4,SUM(IF(([2]JOE_DATA!$C$2:$C$19999=$CS71)*([2]JOE_DATA!$B$2:$B$19999="Work type")*([2]JOE_DATA!$A$2:$A$19999="BAIF"),0.4,0)))
+
IF(LEN($CT71)=0,0.3,SUM(IF(([2]JOE_DATA!$C$2:$C$19999=$CT71)*([2]JOE_DATA!$B$2:$B$19999="Work type")*([2]JOE_DATA!$A$2:$A$19999="BAIF"),0.3,0)))
+
IF(LEN($CU71)=0,0.3,SUM(IF(([2]JOE_DATA!$C$2:$C$19999=$CU71)*([2]JOE_DATA!$B$2:$B$19999="Work type")*([2]JOE_DATA!$A$2:$A$19999="BAIF"),0.3,0)))</f>
        <v>1</v>
      </c>
      <c r="HG71" s="3">
        <f t="array" ref="HG71">IF(LEN($CQ71)=0,1,SUM(IF(([2]JOE_DATA!$C$2:$C$19999=$CQ71)*([2]JOE_DATA!$B$2:$B$19999="Client type")*([2]JOE_DATA!$A$2:$A$19999="BAIF"),1,0)))</f>
        <v>1</v>
      </c>
      <c r="HH71" s="3">
        <f t="array" ref="HH71">IF(LEN($CW71)=0,0.4,SUM(IF(([2]JOE_DATA!$C$2:$C$19999=$CW71)*([2]JOE_DATA!$B$2:$B$19999="Work type")*([2]JOE_DATA!$A$2:$A$19999="CRD"),0.4,0)))
+
IF(LEN($CX71)=0,0.3,SUM(IF(([2]JOE_DATA!$C$2:$C$19999=$CX71)*([2]JOE_DATA!$B$2:$B$19999="Work type")*([2]JOE_DATA!$A$2:$A$19999="CRD"),0.3,0)))
+
IF(LEN($CY71)=0,0.3,SUM(IF(([2]JOE_DATA!$C$2:$C$19999=$CY71)*([2]JOE_DATA!$B$2:$B$19999="Work type")*([2]JOE_DATA!$A$2:$A$19999="CRD"),0.3,0)))</f>
        <v>1</v>
      </c>
      <c r="HI71" s="3">
        <f t="array" ref="HI71">IF(LEN($CZ71)=0,0.4,SUM(IF(([2]JOE_DATA!$C$2:$C$19999=$CZ71)*([2]JOE_DATA!$B$2:$B$19999="Sub-work type")*([2]JOE_DATA!$A$2:$A$19999="CRD"),0.4,0)))
+
IF(LEN($DA71)=0,0.3,SUM(IF(([2]JOE_DATA!$C$2:$C$19999=$DA71)*([2]JOE_DATA!$B$2:$B$19999="Sub-work type")*([2]JOE_DATA!$A$2:$A$19999="CRD"),0.3,0)))
+
IF(LEN($DB71)=0,0.3,SUM(IF(([2]JOE_DATA!$C$2:$C$19999=$DB71)*([2]JOE_DATA!$B$2:$B$19999="Sub-work type")*([2]JOE_DATA!$A$2:$A$19999="CRD"),0.3,0)))</f>
        <v>1</v>
      </c>
      <c r="HJ71" s="3">
        <f t="array" ref="HJ71">IF(LEN($CV71)=0,1,SUM(IF(([2]JOE_DATA!$C$2:$C$19999=$CV71)*([2]JOE_DATA!$B$2:$B$19999="Client type")*([2]JOE_DATA!$A$2:$A$19999="CRD"),1,0)))</f>
        <v>1</v>
      </c>
      <c r="HK71" s="3">
        <f t="array" ref="HK71">IF(LEN($DC71)=0,0.4,SUM(IF(([2]JOE_DATA!$C$2:$C$19999=$DC71)*([2]JOE_DATA!$B$2:$B$19999="Work type")*([2]JOE_DATA!$A$2:$A$19999="Corporate"),0.4,0)))
+
IF(LEN($DD71)=0,0.3,SUM(IF(([2]JOE_DATA!$C$2:$C$19999=$DD71)*([2]JOE_DATA!$B$2:$B$19999="Work type")*([2]JOE_DATA!$A$2:$A$19999="Corporate"),0.3,0)))
+
IF(LEN($DE71)=0,0.3,SUM(IF(([2]JOE_DATA!$C$2:$C$19999=$DE71)*([2]JOE_DATA!$B$2:$B$19999="Work type")*([2]JOE_DATA!$A$2:$A$19999="Corporate"),0.3,0)))</f>
        <v>1</v>
      </c>
      <c r="HL71" s="3">
        <f t="array" ref="HL71">IF(LEN($DF71)=0,0.4,SUM(IF(([2]JOE_DATA!$C$2:$C$19999=$DF71)*([2]JOE_DATA!$B$2:$B$19999="Sub-work type")*([2]JOE_DATA!$A$2:$A$19999="Corporate"),0.4,0)))
+
IF(LEN($DG71)=0,0.3,SUM(IF(([2]JOE_DATA!$C$2:$C$19999=$DG71)*([2]JOE_DATA!$B$2:$B$19999="Sub-work type")*([2]JOE_DATA!$A$2:$A$19999="Corporate"),0.3,0)))
+
IF(LEN($DH71)=0,0.3,SUM(IF(([2]JOE_DATA!$C$2:$C$19999=$DH71)*([2]JOE_DATA!$B$2:$B$19999="Sub-work type")*([2]JOE_DATA!$A$2:$A$19999="Corporate"),0.3,0)))</f>
        <v>1</v>
      </c>
      <c r="HM71" s="3">
        <f t="array" ref="HM71">IF(LEN($DI71)=0,0.4,SUM(IF(([2]JOE_DATA!$C$2:$C$19999=$DI71)*([2]JOE_DATA!$B$2:$B$19999="Acting for")*([2]JOE_DATA!$A$2:$A$19999="Corporate"),0.4,0)))
+
IF(LEN($DJ71)=0,0.3,SUM(IF(([2]JOE_DATA!$C$2:$C$19999=$DJ71)*([2]JOE_DATA!$B$2:$B$19999="Acting for")*([2]JOE_DATA!$A$2:$A$19999="Corporate"),0.3,0)))
+
IF(LEN($DK71)=0,0.3,SUM(IF(([2]JOE_DATA!$C$2:$C$19999=$DK71)*([2]JOE_DATA!$B$2:$B$19999="Acting for")*([2]JOE_DATA!$A$2:$A$19999="Corporate"),0.3,0)))</f>
        <v>1</v>
      </c>
      <c r="HN71" s="3">
        <f t="array" ref="HN71">IF(LEN($DM71)=0,0.4,SUM(IF(([2]JOE_DATA!$C$2:$C$19999=$DM71)*([2]JOE_DATA!$B$2:$B$19999="Country of buyer")*([2]JOE_DATA!$A$2:$A$19999="Corporate"),0.4,0)))
+
IF(LEN($DN71)=0,0.3,SUM(IF(([2]JOE_DATA!$C$2:$C$19999=$DN71)*([2]JOE_DATA!$B$2:$B$19999="Country of buyer")*([2]JOE_DATA!$A$2:$A$19999="Corporate"),0.3,0)))
+
IF(LEN($DL71)=0,0.3,SUM(IF(([2]JOE_DATA!$C$2:$C$19999=$DL71)*([2]JOE_DATA!$B$2:$B$19999="Country of buyer")*([2]JOE_DATA!$A$2:$A$19999="Corporate"),0.3,0)))</f>
        <v>1</v>
      </c>
      <c r="HO71" s="3">
        <f t="array" ref="HO71">IF(LEN($DO71)=0,0.4,SUM(IF(([2]JOE_DATA!$C$2:$C$19999=$DO71)*([2]JOE_DATA!$B$2:$B$19999="Country of seller")*([2]JOE_DATA!$A$2:$A$19999="Corporate"),0.4,0)))
+
IF(LEN($DP71)=0,0.3,SUM(IF(([2]JOE_DATA!$C$2:$C$19999=$DP71)*([2]JOE_DATA!$B$2:$B$19999="Country of seller")*([2]JOE_DATA!$A$2:$A$19999="Corporate"),0.3,0)))
+
IF(LEN($DQ71)=0,0.3,SUM(IF(([2]JOE_DATA!$C$2:$C$19999=$DQ71)*([2]JOE_DATA!$B$2:$B$19999="Country of seller")*([2]JOE_DATA!$A$2:$A$19999="Corporate"),0.3,0)))</f>
        <v>1</v>
      </c>
      <c r="HP71" s="3">
        <f t="array" ref="HP71">IF(LEN($DR71)=0,0.4,SUM(IF(([2]JOE_DATA!$C$2:$C$19999=$DR71)*([2]JOE_DATA!$B$2:$B$19999="Country of target")*([2]JOE_DATA!$A$2:$A$19999="Corporate"),0.4,0)))
+
IF(LEN($DS71)=0,0.3,SUM(IF(([2]JOE_DATA!$C$2:$C$19999=$DS71)*([2]JOE_DATA!$B$2:$B$19999="Country of target")*([2]JOE_DATA!$A$2:$A$19999="Corporate"),0.3,0)))
+
IF(LEN($DT71)=0,0.3,SUM(IF(([2]JOE_DATA!$C$2:$C$19999=$DT71)*([2]JOE_DATA!$B$2:$B$19999="Country of target")*([2]JOE_DATA!$A$2:$A$19999="Corporate"),0.3,0)))</f>
        <v>1</v>
      </c>
      <c r="HQ71" s="3">
        <f t="array" ref="HQ71">IF(LEN($DU71)=0,1,SUM(IF(([2]JOE_DATA!$C$2:$C$19999=$DU71)*([2]JOE_DATA!$B$2:$B$19999="Value over US $5m")*([2]JOE_DATA!$A$2:$A$19999="Corporate"),1,0)))</f>
        <v>1</v>
      </c>
      <c r="HR71" s="3">
        <f t="array" ref="HR71">IF(LEN($DV71)=0,1,SUM(IF(([2]JOE_DATA!$C$2:$C$19999=$DV71)*([2]JOE_DATA!$B$2:$B$19999="Value over £500,000")*([2]JOE_DATA!$A$2:$A$19999="Corporate"),1,0)))</f>
        <v>1</v>
      </c>
      <c r="HS71" s="3">
        <f t="array" ref="HS71">IF(LEN($DW71)=0,1,SUM(IF(([2]JOE_DATA!$C$2:$C$19999=$DW71)*([2]JOE_DATA!$B$2:$B$19999="Value over Euro 5m")*([2]JOE_DATA!$A$2:$A$19999="Corporate"),1,0)))</f>
        <v>1</v>
      </c>
      <c r="HT71" s="3">
        <f t="array" ref="HT71">IF(LEN($DX71)=0,1,SUM(IF(([2]JOE_DATA!$C$2:$C$19999=$DX71)*([2]JOE_DATA!$B$2:$B$19999="Value range in euros")*([2]JOE_DATA!$A$2:$A$19999="Corporate"),1,0)))</f>
        <v>1</v>
      </c>
      <c r="HU71" s="3">
        <f t="array" ref="HU71">IF(LEN($DY71)=0,1,SUM(IF(([2]JOE_DATA!$C$2:$C$19999=$DY71)*([2]JOE_DATA!$B$2:$B$19999="Is the deal relevant for M&amp;A study")*([2]JOE_DATA!$A$2:$A$19999="Corporate"),1,0)))</f>
        <v>1</v>
      </c>
      <c r="HV71" s="3">
        <f t="array" ref="HV71">IF(LEN($DZ71)=0,1,SUM(IF(([2]JOE_DATA!$C$2:$C$19999=$DZ71)*([2]JOE_DATA!$B$2:$B$19999="Does the deal involve PE clients")*([2]JOE_DATA!$A$2:$A$19999="Corporate"),1,0)))</f>
        <v>1</v>
      </c>
      <c r="HW71" s="3">
        <f t="array" ref="HW71">IF(LEN($EA71)=0,1,SUM(IF(([2]JOE_DATA!$C$2:$C$19999=$EA71)*([2]JOE_DATA!$B$2:$B$19999="Quarter deal announced/signed")*([2]JOE_DATA!$A$2:$A$19999="Corporate"),1,0)))</f>
        <v>1</v>
      </c>
      <c r="HX71" s="3">
        <f t="array" ref="HX71">IF(LEN($EB71)=0,1,SUM(IF(([2]JOE_DATA!$C$2:$C$19999=$EB71)*([2]JOE_DATA!$B$2:$B$19999="Quarter deal completed")*([2]JOE_DATA!$A$2:$A$19999="Corporate"),1,0)))</f>
        <v>1</v>
      </c>
      <c r="HY71" s="3">
        <f t="array" ref="HY71">IF(LEN($EC71)=0,1,SUM(IF(([2]JOE_DATA!$C$2:$C$19999=$EC71)*([2]JOE_DATA!$B$2:$B$19999="Year deal announced/signed")*([2]JOE_DATA!$A$2:$A$19999="Corporate"),1,0)))</f>
        <v>1</v>
      </c>
      <c r="HZ71" s="3">
        <f t="array" ref="HZ71">IF(LEN($ED71)=0,1,SUM(IF(([2]JOE_DATA!$C$2:$C$19999=$ED71)*([2]JOE_DATA!$B$2:$B$19999="Year deal completed")*([2]JOE_DATA!$A$2:$A$19999="Corporate"),1,0)))</f>
        <v>1</v>
      </c>
      <c r="IA71" s="3">
        <v>1</v>
      </c>
      <c r="IB71" s="3">
        <f t="array" ref="IB71">IF(LEN($EF71)=0,1,SUM(IF(([2]JOE_DATA!$C$2:$C$19999=$EF71)*([2]JOE_DATA!$B$2:$B$19999="Work type")*([2]JOE_DATA!$A$2:$A$19999="Corporate Tax"),1,0)))</f>
        <v>1</v>
      </c>
      <c r="IC71" s="3">
        <f t="array" ref="IC71">IF(LEN($EG71)=0,0.4,SUM(IF(([2]JOE_DATA!$C$2:$C$19999=$EG71)*([2]JOE_DATA!$B$2:$B$19999="Work type")*([2]JOE_DATA!$A$2:$A$19999="EPC Construction"),0.4,0)))
+
IF(LEN($EH71)=0,0.3,SUM(IF(([2]JOE_DATA!$C$2:$C$19999=$EH71)*([2]JOE_DATA!$B$2:$B$19999="Work type")*([2]JOE_DATA!$A$2:$A$19999="EPC Construction"),0.3,0)))
+
IF(LEN($EI71)=0,0.3,SUM(IF(([2]JOE_DATA!$C$2:$C$19999=$EI71)*([2]JOE_DATA!$B$2:$B$19999="Work type")*([2]JOE_DATA!$A$2:$A$19999="EPC Construction"),0.3,0)))</f>
        <v>1</v>
      </c>
      <c r="ID71" s="3">
        <f t="array" ref="ID71">IF(LEN($EJ71)=0,0.4,SUM(IF(([2]JOE_DATA!$C$2:$C$19999=$EJ71)*([2]JOE_DATA!$B$2:$B$19999="Contract type")*([2]JOE_DATA!$A$2:$A$19999="EPC Construction"),0.4,0)))
+
IF(LEN($EK71)=0,0.3,SUM(IF(([2]JOE_DATA!$C$2:$C$19999=$EK71)*([2]JOE_DATA!$B$2:$B$19999="Contract type")*([2]JOE_DATA!$A$2:$A$19999="EPC Construction"),0.3,0)))
+
IF(LEN($EL71)=0,0.3,SUM(IF(([2]JOE_DATA!$C$2:$C$19999=$EL71)*([2]JOE_DATA!$B$2:$B$19999="Contract type")*([2]JOE_DATA!$A$2:$A$19999="EPC Construction"),0.3,0)))</f>
        <v>1</v>
      </c>
      <c r="IE71" s="3">
        <f t="array" ref="IE71">IF(LEN($EP71)=0,1,SUM(IF(([2]JOE_DATA!$C$2:$C$19999=$EP71)*([2]JOE_DATA!$B$2:$B$19999="Client type")*([2]JOE_DATA!$A$2:$A$19999="EPC Construction"),1,0)))</f>
        <v>1</v>
      </c>
      <c r="IF71" s="3">
        <f t="array" ref="IF71">IF(LEN($EN71)=0,1,SUM(IF(([2]JOE_DATA!$C$2:$C$19999=$EN71)*([2]JOE_DATA!$B$2:$B$19999="Subject matter")*([2]JOE_DATA!$A$2:$A$19999="EPC Construction"),1,0)))</f>
        <v>1</v>
      </c>
      <c r="IG71" s="3">
        <f t="array" ref="IG71">IF(LEN($ER71)=0,1,SUM(IF(([2]JOE_DATA!$C$2:$C$19999=$ER71)*([2]JOE_DATA!$B$2:$B$19999="Client scope")*([2]JOE_DATA!$A$2:$A$19999="EPC Construction"),1,0)))</f>
        <v>1</v>
      </c>
      <c r="IH71" s="3">
        <f t="array" ref="IH71">IF(LEN($ES71)=0,0.4,SUM(IF(([2]JOE_DATA!$C$2:$C$19999=$ES71)*([2]JOE_DATA!$B$2:$B$19999="Work type")*([2]JOE_DATA!$A$2:$A$19999="EPC Energy"),0.4,0)))
+
IF(LEN($ET71)=0,0.3,SUM(IF(([2]JOE_DATA!$C$2:$C$19999=$ET71)*([2]JOE_DATA!$B$2:$B$19999="Work type")*([2]JOE_DATA!$A$2:$A$19999="EPC Energy"),0.3,0)))
+
IF(LEN($EU71)=0,0.3,SUM(IF(([2]JOE_DATA!$C$2:$C$19999=$EU71)*([2]JOE_DATA!$B$2:$B$19999="Work type")*([2]JOE_DATA!$A$2:$A$19999="EPC Energy"),0.3,0)))</f>
        <v>1</v>
      </c>
      <c r="II71" s="3">
        <f t="array" ref="II71">IF(LEN($EV71)=0,1,SUM(IF(([2]JOE_DATA!$C$2:$C$19999=$EV71)*([2]JOE_DATA!$B$2:$B$19999="Work type")*([2]JOE_DATA!$A$2:$A$19999="EPC Energy"),1,0)))</f>
        <v>1</v>
      </c>
      <c r="IJ71" s="3">
        <f t="array" ref="IJ71">IF(LEN($EW71)=0,1,SUM(IF(([2]JOE_DATA!$C$2:$C$19999=$EW71)*([2]JOE_DATA!$B$2:$B$19999="Client type")*([2]JOE_DATA!$A$2:$A$19999="EPC Projects"),1,0)))</f>
        <v>1</v>
      </c>
      <c r="IK71" s="3">
        <f t="array" ref="IK71">IF(LEN($FE71)=0,0.4,SUM(IF(([2]JOE_DATA!$C$2:$C$19999=$FE71)*([2]JOE_DATA!$B$2:$B$19999="Client type")*([2]JOE_DATA!$A$2:$A$19999="Real Estate"),0.4,0)))
+
IF(LEN($FF71)=0,0.3,SUM(IF(([2]JOE_DATA!$C$2:$C$19999=$FF71)*([2]JOE_DATA!$B$2:$B$19999="Client type")*([2]JOE_DATA!$A$2:$A$19999="Real Estate"),0.3,0)))
+
IF(LEN($FG71)=0,0.3,SUM(IF(([2]JOE_DATA!$C$2:$C$19999=$FG71)*([2]JOE_DATA!$B$2:$B$19999="Client type")*([2]JOE_DATA!$A$2:$A$19999="Real Estate"),0.3,0)))</f>
        <v>1</v>
      </c>
      <c r="IL71" s="3">
        <f t="array" ref="IL71">IF(LEN($FH71)=0,0.4,SUM(IF(([2]JOE_DATA!$C$2:$C$19999=$FH71)*([2]JOE_DATA!$B$2:$B$19999="Work type")*([2]JOE_DATA!$A$2:$A$19999="Real Estate"),0.4,0)))
+
IF(LEN($FI71)=0,0.3,SUM(IF(([2]JOE_DATA!$C$2:$C$19999=$FI71)*([2]JOE_DATA!$B$2:$B$19999="Work type")*([2]JOE_DATA!$A$2:$A$19999="Real Estate"),0.3,0)))
+
IF(LEN($FJ71)=0,0.3,SUM(IF(([2]JOE_DATA!$C$2:$C$19999=$FJ71)*([2]JOE_DATA!$B$2:$B$19999="Work type")*([2]JOE_DATA!$A$2:$A$19999="Real Estate"),0.3,0)))</f>
        <v>1</v>
      </c>
      <c r="IM71" s="3">
        <f t="array" ref="IM71">IF(LEN($EX71)=0,0.4,SUM(IF(([2]JOE_DATA!$C$2:$C$19999=$EX71)*([2]JOE_DATA!$B$2:$B$19999="Work type")*([2]JOE_DATA!$A$2:$A$19999="Human Capital"),0.4,0)))
+
IF(LEN($EY71)=0,0.3,SUM(IF(([2]JOE_DATA!$C$2:$C$19999=$EY71)*([2]JOE_DATA!$B$2:$B$19999="Work type")*([2]JOE_DATA!$A$2:$A$19999="Human Capital"),0.3,0)))
+
IF(LEN($EZ71)=0,0.3,SUM(IF(([2]JOE_DATA!$C$2:$C$19999=$EZ71)*([2]JOE_DATA!$B$2:$B$19999="Work type")*([2]JOE_DATA!$A$2:$A$19999="Human Capital"),0.3,0)))</f>
        <v>1</v>
      </c>
      <c r="IN71" s="3">
        <f t="array" ref="IN71">IF(LEN($FA71)=0,0.4,SUM(IF(([2]JOE_DATA!$C$2:$C$19999=$FA71)*([2]JOE_DATA!$B$2:$B$19999="Sub-work types")*([2]JOE_DATA!$A$2:$A$19999="Human Capital"),0.4,0)))
+
IF(LEN($FB71)=0,0.3,SUM(IF(([2]JOE_DATA!$C$2:$C$19999=$FB71)*([2]JOE_DATA!$B$2:$B$19999="Sub-work types")*([2]JOE_DATA!$A$2:$A$19999="Human Capital"),0.3,0)))
+
IF(LEN($FC71)=0,0.3,SUM(IF(([2]JOE_DATA!$C$2:$C$19999=$FC71)*([2]JOE_DATA!$B$2:$B$19999="Sub-work types")*([2]JOE_DATA!$A$2:$A$19999="Human Capital"),0.3,0)))</f>
        <v>1</v>
      </c>
      <c r="IO71" s="16">
        <f t="array" ref="IO71">IF(LEN($FD71)=0,1,SUM(IF(([2]JOE_DATA!$C$2:$C$19999=$FD71)*([2]JOE_DATA!$B$2:$B$19999="Pension scheme")*([2]JOE_DATA!$A$2:$A$19999="Human Capital"),1,0)))</f>
        <v>1</v>
      </c>
      <c r="IP71" s="3">
        <f t="array" ref="IP71">IF(LEN($BT71)=0,0.4,SUM(IF(([2]JOE_DATA!$C$2:$C$19999=$BT71)*([2]JOE_DATA!$B$2:$B$19999="Other Matter Executive"),0.4,0)))
+
IF(LEN($BU71)=0,0.3,SUM(IF(([2]JOE_DATA!$C$2:$C$19999=$BU71)*([2]JOE_DATA!$B$2:$B$19999="Other Matter Executive"),0.3,0)))
+
IF(LEN($BV71)=0,0.3,SUM(IF(([2]JOE_DATA!$C$2:$C$19999=$BV71)*([2]JOE_DATA!$B$2:$B$19999="Other Matter Executive"),0.3,0)))</f>
        <v>1</v>
      </c>
    </row>
    <row r="72" spans="1:250" ht="18.75">
      <c r="A72" s="37" t="s">
        <v>246</v>
      </c>
      <c r="B72" s="38" t="s">
        <v>494</v>
      </c>
      <c r="C72" s="37" t="s">
        <v>254</v>
      </c>
      <c r="D72" s="37"/>
      <c r="E72" s="3"/>
      <c r="F72" s="39" t="s">
        <v>279</v>
      </c>
      <c r="G72" s="3"/>
      <c r="H72" s="3"/>
      <c r="I72" s="40" t="s">
        <v>280</v>
      </c>
      <c r="J72" s="3"/>
      <c r="K72" s="3"/>
      <c r="L72" s="37"/>
      <c r="M72" s="3"/>
      <c r="N72" s="3"/>
      <c r="O72" s="41" t="s">
        <v>100</v>
      </c>
      <c r="P72" s="37"/>
      <c r="Q72" s="37"/>
      <c r="R72" s="3"/>
      <c r="S72" s="42"/>
      <c r="T72" s="42">
        <v>38764</v>
      </c>
      <c r="U72" s="37" t="s">
        <v>279</v>
      </c>
      <c r="V72" s="3"/>
      <c r="W72" s="3"/>
      <c r="X72" s="40" t="s">
        <v>280</v>
      </c>
      <c r="Y72" s="3"/>
      <c r="Z72" s="3"/>
      <c r="AA72" s="37" t="s">
        <v>495</v>
      </c>
      <c r="AB72" s="37" t="s">
        <v>496</v>
      </c>
      <c r="AC72" s="3"/>
      <c r="AD72" s="37" t="s">
        <v>254</v>
      </c>
      <c r="AE72" s="3"/>
      <c r="AF72" s="3"/>
      <c r="AG72" s="43" t="s">
        <v>130</v>
      </c>
      <c r="AH72" s="3"/>
      <c r="AI72" s="37" t="s">
        <v>255</v>
      </c>
      <c r="AJ72" s="3"/>
      <c r="AK72" s="3"/>
      <c r="AL72" s="37"/>
      <c r="AM72" s="3"/>
      <c r="AN72" s="3"/>
      <c r="AO72" s="37" t="s">
        <v>256</v>
      </c>
      <c r="AP72" s="3"/>
      <c r="AQ72" s="3"/>
      <c r="AR72" s="3"/>
      <c r="AS72" s="3"/>
      <c r="AT72" s="3"/>
      <c r="AU72" s="3"/>
      <c r="AV72" s="3"/>
      <c r="AW72" s="3"/>
      <c r="AX72" s="3"/>
      <c r="AY72" s="3"/>
      <c r="AZ72" s="3"/>
      <c r="BA72" s="3"/>
      <c r="BB72" s="3"/>
      <c r="BC72" s="3"/>
      <c r="BD72" s="3"/>
      <c r="BE72" s="44"/>
      <c r="BF72" s="37"/>
      <c r="BG72" s="37" t="s">
        <v>254</v>
      </c>
      <c r="BH72" s="3"/>
      <c r="BI72" s="37" t="s">
        <v>289</v>
      </c>
      <c r="BJ72" s="45"/>
      <c r="BK72" s="45"/>
      <c r="BL72" s="46" t="s">
        <v>258</v>
      </c>
      <c r="BM72" s="46" t="s">
        <v>290</v>
      </c>
      <c r="BN72" s="37"/>
      <c r="BO72" s="3"/>
      <c r="BP72" s="3"/>
      <c r="BQ72" s="3"/>
      <c r="BR72" s="3"/>
      <c r="BS72" s="3"/>
      <c r="BT72" s="37"/>
      <c r="BU72" s="37"/>
      <c r="BV72" s="37"/>
      <c r="BW72" s="3"/>
      <c r="BX72" s="3"/>
      <c r="BY72" s="3"/>
      <c r="BZ72" s="3"/>
      <c r="CA72" s="3"/>
      <c r="CB72" s="3"/>
      <c r="CC72" s="3"/>
      <c r="CD72" s="41" t="s">
        <v>259</v>
      </c>
      <c r="CE72" s="40" t="s">
        <v>260</v>
      </c>
      <c r="CF72" s="3"/>
      <c r="CG72" s="41" t="s">
        <v>261</v>
      </c>
      <c r="CH72" s="40"/>
      <c r="CI72" s="3"/>
      <c r="CJ72" s="3"/>
      <c r="CK72" s="41" t="s">
        <v>262</v>
      </c>
      <c r="CL72" s="3"/>
      <c r="CM72" s="3"/>
      <c r="CN72" s="3"/>
      <c r="CO72" s="3"/>
      <c r="CP72" s="3"/>
      <c r="CQ72" s="37"/>
      <c r="CR72" s="37"/>
      <c r="CS72" s="37"/>
      <c r="CT72" s="37"/>
      <c r="CU72" s="37"/>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7"/>
      <c r="FF72" s="37"/>
      <c r="FG72" s="37"/>
      <c r="FH72" s="37"/>
      <c r="FI72" s="37"/>
      <c r="FJ72" s="3"/>
      <c r="FK72" s="3"/>
      <c r="FL72" s="3"/>
      <c r="FM72" s="3"/>
      <c r="FO72" s="3"/>
      <c r="FP72" s="3"/>
      <c r="FQ72" s="3" t="str">
        <f t="array" ref="FQ72">IF(SUM($FU72:$IP72)=74,"PASS","FAIL")</f>
        <v>PASS</v>
      </c>
      <c r="FR72" s="3">
        <f t="shared" si="9"/>
        <v>0</v>
      </c>
      <c r="FS72" s="3">
        <f t="shared" si="10"/>
        <v>0</v>
      </c>
      <c r="FT72" s="3"/>
      <c r="FU72" s="3">
        <f t="array" ref="FU72">SUM(IF(([2]JOE_DATA!$C$2:$C$19999=$C72)*([2]JOE_DATA!$B$2:$B$19999="Client Name Confidential"),1,0))</f>
        <v>1</v>
      </c>
      <c r="FV72" s="3">
        <f t="array" ref="FV72">IF(ISBLANK($E72),1,SUM(IF(([2]JOE_DATA!$C$2:$C$19999=$E72)*([2]JOE_DATA!$B$2:$B$19999="Client name confidential on completion"),1,0)))</f>
        <v>1</v>
      </c>
      <c r="FW72" s="3">
        <f t="array" ref="FW72">IF(LEN($F72)=0,0.5,SUM(IF(([2]JOE_DATA!$C$2:$C$19999=$F72)*([2]JOE_DATA!$B$2:$B$19999="Client sector group"),0.5,0)))
+
IF(LEN($G72)=0,0.25,SUM(IF(([2]JOE_DATA!$C$2:$C$19999=$G72)*([2]JOE_DATA!$B$2:$B$19999="Client sector group"),0.25,0)))
+
IF(LEN($H72)=0,0.25,SUM(IF(([2]JOE_DATA!$C$2:$C$19999=$H72)*([2]JOE_DATA!$B$2:$B$19999="Client sector group"),0.25,0)))</f>
        <v>1</v>
      </c>
      <c r="FX72" s="3">
        <f t="array" ref="FX72">IF(ISBLANK($I72),0.5,SUM(IF(([2]JOE_DATA!$C$2:$C$19999=$I72)*([2]JOE_DATA!$B$2:$B$19999="Client sub-sector group"),0.5,0)))
+
IF(ISBLANK($J72),0.25,SUM(IF(([2]JOE_DATA!$C$2:$C$19999=$J72)*([2]JOE_DATA!$B$2:$B$19999="Client sub-sector group"),0.25,0)))
+
IF(ISBLANK($K72),0.25,SUM(IF(([2]JOE_DATA!$C$2:$C$19999=$K72)*([2]JOE_DATA!$B$2:$B$19999="Client sub-sector group"),0.25,0)))</f>
        <v>1</v>
      </c>
      <c r="FY72" s="3">
        <f t="array" ref="FY72">IF(LEN($L72)=0,0.4,SUM(IF(([2]JOE_DATA!$C$2:$C$19999=$L72)*([2]JOE_DATA!$B$2:$B$19999="Predominant Country of Client"),0.4,0)))
+
IF(LEN($M72)=0,0.3,SUM(IF(([2]JOE_DATA!$C$2:$C$19999=$M72)*([2]JOE_DATA!$B$2:$B$19999="Predominant Country of Client"),0.3,0)))
+
IF(LEN($N72)=0,0.3,SUM(IF(([2]JOE_DATA!$C$2:$C$19999=$N72)*([2]JOE_DATA!$B$2:$B$19999="Predominant Country of Client"),0.3,0)))</f>
        <v>1</v>
      </c>
      <c r="FZ72" s="3">
        <f t="array" ref="FZ72">IF(LEN($O72)=0,0.4,SUM(IF(([2]JOE_DATA!$C$2:$C$19999=$O72)*([2]JOE_DATA!$B$2:$B$19999="Main practice group"),0.4,0)))
+
IF(LEN($P72)=0,0.3,SUM(IF(([2]JOE_DATA!$C$2:$C$19999=$P72)*([2]JOE_DATA!$B$2:$B$19999="Main practice group"),0.3,0)))
+
IF(LEN($Q72)=0,0.3,SUM(IF(([2]JOE_DATA!$C$2:$C$19999=$Q72)*([2]JOE_DATA!$B$2:$B$19999="Main practice group"),0.3,0)))</f>
        <v>1</v>
      </c>
      <c r="GA72" s="3">
        <f t="shared" si="11"/>
        <v>1</v>
      </c>
      <c r="GB72" s="3">
        <f t="shared" si="12"/>
        <v>1</v>
      </c>
      <c r="GC72" s="3">
        <f t="array" ref="GC72">IF(LEN($U72)=0,0.4,SUM(IF(([2]JOE_DATA!$C$2:$C$19999=$U72)*([2]JOE_DATA!$B$2:$B$19999="Matter sector group"),0.4,0)))
+
IF(LEN($V72)=0,0.3,SUM(IF(([2]JOE_DATA!$C$2:$C$19999=$V72)*([2]JOE_DATA!$B$2:$B$19999="Matter sector group"),0.3,0)))
+
IF(LEN($W72)=0,0.3,SUM(IF(([2]JOE_DATA!$C$2:$C$19999=$W72)*([2]JOE_DATA!$B$2:$B$19999="Matter sector group"),0.3,0)))</f>
        <v>1</v>
      </c>
      <c r="GD72" s="3">
        <f t="array" ref="GD72">IF(LEN($X72)=0,0.4,SUM(IF(([2]JOE_DATA!$C$2:$C$19999=$X72)*([2]JOE_DATA!$B$2:$B$19999="Matter sub-sector group"),0.4,0)))
+
IF(LEN($Y72)=0,0.3,SUM(IF(([2]JOE_DATA!$C$2:$C$19999=$Y72)*([2]JOE_DATA!$B$2:$B$19999="Matter sub-sector group"),0.3,0)))
+
IF(LEN($Z72)=0,0.3,SUM(IF(([2]JOE_DATA!$C$2:$C$19999=$Z72)*([2]JOE_DATA!$B$2:$B$19999="Matter sub-sector group"),0.3,0)))</f>
        <v>1</v>
      </c>
      <c r="GE72" s="3">
        <f t="array" ref="GE72">IF(ISBLANK($AD72),1,SUM(IF(([2]JOE_DATA!$C$2:$C$19999=$AD72)*([2]JOE_DATA!$B$2:$B$19999="Matter confidential"),1,0)))</f>
        <v>1</v>
      </c>
      <c r="GF72" s="3">
        <f t="array" ref="GF72">IF(ISBLANK($AE72),1,SUM(IF(([2]JOE_DATA!$C$2:$C$19999=$AE72)*([2]JOE_DATA!$B$2:$B$19999="Matter confidential on completion"),1,0)))</f>
        <v>1</v>
      </c>
      <c r="GG72" s="3">
        <f t="array" ref="GG72">IF(ISBLANK($AG72),1,SUM(IF(([2]JOE_DATA!$C$2:$C$19999=$AG72)*([2]JOE_DATA!$B$2:$B$19999="Applicable law"),1,0)))</f>
        <v>1</v>
      </c>
      <c r="GH72" s="3">
        <f t="array" ref="GH72">IF(ISBLANK($AO72),1,SUM(IF(([2]JOE_DATA!$C$2:$C$19999=$AO72)*([2]JOE_DATA!$B$2:$B$19999="Contentious"),1,0)))</f>
        <v>1</v>
      </c>
      <c r="GI72" s="3">
        <f t="array" ref="GI72">IF(ISBLANK($AP72),1,SUM(IF(([2]JOE_DATA!$C$2:$C$19999=$AP72)*([2]JOE_DATA!$B$2:$B$19999="Dispute resolution"),1,0)))</f>
        <v>1</v>
      </c>
      <c r="GJ72" s="3">
        <f t="array" ref="GJ72">IF(ISBLANK($AQ72),1,SUM(IF(([2]JOE_DATA!$C$2:$C$19999=$AQ72)*([2]JOE_DATA!$B$2:$B$19999="Language of dispute"),1,0)))</f>
        <v>1</v>
      </c>
      <c r="GK72" s="3">
        <f t="array" ref="GK72">IF(LEN($AW72)=0,0.4,SUM(IF(([2]JOE_DATA!$C$2:$C$19999=$AW72)*([2]JOE_DATA!$B$2:$B$19999="Country Of Arbitration"),0.4,0)))
+
IF(LEN($AX72)=0,0.3,SUM(IF(([2]JOE_DATA!$C$2:$C$19999=$AX72)*([2]JOE_DATA!$B$2:$B$19999="Country Of Arbitration"),0.3,0)))
+
IF(LEN($AY72)=0,0.3,SUM(IF(([2]JOE_DATA!$C$2:$C$19999=$AY72)*([2]JOE_DATA!$B$2:$B$19999="Country Of Arbitration"),0.3,0)))</f>
        <v>1</v>
      </c>
      <c r="GL72" s="3">
        <f t="array" ref="GL72">IF(LEN($AT72)=0,0.4,SUM(IF(([2]JOE_DATA!$C$2:$C$19999=$AT72)*([2]JOE_DATA!$B$2:$B$19999="Jurisdiction of dispute"),0.4,0)))
+
IF(LEN($AU72)=0,0.3,SUM(IF(([2]JOE_DATA!$C$2:$C$19999=$AU72)*([2]JOE_DATA!$B$2:$B$19999="Jurisdiction of dispute"),0.3,0)))
+
IF(LEN($AV72)=0,0.3,SUM(IF(([2]JOE_DATA!$C$2:$C$19999=$AV72)*([2]JOE_DATA!$B$2:$B$19999="Jurisdiction of dispute"),0.3,0)))</f>
        <v>1</v>
      </c>
      <c r="GM72" s="3">
        <f t="array" ref="GM72">IF(LEN($AZ72)=0,0.6,SUM(IF(([2]JOE_DATA!$C$2:$C$19999=$AZ72)*([2]JOE_DATA!$B$2:$B$19999="Seat of arbitration"),0.6,0)))
+
IF(LEN($BA72)=0,0.4,SUM(IF(([2]JOE_DATA!$C$2:$C$19999=$BA72)*([2]JOE_DATA!$B$2:$B$19999="Seat of arbitration"),0.4,0)))</f>
        <v>1</v>
      </c>
      <c r="GN72" s="3">
        <f t="array" ref="GN72">IF(ISBLANK($BB72),1,SUM(IF(([2]JOE_DATA!$C$2:$C$19999=$BB72)*([2]JOE_DATA!$B$2:$B$19999="Arbitral rules"),1,0)))</f>
        <v>1</v>
      </c>
      <c r="GO72" s="3">
        <f t="array" ref="GO72">IF(ISBLANK($BC72),1,SUM(IF(([2]JOE_DATA!$C$2:$C$19999=$BC72)*([2]JOE_DATA!$B$2:$B$19999="Investment treaty"),1,0)))</f>
        <v>1</v>
      </c>
      <c r="GP72" s="3">
        <f t="array" ref="GP72">IF(ISBLANK($BD72),1,SUM(IF(([2]JOE_DATA!$C$2:$C$19999=$BD72)*([2]JOE_DATA!$B$2:$B$19999="Investigation type"),1,0)))</f>
        <v>1</v>
      </c>
      <c r="GQ72" s="3">
        <f t="array" ref="GQ72">IF(ISBLANK($BF72),1,SUM(IF(([2]JOE_DATA!$C$2:$C$19999=$BF72)*([2]JOE_DATA!$B$2:$B$19999="Currency of deal"),1,0)))</f>
        <v>1</v>
      </c>
      <c r="GR72" s="3">
        <f t="array" ref="GR72">IF(ISBLANK($BG72),1,SUM(IF(([2]JOE_DATA!$C$2:$C$19999=$BG72)*([2]JOE_DATA!$B$2:$B$19999="Value confidential"),1,0)))</f>
        <v>1</v>
      </c>
      <c r="GS72" s="3">
        <f t="array" ref="GS72">IF(ISBLANK($BH72),1,SUM(IF(([2]JOE_DATA!$C$2:$C$19999=$BH72)*([2]JOE_DATA!$B$2:$B$19999="Value confidential on completion"),1,0)))</f>
        <v>1</v>
      </c>
      <c r="GT72" s="3">
        <f t="array" ref="GT72">IF(LEN($BI72)=0,0.4,SUM(IF(([2]JOE_DATA!$C$2:$C$19999=$BI72)*([2]JOE_DATA!$B$2:$B$19999="Teams"),0.4,0)))
+
IF(LEN($BJ72)=0,0.3,SUM(IF(([2]JOE_DATA!$C$2:$C$19999=$BJ72)*([2]JOE_DATA!$B$2:$B$19999="Teams"),0.3,0)))
+
IF(LEN($BK72)=0,0.3,SUM(IF(([2]JOE_DATA!$C$2:$C$19999=$BK72)*([2]JOE_DATA!$B$2:$B$19999="Teams"),0.3,0)))</f>
        <v>1</v>
      </c>
      <c r="GU72" s="3">
        <f t="array" ref="GU72">IF(LEN($BL72)=0,0.4,SUM(IF(([2]JOE_DATA!$C$2:$C$19999=$BL72)*([2]JOE_DATA!$B$2:$B$19999="Lead Matter Partner"),0.4,0)))
+
IF(LEN($BM72)=0,0.3,SUM(IF(([2]JOE_DATA!$C$2:$C$19999=$BM72)*([2]JOE_DATA!$B$2:$B$19999="Lead Matter Partner"),0.3,0)))
+
IF(LEN($BN72)=0,0.3,SUM(IF(([2]JOE_DATA!$C$2:$C$19999=$BN72)*([2]JOE_DATA!$B$2:$B$19999="Lead Matter Partner"),0.3,0)))</f>
        <v>1</v>
      </c>
      <c r="GV72" s="3">
        <f t="array" ref="GV72">IF(LEN($BP72)=0,0.4,SUM(IF(([2]JOE_DATA!$C$2:$C$19999=$BP72)*([2]JOE_DATA!$B$2:$B$19999="Source of credential"),0.4,0)))
+
IF(LEN($BQ72)=0,0.3,SUM(IF(([2]JOE_DATA!$C$2:$C$19999=$BQ72)*([2]JOE_DATA!$B$2:$B$19999="Source of credential"),0.3,0)))
+
IF(LEN($BR72)=0,0.3,SUM(IF(([2]JOE_DATA!$C$2:$C$19999=$BR72)*([2]JOE_DATA!$B$2:$B$19999="Source of credential"),0.3,0)))</f>
        <v>1</v>
      </c>
      <c r="GW72" s="3">
        <f t="array" ref="GW72">IF(LEN($BX72)=0,0.4,SUM(IF(([2]JOE_DATA!$C$2:$C$19999=$BX72)*([2]JOE_DATA!$B$2:$B$19999="CMS firms involved"),0.4,0)))
+
IF(LEN($BY72)=0,0.6,SUM(IF(([2]JOE_DATA!$C$2:$C$19999=$BY72)*([2]JOE_DATA!$B$2:$B$19999="CMS firms involved"),0.6,0)))</f>
        <v>1</v>
      </c>
      <c r="GX72" s="3">
        <f t="array" ref="GX72">IF(ISBLANK($BZ72),1,SUM(IF(([2]JOE_DATA!$C$2:$C$19999=$BZ72)*([2]JOE_DATA!$B$2:$B$19999="Lead CMS firm"),1,0)))</f>
        <v>1</v>
      </c>
      <c r="GY72" s="3">
        <f t="array" ref="GY72">IF(LEN($CA72)=0,0.4,SUM(IF(([2]JOE_DATA!$C$2:$C$19999=$CA72)*([2]JOE_DATA!$B$2:$B$19999="Countries of other CMS firms"),0.4,0)))
+
IF(LEN($CB72)=0,0.3,SUM(IF(([2]JOE_DATA!$C$2:$C$19999=$CB72)*([2]JOE_DATA!$B$2:$B$19999="Countries of other CMS firms"),0.3,0)))
+
IF(LEN($CC72)=0,0.3,SUM(IF(([2]JOE_DATA!$C$2:$C$19999=$CC72)*([2]JOE_DATA!$B$2:$B$19999="Countries of other CMS firms"),0.3,0)))</f>
        <v>1</v>
      </c>
      <c r="GZ72" s="3">
        <f t="array" ref="GZ72">IF(ISBLANK($CD72),1,SUM(IF(([2]JOE_DATA!$C$2:$C$19999=$CD72)*([2]JOE_DATA!$B$2:$B$19999="Credential status"),1,0)))</f>
        <v>1</v>
      </c>
      <c r="HA72" s="3">
        <f t="array" ref="HA72">IF(ISBLANK($CE72),1,SUM(IF(([2]JOE_DATA!$C$2:$C$19999=$CE72)*([2]JOE_DATA!$B$2:$B$19999="Credential version"),1,0)))</f>
        <v>1</v>
      </c>
      <c r="HB72" s="3">
        <f t="array" ref="HB72">IF(ISBLANK($CG72),1,SUM(IF(([2]JOE_DATA!$C$2:$C$19999=$CG72)*([2]JOE_DATA!$B$2:$B$19999="Credential type "),1,0)))</f>
        <v>1</v>
      </c>
      <c r="HC72" s="3">
        <f t="array" ref="HC72">IF(ISBLANK($CH72),1,SUM(IF(([2]JOE_DATA!$C$2:$C$19999=$CH72)*([2]JOE_DATA!$B$2:$B$19999="Other uses"),1,0)))</f>
        <v>1</v>
      </c>
      <c r="HD72" s="3">
        <f t="array" ref="HD72">IF(ISBLANK($CK72),1,SUM(IF(([2]JOE_DATA!$C$2:$C$19999=$CK72)*([2]JOE_DATA!$B$2:$B$19999="Priority"),1,0)))</f>
        <v>1</v>
      </c>
      <c r="HE72" s="3">
        <f t="array" ref="HE72">IF(LEN($CM72)=0,0.4,SUM(IF(([2]JOE_DATA!$C$2:$C$19999=$CM72)*([2]JOE_DATA!$B$2:$B$19999="Know how"),0.4,0)))
+
IF(LEN($CN72)=0,0.3,SUM(IF(([2]JOE_DATA!$C$2:$C$19999=$CN72)*([2]JOE_DATA!$B$2:$B$19999="Know how"),0.3,0)))
+
IF(LEN($CO72)=0,0.3,SUM(IF(([2]JOE_DATA!$C$2:$C$19999=$CO72)*([2]JOE_DATA!$B$2:$B$19999="Know how"),0.3,0)))</f>
        <v>1</v>
      </c>
      <c r="HF72" s="3">
        <f t="array" ref="HF72">IF(LEN($CS72)=0,0.4,SUM(IF(([2]JOE_DATA!$C$2:$C$19999=$CS72)*([2]JOE_DATA!$B$2:$B$19999="Work type")*([2]JOE_DATA!$A$2:$A$19999="BAIF"),0.4,0)))
+
IF(LEN($CT72)=0,0.3,SUM(IF(([2]JOE_DATA!$C$2:$C$19999=$CT72)*([2]JOE_DATA!$B$2:$B$19999="Work type")*([2]JOE_DATA!$A$2:$A$19999="BAIF"),0.3,0)))
+
IF(LEN($CU72)=0,0.3,SUM(IF(([2]JOE_DATA!$C$2:$C$19999=$CU72)*([2]JOE_DATA!$B$2:$B$19999="Work type")*([2]JOE_DATA!$A$2:$A$19999="BAIF"),0.3,0)))</f>
        <v>1</v>
      </c>
      <c r="HG72" s="3">
        <f t="array" ref="HG72">IF(LEN($CQ72)=0,1,SUM(IF(([2]JOE_DATA!$C$2:$C$19999=$CQ72)*([2]JOE_DATA!$B$2:$B$19999="Client type")*([2]JOE_DATA!$A$2:$A$19999="BAIF"),1,0)))</f>
        <v>1</v>
      </c>
      <c r="HH72" s="3">
        <f t="array" ref="HH72">IF(LEN($CW72)=0,0.4,SUM(IF(([2]JOE_DATA!$C$2:$C$19999=$CW72)*([2]JOE_DATA!$B$2:$B$19999="Work type")*([2]JOE_DATA!$A$2:$A$19999="CRD"),0.4,0)))
+
IF(LEN($CX72)=0,0.3,SUM(IF(([2]JOE_DATA!$C$2:$C$19999=$CX72)*([2]JOE_DATA!$B$2:$B$19999="Work type")*([2]JOE_DATA!$A$2:$A$19999="CRD"),0.3,0)))
+
IF(LEN($CY72)=0,0.3,SUM(IF(([2]JOE_DATA!$C$2:$C$19999=$CY72)*([2]JOE_DATA!$B$2:$B$19999="Work type")*([2]JOE_DATA!$A$2:$A$19999="CRD"),0.3,0)))</f>
        <v>1</v>
      </c>
      <c r="HI72" s="3">
        <f t="array" ref="HI72">IF(LEN($CZ72)=0,0.4,SUM(IF(([2]JOE_DATA!$C$2:$C$19999=$CZ72)*([2]JOE_DATA!$B$2:$B$19999="Sub-work type")*([2]JOE_DATA!$A$2:$A$19999="CRD"),0.4,0)))
+
IF(LEN($DA72)=0,0.3,SUM(IF(([2]JOE_DATA!$C$2:$C$19999=$DA72)*([2]JOE_DATA!$B$2:$B$19999="Sub-work type")*([2]JOE_DATA!$A$2:$A$19999="CRD"),0.3,0)))
+
IF(LEN($DB72)=0,0.3,SUM(IF(([2]JOE_DATA!$C$2:$C$19999=$DB72)*([2]JOE_DATA!$B$2:$B$19999="Sub-work type")*([2]JOE_DATA!$A$2:$A$19999="CRD"),0.3,0)))</f>
        <v>1</v>
      </c>
      <c r="HJ72" s="3">
        <f t="array" ref="HJ72">IF(LEN($CV72)=0,1,SUM(IF(([2]JOE_DATA!$C$2:$C$19999=$CV72)*([2]JOE_DATA!$B$2:$B$19999="Client type")*([2]JOE_DATA!$A$2:$A$19999="CRD"),1,0)))</f>
        <v>1</v>
      </c>
      <c r="HK72" s="3">
        <f t="array" ref="HK72">IF(LEN($DC72)=0,0.4,SUM(IF(([2]JOE_DATA!$C$2:$C$19999=$DC72)*([2]JOE_DATA!$B$2:$B$19999="Work type")*([2]JOE_DATA!$A$2:$A$19999="Corporate"),0.4,0)))
+
IF(LEN($DD72)=0,0.3,SUM(IF(([2]JOE_DATA!$C$2:$C$19999=$DD72)*([2]JOE_DATA!$B$2:$B$19999="Work type")*([2]JOE_DATA!$A$2:$A$19999="Corporate"),0.3,0)))
+
IF(LEN($DE72)=0,0.3,SUM(IF(([2]JOE_DATA!$C$2:$C$19999=$DE72)*([2]JOE_DATA!$B$2:$B$19999="Work type")*([2]JOE_DATA!$A$2:$A$19999="Corporate"),0.3,0)))</f>
        <v>1</v>
      </c>
      <c r="HL72" s="3">
        <f t="array" ref="HL72">IF(LEN($DF72)=0,0.4,SUM(IF(([2]JOE_DATA!$C$2:$C$19999=$DF72)*([2]JOE_DATA!$B$2:$B$19999="Sub-work type")*([2]JOE_DATA!$A$2:$A$19999="Corporate"),0.4,0)))
+
IF(LEN($DG72)=0,0.3,SUM(IF(([2]JOE_DATA!$C$2:$C$19999=$DG72)*([2]JOE_DATA!$B$2:$B$19999="Sub-work type")*([2]JOE_DATA!$A$2:$A$19999="Corporate"),0.3,0)))
+
IF(LEN($DH72)=0,0.3,SUM(IF(([2]JOE_DATA!$C$2:$C$19999=$DH72)*([2]JOE_DATA!$B$2:$B$19999="Sub-work type")*([2]JOE_DATA!$A$2:$A$19999="Corporate"),0.3,0)))</f>
        <v>1</v>
      </c>
      <c r="HM72" s="3">
        <f t="array" ref="HM72">IF(LEN($DI72)=0,0.4,SUM(IF(([2]JOE_DATA!$C$2:$C$19999=$DI72)*([2]JOE_DATA!$B$2:$B$19999="Acting for")*([2]JOE_DATA!$A$2:$A$19999="Corporate"),0.4,0)))
+
IF(LEN($DJ72)=0,0.3,SUM(IF(([2]JOE_DATA!$C$2:$C$19999=$DJ72)*([2]JOE_DATA!$B$2:$B$19999="Acting for")*([2]JOE_DATA!$A$2:$A$19999="Corporate"),0.3,0)))
+
IF(LEN($DK72)=0,0.3,SUM(IF(([2]JOE_DATA!$C$2:$C$19999=$DK72)*([2]JOE_DATA!$B$2:$B$19999="Acting for")*([2]JOE_DATA!$A$2:$A$19999="Corporate"),0.3,0)))</f>
        <v>1</v>
      </c>
      <c r="HN72" s="3">
        <f t="array" ref="HN72">IF(LEN($DM72)=0,0.4,SUM(IF(([2]JOE_DATA!$C$2:$C$19999=$DM72)*([2]JOE_DATA!$B$2:$B$19999="Country of buyer")*([2]JOE_DATA!$A$2:$A$19999="Corporate"),0.4,0)))
+
IF(LEN($DN72)=0,0.3,SUM(IF(([2]JOE_DATA!$C$2:$C$19999=$DN72)*([2]JOE_DATA!$B$2:$B$19999="Country of buyer")*([2]JOE_DATA!$A$2:$A$19999="Corporate"),0.3,0)))
+
IF(LEN($DL72)=0,0.3,SUM(IF(([2]JOE_DATA!$C$2:$C$19999=$DL72)*([2]JOE_DATA!$B$2:$B$19999="Country of buyer")*([2]JOE_DATA!$A$2:$A$19999="Corporate"),0.3,0)))</f>
        <v>1</v>
      </c>
      <c r="HO72" s="3">
        <f t="array" ref="HO72">IF(LEN($DO72)=0,0.4,SUM(IF(([2]JOE_DATA!$C$2:$C$19999=$DO72)*([2]JOE_DATA!$B$2:$B$19999="Country of seller")*([2]JOE_DATA!$A$2:$A$19999="Corporate"),0.4,0)))
+
IF(LEN($DP72)=0,0.3,SUM(IF(([2]JOE_DATA!$C$2:$C$19999=$DP72)*([2]JOE_DATA!$B$2:$B$19999="Country of seller")*([2]JOE_DATA!$A$2:$A$19999="Corporate"),0.3,0)))
+
IF(LEN($DQ72)=0,0.3,SUM(IF(([2]JOE_DATA!$C$2:$C$19999=$DQ72)*([2]JOE_DATA!$B$2:$B$19999="Country of seller")*([2]JOE_DATA!$A$2:$A$19999="Corporate"),0.3,0)))</f>
        <v>1</v>
      </c>
      <c r="HP72" s="3">
        <f t="array" ref="HP72">IF(LEN($DR72)=0,0.4,SUM(IF(([2]JOE_DATA!$C$2:$C$19999=$DR72)*([2]JOE_DATA!$B$2:$B$19999="Country of target")*([2]JOE_DATA!$A$2:$A$19999="Corporate"),0.4,0)))
+
IF(LEN($DS72)=0,0.3,SUM(IF(([2]JOE_DATA!$C$2:$C$19999=$DS72)*([2]JOE_DATA!$B$2:$B$19999="Country of target")*([2]JOE_DATA!$A$2:$A$19999="Corporate"),0.3,0)))
+
IF(LEN($DT72)=0,0.3,SUM(IF(([2]JOE_DATA!$C$2:$C$19999=$DT72)*([2]JOE_DATA!$B$2:$B$19999="Country of target")*([2]JOE_DATA!$A$2:$A$19999="Corporate"),0.3,0)))</f>
        <v>1</v>
      </c>
      <c r="HQ72" s="3">
        <f t="array" ref="HQ72">IF(LEN($DU72)=0,1,SUM(IF(([2]JOE_DATA!$C$2:$C$19999=$DU72)*([2]JOE_DATA!$B$2:$B$19999="Value over US $5m")*([2]JOE_DATA!$A$2:$A$19999="Corporate"),1,0)))</f>
        <v>1</v>
      </c>
      <c r="HR72" s="3">
        <f t="array" ref="HR72">IF(LEN($DV72)=0,1,SUM(IF(([2]JOE_DATA!$C$2:$C$19999=$DV72)*([2]JOE_DATA!$B$2:$B$19999="Value over £500,000")*([2]JOE_DATA!$A$2:$A$19999="Corporate"),1,0)))</f>
        <v>1</v>
      </c>
      <c r="HS72" s="3">
        <f t="array" ref="HS72">IF(LEN($DW72)=0,1,SUM(IF(([2]JOE_DATA!$C$2:$C$19999=$DW72)*([2]JOE_DATA!$B$2:$B$19999="Value over Euro 5m")*([2]JOE_DATA!$A$2:$A$19999="Corporate"),1,0)))</f>
        <v>1</v>
      </c>
      <c r="HT72" s="3">
        <f t="array" ref="HT72">IF(LEN($DX72)=0,1,SUM(IF(([2]JOE_DATA!$C$2:$C$19999=$DX72)*([2]JOE_DATA!$B$2:$B$19999="Value range in euros")*([2]JOE_DATA!$A$2:$A$19999="Corporate"),1,0)))</f>
        <v>1</v>
      </c>
      <c r="HU72" s="3">
        <f t="array" ref="HU72">IF(LEN($DY72)=0,1,SUM(IF(([2]JOE_DATA!$C$2:$C$19999=$DY72)*([2]JOE_DATA!$B$2:$B$19999="Is the deal relevant for M&amp;A study")*([2]JOE_DATA!$A$2:$A$19999="Corporate"),1,0)))</f>
        <v>1</v>
      </c>
      <c r="HV72" s="3">
        <f t="array" ref="HV72">IF(LEN($DZ72)=0,1,SUM(IF(([2]JOE_DATA!$C$2:$C$19999=$DZ72)*([2]JOE_DATA!$B$2:$B$19999="Does the deal involve PE clients")*([2]JOE_DATA!$A$2:$A$19999="Corporate"),1,0)))</f>
        <v>1</v>
      </c>
      <c r="HW72" s="3">
        <f t="array" ref="HW72">IF(LEN($EA72)=0,1,SUM(IF(([2]JOE_DATA!$C$2:$C$19999=$EA72)*([2]JOE_DATA!$B$2:$B$19999="Quarter deal announced/signed")*([2]JOE_DATA!$A$2:$A$19999="Corporate"),1,0)))</f>
        <v>1</v>
      </c>
      <c r="HX72" s="3">
        <f t="array" ref="HX72">IF(LEN($EB72)=0,1,SUM(IF(([2]JOE_DATA!$C$2:$C$19999=$EB72)*([2]JOE_DATA!$B$2:$B$19999="Quarter deal completed")*([2]JOE_DATA!$A$2:$A$19999="Corporate"),1,0)))</f>
        <v>1</v>
      </c>
      <c r="HY72" s="3">
        <f t="array" ref="HY72">IF(LEN($EC72)=0,1,SUM(IF(([2]JOE_DATA!$C$2:$C$19999=$EC72)*([2]JOE_DATA!$B$2:$B$19999="Year deal announced/signed")*([2]JOE_DATA!$A$2:$A$19999="Corporate"),1,0)))</f>
        <v>1</v>
      </c>
      <c r="HZ72" s="3">
        <f t="array" ref="HZ72">IF(LEN($ED72)=0,1,SUM(IF(([2]JOE_DATA!$C$2:$C$19999=$ED72)*([2]JOE_DATA!$B$2:$B$19999="Year deal completed")*([2]JOE_DATA!$A$2:$A$19999="Corporate"),1,0)))</f>
        <v>1</v>
      </c>
      <c r="IA72" s="3">
        <v>1</v>
      </c>
      <c r="IB72" s="3">
        <f t="array" ref="IB72">IF(LEN($EF72)=0,1,SUM(IF(([2]JOE_DATA!$C$2:$C$19999=$EF72)*([2]JOE_DATA!$B$2:$B$19999="Work type")*([2]JOE_DATA!$A$2:$A$19999="Corporate Tax"),1,0)))</f>
        <v>1</v>
      </c>
      <c r="IC72" s="3">
        <f t="array" ref="IC72">IF(LEN($EG72)=0,0.4,SUM(IF(([2]JOE_DATA!$C$2:$C$19999=$EG72)*([2]JOE_DATA!$B$2:$B$19999="Work type")*([2]JOE_DATA!$A$2:$A$19999="EPC Construction"),0.4,0)))
+
IF(LEN($EH72)=0,0.3,SUM(IF(([2]JOE_DATA!$C$2:$C$19999=$EH72)*([2]JOE_DATA!$B$2:$B$19999="Work type")*([2]JOE_DATA!$A$2:$A$19999="EPC Construction"),0.3,0)))
+
IF(LEN($EI72)=0,0.3,SUM(IF(([2]JOE_DATA!$C$2:$C$19999=$EI72)*([2]JOE_DATA!$B$2:$B$19999="Work type")*([2]JOE_DATA!$A$2:$A$19999="EPC Construction"),0.3,0)))</f>
        <v>1</v>
      </c>
      <c r="ID72" s="3">
        <f t="array" ref="ID72">IF(LEN($EJ72)=0,0.4,SUM(IF(([2]JOE_DATA!$C$2:$C$19999=$EJ72)*([2]JOE_DATA!$B$2:$B$19999="Contract type")*([2]JOE_DATA!$A$2:$A$19999="EPC Construction"),0.4,0)))
+
IF(LEN($EK72)=0,0.3,SUM(IF(([2]JOE_DATA!$C$2:$C$19999=$EK72)*([2]JOE_DATA!$B$2:$B$19999="Contract type")*([2]JOE_DATA!$A$2:$A$19999="EPC Construction"),0.3,0)))
+
IF(LEN($EL72)=0,0.3,SUM(IF(([2]JOE_DATA!$C$2:$C$19999=$EL72)*([2]JOE_DATA!$B$2:$B$19999="Contract type")*([2]JOE_DATA!$A$2:$A$19999="EPC Construction"),0.3,0)))</f>
        <v>1</v>
      </c>
      <c r="IE72" s="3">
        <f t="array" ref="IE72">IF(LEN($EP72)=0,1,SUM(IF(([2]JOE_DATA!$C$2:$C$19999=$EP72)*([2]JOE_DATA!$B$2:$B$19999="Client type")*([2]JOE_DATA!$A$2:$A$19999="EPC Construction"),1,0)))</f>
        <v>1</v>
      </c>
      <c r="IF72" s="3">
        <f t="array" ref="IF72">IF(LEN($EN72)=0,1,SUM(IF(([2]JOE_DATA!$C$2:$C$19999=$EN72)*([2]JOE_DATA!$B$2:$B$19999="Subject matter")*([2]JOE_DATA!$A$2:$A$19999="EPC Construction"),1,0)))</f>
        <v>1</v>
      </c>
      <c r="IG72" s="3">
        <f t="array" ref="IG72">IF(LEN($ER72)=0,1,SUM(IF(([2]JOE_DATA!$C$2:$C$19999=$ER72)*([2]JOE_DATA!$B$2:$B$19999="Client scope")*([2]JOE_DATA!$A$2:$A$19999="EPC Construction"),1,0)))</f>
        <v>1</v>
      </c>
      <c r="IH72" s="3">
        <f t="array" ref="IH72">IF(LEN($ES72)=0,0.4,SUM(IF(([2]JOE_DATA!$C$2:$C$19999=$ES72)*([2]JOE_DATA!$B$2:$B$19999="Work type")*([2]JOE_DATA!$A$2:$A$19999="EPC Energy"),0.4,0)))
+
IF(LEN($ET72)=0,0.3,SUM(IF(([2]JOE_DATA!$C$2:$C$19999=$ET72)*([2]JOE_DATA!$B$2:$B$19999="Work type")*([2]JOE_DATA!$A$2:$A$19999="EPC Energy"),0.3,0)))
+
IF(LEN($EU72)=0,0.3,SUM(IF(([2]JOE_DATA!$C$2:$C$19999=$EU72)*([2]JOE_DATA!$B$2:$B$19999="Work type")*([2]JOE_DATA!$A$2:$A$19999="EPC Energy"),0.3,0)))</f>
        <v>1</v>
      </c>
      <c r="II72" s="3">
        <f t="array" ref="II72">IF(LEN($EV72)=0,1,SUM(IF(([2]JOE_DATA!$C$2:$C$19999=$EV72)*([2]JOE_DATA!$B$2:$B$19999="Work type")*([2]JOE_DATA!$A$2:$A$19999="EPC Energy"),1,0)))</f>
        <v>1</v>
      </c>
      <c r="IJ72" s="3">
        <f t="array" ref="IJ72">IF(LEN($EW72)=0,1,SUM(IF(([2]JOE_DATA!$C$2:$C$19999=$EW72)*([2]JOE_DATA!$B$2:$B$19999="Client type")*([2]JOE_DATA!$A$2:$A$19999="EPC Projects"),1,0)))</f>
        <v>1</v>
      </c>
      <c r="IK72" s="3">
        <f t="array" ref="IK72">IF(LEN($FE72)=0,0.4,SUM(IF(([2]JOE_DATA!$C$2:$C$19999=$FE72)*([2]JOE_DATA!$B$2:$B$19999="Client type")*([2]JOE_DATA!$A$2:$A$19999="Real Estate"),0.4,0)))
+
IF(LEN($FF72)=0,0.3,SUM(IF(([2]JOE_DATA!$C$2:$C$19999=$FF72)*([2]JOE_DATA!$B$2:$B$19999="Client type")*([2]JOE_DATA!$A$2:$A$19999="Real Estate"),0.3,0)))
+
IF(LEN($FG72)=0,0.3,SUM(IF(([2]JOE_DATA!$C$2:$C$19999=$FG72)*([2]JOE_DATA!$B$2:$B$19999="Client type")*([2]JOE_DATA!$A$2:$A$19999="Real Estate"),0.3,0)))</f>
        <v>1</v>
      </c>
      <c r="IL72" s="3">
        <f t="array" ref="IL72">IF(LEN($FH72)=0,0.4,SUM(IF(([2]JOE_DATA!$C$2:$C$19999=$FH72)*([2]JOE_DATA!$B$2:$B$19999="Work type")*([2]JOE_DATA!$A$2:$A$19999="Real Estate"),0.4,0)))
+
IF(LEN($FI72)=0,0.3,SUM(IF(([2]JOE_DATA!$C$2:$C$19999=$FI72)*([2]JOE_DATA!$B$2:$B$19999="Work type")*([2]JOE_DATA!$A$2:$A$19999="Real Estate"),0.3,0)))
+
IF(LEN($FJ72)=0,0.3,SUM(IF(([2]JOE_DATA!$C$2:$C$19999=$FJ72)*([2]JOE_DATA!$B$2:$B$19999="Work type")*([2]JOE_DATA!$A$2:$A$19999="Real Estate"),0.3,0)))</f>
        <v>1</v>
      </c>
      <c r="IM72" s="3">
        <f t="array" ref="IM72">IF(LEN($EX72)=0,0.4,SUM(IF(([2]JOE_DATA!$C$2:$C$19999=$EX72)*([2]JOE_DATA!$B$2:$B$19999="Work type")*([2]JOE_DATA!$A$2:$A$19999="Human Capital"),0.4,0)))
+
IF(LEN($EY72)=0,0.3,SUM(IF(([2]JOE_DATA!$C$2:$C$19999=$EY72)*([2]JOE_DATA!$B$2:$B$19999="Work type")*([2]JOE_DATA!$A$2:$A$19999="Human Capital"),0.3,0)))
+
IF(LEN($EZ72)=0,0.3,SUM(IF(([2]JOE_DATA!$C$2:$C$19999=$EZ72)*([2]JOE_DATA!$B$2:$B$19999="Work type")*([2]JOE_DATA!$A$2:$A$19999="Human Capital"),0.3,0)))</f>
        <v>1</v>
      </c>
      <c r="IN72" s="3">
        <f t="array" ref="IN72">IF(LEN($FA72)=0,0.4,SUM(IF(([2]JOE_DATA!$C$2:$C$19999=$FA72)*([2]JOE_DATA!$B$2:$B$19999="Sub-work types")*([2]JOE_DATA!$A$2:$A$19999="Human Capital"),0.4,0)))
+
IF(LEN($FB72)=0,0.3,SUM(IF(([2]JOE_DATA!$C$2:$C$19999=$FB72)*([2]JOE_DATA!$B$2:$B$19999="Sub-work types")*([2]JOE_DATA!$A$2:$A$19999="Human Capital"),0.3,0)))
+
IF(LEN($FC72)=0,0.3,SUM(IF(([2]JOE_DATA!$C$2:$C$19999=$FC72)*([2]JOE_DATA!$B$2:$B$19999="Sub-work types")*([2]JOE_DATA!$A$2:$A$19999="Human Capital"),0.3,0)))</f>
        <v>1</v>
      </c>
      <c r="IO72" s="16">
        <f t="array" ref="IO72">IF(LEN($FD72)=0,1,SUM(IF(([2]JOE_DATA!$C$2:$C$19999=$FD72)*([2]JOE_DATA!$B$2:$B$19999="Pension scheme")*([2]JOE_DATA!$A$2:$A$19999="Human Capital"),1,0)))</f>
        <v>1</v>
      </c>
      <c r="IP72" s="3">
        <f t="array" ref="IP72">IF(LEN($BT72)=0,0.4,SUM(IF(([2]JOE_DATA!$C$2:$C$19999=$BT72)*([2]JOE_DATA!$B$2:$B$19999="Other Matter Executive"),0.4,0)))
+
IF(LEN($BU72)=0,0.3,SUM(IF(([2]JOE_DATA!$C$2:$C$19999=$BU72)*([2]JOE_DATA!$B$2:$B$19999="Other Matter Executive"),0.3,0)))
+
IF(LEN($BV72)=0,0.3,SUM(IF(([2]JOE_DATA!$C$2:$C$19999=$BV72)*([2]JOE_DATA!$B$2:$B$19999="Other Matter Executive"),0.3,0)))</f>
        <v>1</v>
      </c>
    </row>
    <row r="73" spans="1:250" ht="36.75">
      <c r="A73" s="37" t="s">
        <v>246</v>
      </c>
      <c r="B73" s="38" t="s">
        <v>497</v>
      </c>
      <c r="C73" s="37" t="s">
        <v>248</v>
      </c>
      <c r="D73" s="37" t="s">
        <v>498</v>
      </c>
      <c r="E73" s="3"/>
      <c r="F73" s="39" t="s">
        <v>286</v>
      </c>
      <c r="G73" s="3"/>
      <c r="H73" s="3"/>
      <c r="I73" s="40" t="s">
        <v>451</v>
      </c>
      <c r="J73" s="3"/>
      <c r="K73" s="3"/>
      <c r="L73" s="37"/>
      <c r="M73" s="3"/>
      <c r="N73" s="3"/>
      <c r="O73" s="41" t="s">
        <v>99</v>
      </c>
      <c r="P73" s="37"/>
      <c r="Q73" s="37"/>
      <c r="R73" s="3"/>
      <c r="S73" s="42"/>
      <c r="T73" s="42">
        <v>38826</v>
      </c>
      <c r="U73" s="37" t="s">
        <v>286</v>
      </c>
      <c r="V73" s="3"/>
      <c r="W73" s="3"/>
      <c r="X73" s="40" t="s">
        <v>451</v>
      </c>
      <c r="Y73" s="3"/>
      <c r="Z73" s="3"/>
      <c r="AA73" s="37" t="s">
        <v>452</v>
      </c>
      <c r="AB73" s="37"/>
      <c r="AC73" s="3"/>
      <c r="AD73" s="37" t="s">
        <v>248</v>
      </c>
      <c r="AE73" s="3"/>
      <c r="AF73" s="3"/>
      <c r="AG73" s="43" t="s">
        <v>130</v>
      </c>
      <c r="AH73" s="3"/>
      <c r="AI73" s="37" t="s">
        <v>255</v>
      </c>
      <c r="AJ73" s="3"/>
      <c r="AK73" s="3"/>
      <c r="AL73" s="37"/>
      <c r="AM73" s="3"/>
      <c r="AN73" s="3"/>
      <c r="AO73" s="37" t="s">
        <v>256</v>
      </c>
      <c r="AP73" s="3"/>
      <c r="AQ73" s="3"/>
      <c r="AR73" s="3"/>
      <c r="AS73" s="3"/>
      <c r="AT73" s="3"/>
      <c r="AU73" s="3"/>
      <c r="AV73" s="3"/>
      <c r="AW73" s="3"/>
      <c r="AX73" s="3"/>
      <c r="AY73" s="3"/>
      <c r="AZ73" s="3"/>
      <c r="BA73" s="3"/>
      <c r="BB73" s="3"/>
      <c r="BC73" s="3"/>
      <c r="BD73" s="3"/>
      <c r="BE73" s="44"/>
      <c r="BF73" s="37"/>
      <c r="BG73" s="37" t="s">
        <v>248</v>
      </c>
      <c r="BH73" s="3"/>
      <c r="BI73" s="40" t="s">
        <v>257</v>
      </c>
      <c r="BJ73" s="45"/>
      <c r="BK73" s="45"/>
      <c r="BL73" s="46" t="s">
        <v>258</v>
      </c>
      <c r="BM73" s="46"/>
      <c r="BN73" s="37"/>
      <c r="BO73" s="3"/>
      <c r="BP73" s="3"/>
      <c r="BQ73" s="3"/>
      <c r="BR73" s="3"/>
      <c r="BS73" s="3"/>
      <c r="BT73" s="37"/>
      <c r="BU73" s="37"/>
      <c r="BV73" s="37"/>
      <c r="BW73" s="3"/>
      <c r="BX73" s="3"/>
      <c r="BY73" s="3"/>
      <c r="BZ73" s="3"/>
      <c r="CA73" s="3"/>
      <c r="CB73" s="3"/>
      <c r="CC73" s="3"/>
      <c r="CD73" s="41" t="s">
        <v>259</v>
      </c>
      <c r="CE73" s="40" t="s">
        <v>260</v>
      </c>
      <c r="CF73" s="3"/>
      <c r="CG73" s="41" t="s">
        <v>261</v>
      </c>
      <c r="CH73" s="40"/>
      <c r="CI73" s="3"/>
      <c r="CJ73" s="3"/>
      <c r="CK73" s="41" t="s">
        <v>262</v>
      </c>
      <c r="CL73" s="3"/>
      <c r="CM73" s="3"/>
      <c r="CN73" s="3"/>
      <c r="CO73" s="3"/>
      <c r="CP73" s="3"/>
      <c r="CQ73" s="37"/>
      <c r="CR73" s="37"/>
      <c r="CS73" s="37"/>
      <c r="CT73" s="37"/>
      <c r="CU73" s="37"/>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7"/>
      <c r="FF73" s="37"/>
      <c r="FG73" s="37"/>
      <c r="FH73" s="37"/>
      <c r="FI73" s="37"/>
      <c r="FJ73" s="3"/>
      <c r="FK73" s="3"/>
      <c r="FL73" s="3"/>
      <c r="FM73" s="3"/>
      <c r="FO73" s="3"/>
      <c r="FP73" s="3"/>
      <c r="FQ73" s="3" t="str">
        <f t="array" ref="FQ73">IF(SUM($FU73:$IP73)=74,"PASS","FAIL")</f>
        <v>PASS</v>
      </c>
      <c r="FR73" s="3">
        <f t="shared" si="9"/>
        <v>0</v>
      </c>
      <c r="FS73" s="3">
        <f t="shared" si="10"/>
        <v>0</v>
      </c>
      <c r="FT73" s="3"/>
      <c r="FU73" s="3">
        <f t="array" ref="FU73">SUM(IF(([2]JOE_DATA!$C$2:$C$19999=$C73)*([2]JOE_DATA!$B$2:$B$19999="Client Name Confidential"),1,0))</f>
        <v>1</v>
      </c>
      <c r="FV73" s="3">
        <f t="array" ref="FV73">IF(ISBLANK($E73),1,SUM(IF(([2]JOE_DATA!$C$2:$C$19999=$E73)*([2]JOE_DATA!$B$2:$B$19999="Client name confidential on completion"),1,0)))</f>
        <v>1</v>
      </c>
      <c r="FW73" s="3">
        <f t="array" ref="FW73">IF(LEN($F73)=0,0.5,SUM(IF(([2]JOE_DATA!$C$2:$C$19999=$F73)*([2]JOE_DATA!$B$2:$B$19999="Client sector group"),0.5,0)))
+
IF(LEN($G73)=0,0.25,SUM(IF(([2]JOE_DATA!$C$2:$C$19999=$G73)*([2]JOE_DATA!$B$2:$B$19999="Client sector group"),0.25,0)))
+
IF(LEN($H73)=0,0.25,SUM(IF(([2]JOE_DATA!$C$2:$C$19999=$H73)*([2]JOE_DATA!$B$2:$B$19999="Client sector group"),0.25,0)))</f>
        <v>1</v>
      </c>
      <c r="FX73" s="3">
        <f t="array" ref="FX73">IF(ISBLANK($I73),0.5,SUM(IF(([2]JOE_DATA!$C$2:$C$19999=$I73)*([2]JOE_DATA!$B$2:$B$19999="Client sub-sector group"),0.5,0)))
+
IF(ISBLANK($J73),0.25,SUM(IF(([2]JOE_DATA!$C$2:$C$19999=$J73)*([2]JOE_DATA!$B$2:$B$19999="Client sub-sector group"),0.25,0)))
+
IF(ISBLANK($K73),0.25,SUM(IF(([2]JOE_DATA!$C$2:$C$19999=$K73)*([2]JOE_DATA!$B$2:$B$19999="Client sub-sector group"),0.25,0)))</f>
        <v>1</v>
      </c>
      <c r="FY73" s="3">
        <f t="array" ref="FY73">IF(LEN($L73)=0,0.4,SUM(IF(([2]JOE_DATA!$C$2:$C$19999=$L73)*([2]JOE_DATA!$B$2:$B$19999="Predominant Country of Client"),0.4,0)))
+
IF(LEN($M73)=0,0.3,SUM(IF(([2]JOE_DATA!$C$2:$C$19999=$M73)*([2]JOE_DATA!$B$2:$B$19999="Predominant Country of Client"),0.3,0)))
+
IF(LEN($N73)=0,0.3,SUM(IF(([2]JOE_DATA!$C$2:$C$19999=$N73)*([2]JOE_DATA!$B$2:$B$19999="Predominant Country of Client"),0.3,0)))</f>
        <v>1</v>
      </c>
      <c r="FZ73" s="3">
        <f t="array" ref="FZ73">IF(LEN($O73)=0,0.4,SUM(IF(([2]JOE_DATA!$C$2:$C$19999=$O73)*([2]JOE_DATA!$B$2:$B$19999="Main practice group"),0.4,0)))
+
IF(LEN($P73)=0,0.3,SUM(IF(([2]JOE_DATA!$C$2:$C$19999=$P73)*([2]JOE_DATA!$B$2:$B$19999="Main practice group"),0.3,0)))
+
IF(LEN($Q73)=0,0.3,SUM(IF(([2]JOE_DATA!$C$2:$C$19999=$Q73)*([2]JOE_DATA!$B$2:$B$19999="Main practice group"),0.3,0)))</f>
        <v>1</v>
      </c>
      <c r="GA73" s="3">
        <f t="shared" si="11"/>
        <v>1</v>
      </c>
      <c r="GB73" s="3">
        <f t="shared" si="12"/>
        <v>1</v>
      </c>
      <c r="GC73" s="3">
        <f t="array" ref="GC73">IF(LEN($U73)=0,0.4,SUM(IF(([2]JOE_DATA!$C$2:$C$19999=$U73)*([2]JOE_DATA!$B$2:$B$19999="Matter sector group"),0.4,0)))
+
IF(LEN($V73)=0,0.3,SUM(IF(([2]JOE_DATA!$C$2:$C$19999=$V73)*([2]JOE_DATA!$B$2:$B$19999="Matter sector group"),0.3,0)))
+
IF(LEN($W73)=0,0.3,SUM(IF(([2]JOE_DATA!$C$2:$C$19999=$W73)*([2]JOE_DATA!$B$2:$B$19999="Matter sector group"),0.3,0)))</f>
        <v>1</v>
      </c>
      <c r="GD73" s="3">
        <f t="array" ref="GD73">IF(LEN($X73)=0,0.4,SUM(IF(([2]JOE_DATA!$C$2:$C$19999=$X73)*([2]JOE_DATA!$B$2:$B$19999="Matter sub-sector group"),0.4,0)))
+
IF(LEN($Y73)=0,0.3,SUM(IF(([2]JOE_DATA!$C$2:$C$19999=$Y73)*([2]JOE_DATA!$B$2:$B$19999="Matter sub-sector group"),0.3,0)))
+
IF(LEN($Z73)=0,0.3,SUM(IF(([2]JOE_DATA!$C$2:$C$19999=$Z73)*([2]JOE_DATA!$B$2:$B$19999="Matter sub-sector group"),0.3,0)))</f>
        <v>1</v>
      </c>
      <c r="GE73" s="3">
        <f t="array" ref="GE73">IF(ISBLANK($AD73),1,SUM(IF(([2]JOE_DATA!$C$2:$C$19999=$AD73)*([2]JOE_DATA!$B$2:$B$19999="Matter confidential"),1,0)))</f>
        <v>1</v>
      </c>
      <c r="GF73" s="3">
        <f t="array" ref="GF73">IF(ISBLANK($AE73),1,SUM(IF(([2]JOE_DATA!$C$2:$C$19999=$AE73)*([2]JOE_DATA!$B$2:$B$19999="Matter confidential on completion"),1,0)))</f>
        <v>1</v>
      </c>
      <c r="GG73" s="3">
        <f t="array" ref="GG73">IF(ISBLANK($AG73),1,SUM(IF(([2]JOE_DATA!$C$2:$C$19999=$AG73)*([2]JOE_DATA!$B$2:$B$19999="Applicable law"),1,0)))</f>
        <v>1</v>
      </c>
      <c r="GH73" s="3">
        <f t="array" ref="GH73">IF(ISBLANK($AO73),1,SUM(IF(([2]JOE_DATA!$C$2:$C$19999=$AO73)*([2]JOE_DATA!$B$2:$B$19999="Contentious"),1,0)))</f>
        <v>1</v>
      </c>
      <c r="GI73" s="3">
        <f t="array" ref="GI73">IF(ISBLANK($AP73),1,SUM(IF(([2]JOE_DATA!$C$2:$C$19999=$AP73)*([2]JOE_DATA!$B$2:$B$19999="Dispute resolution"),1,0)))</f>
        <v>1</v>
      </c>
      <c r="GJ73" s="3">
        <f t="array" ref="GJ73">IF(ISBLANK($AQ73),1,SUM(IF(([2]JOE_DATA!$C$2:$C$19999=$AQ73)*([2]JOE_DATA!$B$2:$B$19999="Language of dispute"),1,0)))</f>
        <v>1</v>
      </c>
      <c r="GK73" s="3">
        <f t="array" ref="GK73">IF(LEN($AW73)=0,0.4,SUM(IF(([2]JOE_DATA!$C$2:$C$19999=$AW73)*([2]JOE_DATA!$B$2:$B$19999="Country Of Arbitration"),0.4,0)))
+
IF(LEN($AX73)=0,0.3,SUM(IF(([2]JOE_DATA!$C$2:$C$19999=$AX73)*([2]JOE_DATA!$B$2:$B$19999="Country Of Arbitration"),0.3,0)))
+
IF(LEN($AY73)=0,0.3,SUM(IF(([2]JOE_DATA!$C$2:$C$19999=$AY73)*([2]JOE_DATA!$B$2:$B$19999="Country Of Arbitration"),0.3,0)))</f>
        <v>1</v>
      </c>
      <c r="GL73" s="3">
        <f t="array" ref="GL73">IF(LEN($AT73)=0,0.4,SUM(IF(([2]JOE_DATA!$C$2:$C$19999=$AT73)*([2]JOE_DATA!$B$2:$B$19999="Jurisdiction of dispute"),0.4,0)))
+
IF(LEN($AU73)=0,0.3,SUM(IF(([2]JOE_DATA!$C$2:$C$19999=$AU73)*([2]JOE_DATA!$B$2:$B$19999="Jurisdiction of dispute"),0.3,0)))
+
IF(LEN($AV73)=0,0.3,SUM(IF(([2]JOE_DATA!$C$2:$C$19999=$AV73)*([2]JOE_DATA!$B$2:$B$19999="Jurisdiction of dispute"),0.3,0)))</f>
        <v>1</v>
      </c>
      <c r="GM73" s="3">
        <f t="array" ref="GM73">IF(LEN($AZ73)=0,0.6,SUM(IF(([2]JOE_DATA!$C$2:$C$19999=$AZ73)*([2]JOE_DATA!$B$2:$B$19999="Seat of arbitration"),0.6,0)))
+
IF(LEN($BA73)=0,0.4,SUM(IF(([2]JOE_DATA!$C$2:$C$19999=$BA73)*([2]JOE_DATA!$B$2:$B$19999="Seat of arbitration"),0.4,0)))</f>
        <v>1</v>
      </c>
      <c r="GN73" s="3">
        <f t="array" ref="GN73">IF(ISBLANK($BB73),1,SUM(IF(([2]JOE_DATA!$C$2:$C$19999=$BB73)*([2]JOE_DATA!$B$2:$B$19999="Arbitral rules"),1,0)))</f>
        <v>1</v>
      </c>
      <c r="GO73" s="3">
        <f t="array" ref="GO73">IF(ISBLANK($BC73),1,SUM(IF(([2]JOE_DATA!$C$2:$C$19999=$BC73)*([2]JOE_DATA!$B$2:$B$19999="Investment treaty"),1,0)))</f>
        <v>1</v>
      </c>
      <c r="GP73" s="3">
        <f t="array" ref="GP73">IF(ISBLANK($BD73),1,SUM(IF(([2]JOE_DATA!$C$2:$C$19999=$BD73)*([2]JOE_DATA!$B$2:$B$19999="Investigation type"),1,0)))</f>
        <v>1</v>
      </c>
      <c r="GQ73" s="3">
        <f t="array" ref="GQ73">IF(ISBLANK($BF73),1,SUM(IF(([2]JOE_DATA!$C$2:$C$19999=$BF73)*([2]JOE_DATA!$B$2:$B$19999="Currency of deal"),1,0)))</f>
        <v>1</v>
      </c>
      <c r="GR73" s="3">
        <f t="array" ref="GR73">IF(ISBLANK($BG73),1,SUM(IF(([2]JOE_DATA!$C$2:$C$19999=$BG73)*([2]JOE_DATA!$B$2:$B$19999="Value confidential"),1,0)))</f>
        <v>1</v>
      </c>
      <c r="GS73" s="3">
        <f t="array" ref="GS73">IF(ISBLANK($BH73),1,SUM(IF(([2]JOE_DATA!$C$2:$C$19999=$BH73)*([2]JOE_DATA!$B$2:$B$19999="Value confidential on completion"),1,0)))</f>
        <v>1</v>
      </c>
      <c r="GT73" s="3">
        <f t="array" ref="GT73">IF(LEN($BI73)=0,0.4,SUM(IF(([2]JOE_DATA!$C$2:$C$19999=$BI73)*([2]JOE_DATA!$B$2:$B$19999="Teams"),0.4,0)))
+
IF(LEN($BJ73)=0,0.3,SUM(IF(([2]JOE_DATA!$C$2:$C$19999=$BJ73)*([2]JOE_DATA!$B$2:$B$19999="Teams"),0.3,0)))
+
IF(LEN($BK73)=0,0.3,SUM(IF(([2]JOE_DATA!$C$2:$C$19999=$BK73)*([2]JOE_DATA!$B$2:$B$19999="Teams"),0.3,0)))</f>
        <v>1</v>
      </c>
      <c r="GU73" s="3">
        <f t="array" ref="GU73">IF(LEN($BL73)=0,0.4,SUM(IF(([2]JOE_DATA!$C$2:$C$19999=$BL73)*([2]JOE_DATA!$B$2:$B$19999="Lead Matter Partner"),0.4,0)))
+
IF(LEN($BM73)=0,0.3,SUM(IF(([2]JOE_DATA!$C$2:$C$19999=$BM73)*([2]JOE_DATA!$B$2:$B$19999="Lead Matter Partner"),0.3,0)))
+
IF(LEN($BN73)=0,0.3,SUM(IF(([2]JOE_DATA!$C$2:$C$19999=$BN73)*([2]JOE_DATA!$B$2:$B$19999="Lead Matter Partner"),0.3,0)))</f>
        <v>1</v>
      </c>
      <c r="GV73" s="3">
        <f t="array" ref="GV73">IF(LEN($BP73)=0,0.4,SUM(IF(([2]JOE_DATA!$C$2:$C$19999=$BP73)*([2]JOE_DATA!$B$2:$B$19999="Source of credential"),0.4,0)))
+
IF(LEN($BQ73)=0,0.3,SUM(IF(([2]JOE_DATA!$C$2:$C$19999=$BQ73)*([2]JOE_DATA!$B$2:$B$19999="Source of credential"),0.3,0)))
+
IF(LEN($BR73)=0,0.3,SUM(IF(([2]JOE_DATA!$C$2:$C$19999=$BR73)*([2]JOE_DATA!$B$2:$B$19999="Source of credential"),0.3,0)))</f>
        <v>1</v>
      </c>
      <c r="GW73" s="3">
        <f t="array" ref="GW73">IF(LEN($BX73)=0,0.4,SUM(IF(([2]JOE_DATA!$C$2:$C$19999=$BX73)*([2]JOE_DATA!$B$2:$B$19999="CMS firms involved"),0.4,0)))
+
IF(LEN($BY73)=0,0.6,SUM(IF(([2]JOE_DATA!$C$2:$C$19999=$BY73)*([2]JOE_DATA!$B$2:$B$19999="CMS firms involved"),0.6,0)))</f>
        <v>1</v>
      </c>
      <c r="GX73" s="3">
        <f t="array" ref="GX73">IF(ISBLANK($BZ73),1,SUM(IF(([2]JOE_DATA!$C$2:$C$19999=$BZ73)*([2]JOE_DATA!$B$2:$B$19999="Lead CMS firm"),1,0)))</f>
        <v>1</v>
      </c>
      <c r="GY73" s="3">
        <f t="array" ref="GY73">IF(LEN($CA73)=0,0.4,SUM(IF(([2]JOE_DATA!$C$2:$C$19999=$CA73)*([2]JOE_DATA!$B$2:$B$19999="Countries of other CMS firms"),0.4,0)))
+
IF(LEN($CB73)=0,0.3,SUM(IF(([2]JOE_DATA!$C$2:$C$19999=$CB73)*([2]JOE_DATA!$B$2:$B$19999="Countries of other CMS firms"),0.3,0)))
+
IF(LEN($CC73)=0,0.3,SUM(IF(([2]JOE_DATA!$C$2:$C$19999=$CC73)*([2]JOE_DATA!$B$2:$B$19999="Countries of other CMS firms"),0.3,0)))</f>
        <v>1</v>
      </c>
      <c r="GZ73" s="3">
        <f t="array" ref="GZ73">IF(ISBLANK($CD73),1,SUM(IF(([2]JOE_DATA!$C$2:$C$19999=$CD73)*([2]JOE_DATA!$B$2:$B$19999="Credential status"),1,0)))</f>
        <v>1</v>
      </c>
      <c r="HA73" s="3">
        <f t="array" ref="HA73">IF(ISBLANK($CE73),1,SUM(IF(([2]JOE_DATA!$C$2:$C$19999=$CE73)*([2]JOE_DATA!$B$2:$B$19999="Credential version"),1,0)))</f>
        <v>1</v>
      </c>
      <c r="HB73" s="3">
        <f t="array" ref="HB73">IF(ISBLANK($CG73),1,SUM(IF(([2]JOE_DATA!$C$2:$C$19999=$CG73)*([2]JOE_DATA!$B$2:$B$19999="Credential type "),1,0)))</f>
        <v>1</v>
      </c>
      <c r="HC73" s="3">
        <f t="array" ref="HC73">IF(ISBLANK($CH73),1,SUM(IF(([2]JOE_DATA!$C$2:$C$19999=$CH73)*([2]JOE_DATA!$B$2:$B$19999="Other uses"),1,0)))</f>
        <v>1</v>
      </c>
      <c r="HD73" s="3">
        <f t="array" ref="HD73">IF(ISBLANK($CK73),1,SUM(IF(([2]JOE_DATA!$C$2:$C$19999=$CK73)*([2]JOE_DATA!$B$2:$B$19999="Priority"),1,0)))</f>
        <v>1</v>
      </c>
      <c r="HE73" s="3">
        <f t="array" ref="HE73">IF(LEN($CM73)=0,0.4,SUM(IF(([2]JOE_DATA!$C$2:$C$19999=$CM73)*([2]JOE_DATA!$B$2:$B$19999="Know how"),0.4,0)))
+
IF(LEN($CN73)=0,0.3,SUM(IF(([2]JOE_DATA!$C$2:$C$19999=$CN73)*([2]JOE_DATA!$B$2:$B$19999="Know how"),0.3,0)))
+
IF(LEN($CO73)=0,0.3,SUM(IF(([2]JOE_DATA!$C$2:$C$19999=$CO73)*([2]JOE_DATA!$B$2:$B$19999="Know how"),0.3,0)))</f>
        <v>1</v>
      </c>
      <c r="HF73" s="3">
        <f t="array" ref="HF73">IF(LEN($CS73)=0,0.4,SUM(IF(([2]JOE_DATA!$C$2:$C$19999=$CS73)*([2]JOE_DATA!$B$2:$B$19999="Work type")*([2]JOE_DATA!$A$2:$A$19999="BAIF"),0.4,0)))
+
IF(LEN($CT73)=0,0.3,SUM(IF(([2]JOE_DATA!$C$2:$C$19999=$CT73)*([2]JOE_DATA!$B$2:$B$19999="Work type")*([2]JOE_DATA!$A$2:$A$19999="BAIF"),0.3,0)))
+
IF(LEN($CU73)=0,0.3,SUM(IF(([2]JOE_DATA!$C$2:$C$19999=$CU73)*([2]JOE_DATA!$B$2:$B$19999="Work type")*([2]JOE_DATA!$A$2:$A$19999="BAIF"),0.3,0)))</f>
        <v>1</v>
      </c>
      <c r="HG73" s="3">
        <f t="array" ref="HG73">IF(LEN($CQ73)=0,1,SUM(IF(([2]JOE_DATA!$C$2:$C$19999=$CQ73)*([2]JOE_DATA!$B$2:$B$19999="Client type")*([2]JOE_DATA!$A$2:$A$19999="BAIF"),1,0)))</f>
        <v>1</v>
      </c>
      <c r="HH73" s="3">
        <f t="array" ref="HH73">IF(LEN($CW73)=0,0.4,SUM(IF(([2]JOE_DATA!$C$2:$C$19999=$CW73)*([2]JOE_DATA!$B$2:$B$19999="Work type")*([2]JOE_DATA!$A$2:$A$19999="CRD"),0.4,0)))
+
IF(LEN($CX73)=0,0.3,SUM(IF(([2]JOE_DATA!$C$2:$C$19999=$CX73)*([2]JOE_DATA!$B$2:$B$19999="Work type")*([2]JOE_DATA!$A$2:$A$19999="CRD"),0.3,0)))
+
IF(LEN($CY73)=0,0.3,SUM(IF(([2]JOE_DATA!$C$2:$C$19999=$CY73)*([2]JOE_DATA!$B$2:$B$19999="Work type")*([2]JOE_DATA!$A$2:$A$19999="CRD"),0.3,0)))</f>
        <v>1</v>
      </c>
      <c r="HI73" s="3">
        <f t="array" ref="HI73">IF(LEN($CZ73)=0,0.4,SUM(IF(([2]JOE_DATA!$C$2:$C$19999=$CZ73)*([2]JOE_DATA!$B$2:$B$19999="Sub-work type")*([2]JOE_DATA!$A$2:$A$19999="CRD"),0.4,0)))
+
IF(LEN($DA73)=0,0.3,SUM(IF(([2]JOE_DATA!$C$2:$C$19999=$DA73)*([2]JOE_DATA!$B$2:$B$19999="Sub-work type")*([2]JOE_DATA!$A$2:$A$19999="CRD"),0.3,0)))
+
IF(LEN($DB73)=0,0.3,SUM(IF(([2]JOE_DATA!$C$2:$C$19999=$DB73)*([2]JOE_DATA!$B$2:$B$19999="Sub-work type")*([2]JOE_DATA!$A$2:$A$19999="CRD"),0.3,0)))</f>
        <v>1</v>
      </c>
      <c r="HJ73" s="3">
        <f t="array" ref="HJ73">IF(LEN($CV73)=0,1,SUM(IF(([2]JOE_DATA!$C$2:$C$19999=$CV73)*([2]JOE_DATA!$B$2:$B$19999="Client type")*([2]JOE_DATA!$A$2:$A$19999="CRD"),1,0)))</f>
        <v>1</v>
      </c>
      <c r="HK73" s="3">
        <f t="array" ref="HK73">IF(LEN($DC73)=0,0.4,SUM(IF(([2]JOE_DATA!$C$2:$C$19999=$DC73)*([2]JOE_DATA!$B$2:$B$19999="Work type")*([2]JOE_DATA!$A$2:$A$19999="Corporate"),0.4,0)))
+
IF(LEN($DD73)=0,0.3,SUM(IF(([2]JOE_DATA!$C$2:$C$19999=$DD73)*([2]JOE_DATA!$B$2:$B$19999="Work type")*([2]JOE_DATA!$A$2:$A$19999="Corporate"),0.3,0)))
+
IF(LEN($DE73)=0,0.3,SUM(IF(([2]JOE_DATA!$C$2:$C$19999=$DE73)*([2]JOE_DATA!$B$2:$B$19999="Work type")*([2]JOE_DATA!$A$2:$A$19999="Corporate"),0.3,0)))</f>
        <v>1</v>
      </c>
      <c r="HL73" s="3">
        <f t="array" ref="HL73">IF(LEN($DF73)=0,0.4,SUM(IF(([2]JOE_DATA!$C$2:$C$19999=$DF73)*([2]JOE_DATA!$B$2:$B$19999="Sub-work type")*([2]JOE_DATA!$A$2:$A$19999="Corporate"),0.4,0)))
+
IF(LEN($DG73)=0,0.3,SUM(IF(([2]JOE_DATA!$C$2:$C$19999=$DG73)*([2]JOE_DATA!$B$2:$B$19999="Sub-work type")*([2]JOE_DATA!$A$2:$A$19999="Corporate"),0.3,0)))
+
IF(LEN($DH73)=0,0.3,SUM(IF(([2]JOE_DATA!$C$2:$C$19999=$DH73)*([2]JOE_DATA!$B$2:$B$19999="Sub-work type")*([2]JOE_DATA!$A$2:$A$19999="Corporate"),0.3,0)))</f>
        <v>1</v>
      </c>
      <c r="HM73" s="3">
        <f t="array" ref="HM73">IF(LEN($DI73)=0,0.4,SUM(IF(([2]JOE_DATA!$C$2:$C$19999=$DI73)*([2]JOE_DATA!$B$2:$B$19999="Acting for")*([2]JOE_DATA!$A$2:$A$19999="Corporate"),0.4,0)))
+
IF(LEN($DJ73)=0,0.3,SUM(IF(([2]JOE_DATA!$C$2:$C$19999=$DJ73)*([2]JOE_DATA!$B$2:$B$19999="Acting for")*([2]JOE_DATA!$A$2:$A$19999="Corporate"),0.3,0)))
+
IF(LEN($DK73)=0,0.3,SUM(IF(([2]JOE_DATA!$C$2:$C$19999=$DK73)*([2]JOE_DATA!$B$2:$B$19999="Acting for")*([2]JOE_DATA!$A$2:$A$19999="Corporate"),0.3,0)))</f>
        <v>1</v>
      </c>
      <c r="HN73" s="3">
        <f t="array" ref="HN73">IF(LEN($DM73)=0,0.4,SUM(IF(([2]JOE_DATA!$C$2:$C$19999=$DM73)*([2]JOE_DATA!$B$2:$B$19999="Country of buyer")*([2]JOE_DATA!$A$2:$A$19999="Corporate"),0.4,0)))
+
IF(LEN($DN73)=0,0.3,SUM(IF(([2]JOE_DATA!$C$2:$C$19999=$DN73)*([2]JOE_DATA!$B$2:$B$19999="Country of buyer")*([2]JOE_DATA!$A$2:$A$19999="Corporate"),0.3,0)))
+
IF(LEN($DL73)=0,0.3,SUM(IF(([2]JOE_DATA!$C$2:$C$19999=$DL73)*([2]JOE_DATA!$B$2:$B$19999="Country of buyer")*([2]JOE_DATA!$A$2:$A$19999="Corporate"),0.3,0)))</f>
        <v>1</v>
      </c>
      <c r="HO73" s="3">
        <f t="array" ref="HO73">IF(LEN($DO73)=0,0.4,SUM(IF(([2]JOE_DATA!$C$2:$C$19999=$DO73)*([2]JOE_DATA!$B$2:$B$19999="Country of seller")*([2]JOE_DATA!$A$2:$A$19999="Corporate"),0.4,0)))
+
IF(LEN($DP73)=0,0.3,SUM(IF(([2]JOE_DATA!$C$2:$C$19999=$DP73)*([2]JOE_DATA!$B$2:$B$19999="Country of seller")*([2]JOE_DATA!$A$2:$A$19999="Corporate"),0.3,0)))
+
IF(LEN($DQ73)=0,0.3,SUM(IF(([2]JOE_DATA!$C$2:$C$19999=$DQ73)*([2]JOE_DATA!$B$2:$B$19999="Country of seller")*([2]JOE_DATA!$A$2:$A$19999="Corporate"),0.3,0)))</f>
        <v>1</v>
      </c>
      <c r="HP73" s="3">
        <f t="array" ref="HP73">IF(LEN($DR73)=0,0.4,SUM(IF(([2]JOE_DATA!$C$2:$C$19999=$DR73)*([2]JOE_DATA!$B$2:$B$19999="Country of target")*([2]JOE_DATA!$A$2:$A$19999="Corporate"),0.4,0)))
+
IF(LEN($DS73)=0,0.3,SUM(IF(([2]JOE_DATA!$C$2:$C$19999=$DS73)*([2]JOE_DATA!$B$2:$B$19999="Country of target")*([2]JOE_DATA!$A$2:$A$19999="Corporate"),0.3,0)))
+
IF(LEN($DT73)=0,0.3,SUM(IF(([2]JOE_DATA!$C$2:$C$19999=$DT73)*([2]JOE_DATA!$B$2:$B$19999="Country of target")*([2]JOE_DATA!$A$2:$A$19999="Corporate"),0.3,0)))</f>
        <v>1</v>
      </c>
      <c r="HQ73" s="3">
        <f t="array" ref="HQ73">IF(LEN($DU73)=0,1,SUM(IF(([2]JOE_DATA!$C$2:$C$19999=$DU73)*([2]JOE_DATA!$B$2:$B$19999="Value over US $5m")*([2]JOE_DATA!$A$2:$A$19999="Corporate"),1,0)))</f>
        <v>1</v>
      </c>
      <c r="HR73" s="3">
        <f t="array" ref="HR73">IF(LEN($DV73)=0,1,SUM(IF(([2]JOE_DATA!$C$2:$C$19999=$DV73)*([2]JOE_DATA!$B$2:$B$19999="Value over £500,000")*([2]JOE_DATA!$A$2:$A$19999="Corporate"),1,0)))</f>
        <v>1</v>
      </c>
      <c r="HS73" s="3">
        <f t="array" ref="HS73">IF(LEN($DW73)=0,1,SUM(IF(([2]JOE_DATA!$C$2:$C$19999=$DW73)*([2]JOE_DATA!$B$2:$B$19999="Value over Euro 5m")*([2]JOE_DATA!$A$2:$A$19999="Corporate"),1,0)))</f>
        <v>1</v>
      </c>
      <c r="HT73" s="3">
        <f t="array" ref="HT73">IF(LEN($DX73)=0,1,SUM(IF(([2]JOE_DATA!$C$2:$C$19999=$DX73)*([2]JOE_DATA!$B$2:$B$19999="Value range in euros")*([2]JOE_DATA!$A$2:$A$19999="Corporate"),1,0)))</f>
        <v>1</v>
      </c>
      <c r="HU73" s="3">
        <f t="array" ref="HU73">IF(LEN($DY73)=0,1,SUM(IF(([2]JOE_DATA!$C$2:$C$19999=$DY73)*([2]JOE_DATA!$B$2:$B$19999="Is the deal relevant for M&amp;A study")*([2]JOE_DATA!$A$2:$A$19999="Corporate"),1,0)))</f>
        <v>1</v>
      </c>
      <c r="HV73" s="3">
        <f t="array" ref="HV73">IF(LEN($DZ73)=0,1,SUM(IF(([2]JOE_DATA!$C$2:$C$19999=$DZ73)*([2]JOE_DATA!$B$2:$B$19999="Does the deal involve PE clients")*([2]JOE_DATA!$A$2:$A$19999="Corporate"),1,0)))</f>
        <v>1</v>
      </c>
      <c r="HW73" s="3">
        <f t="array" ref="HW73">IF(LEN($EA73)=0,1,SUM(IF(([2]JOE_DATA!$C$2:$C$19999=$EA73)*([2]JOE_DATA!$B$2:$B$19999="Quarter deal announced/signed")*([2]JOE_DATA!$A$2:$A$19999="Corporate"),1,0)))</f>
        <v>1</v>
      </c>
      <c r="HX73" s="3">
        <f t="array" ref="HX73">IF(LEN($EB73)=0,1,SUM(IF(([2]JOE_DATA!$C$2:$C$19999=$EB73)*([2]JOE_DATA!$B$2:$B$19999="Quarter deal completed")*([2]JOE_DATA!$A$2:$A$19999="Corporate"),1,0)))</f>
        <v>1</v>
      </c>
      <c r="HY73" s="3">
        <f t="array" ref="HY73">IF(LEN($EC73)=0,1,SUM(IF(([2]JOE_DATA!$C$2:$C$19999=$EC73)*([2]JOE_DATA!$B$2:$B$19999="Year deal announced/signed")*([2]JOE_DATA!$A$2:$A$19999="Corporate"),1,0)))</f>
        <v>1</v>
      </c>
      <c r="HZ73" s="3">
        <f t="array" ref="HZ73">IF(LEN($ED73)=0,1,SUM(IF(([2]JOE_DATA!$C$2:$C$19999=$ED73)*([2]JOE_DATA!$B$2:$B$19999="Year deal completed")*([2]JOE_DATA!$A$2:$A$19999="Corporate"),1,0)))</f>
        <v>1</v>
      </c>
      <c r="IA73" s="3">
        <v>1</v>
      </c>
      <c r="IB73" s="3">
        <f t="array" ref="IB73">IF(LEN($EF73)=0,1,SUM(IF(([2]JOE_DATA!$C$2:$C$19999=$EF73)*([2]JOE_DATA!$B$2:$B$19999="Work type")*([2]JOE_DATA!$A$2:$A$19999="Corporate Tax"),1,0)))</f>
        <v>1</v>
      </c>
      <c r="IC73" s="3">
        <f t="array" ref="IC73">IF(LEN($EG73)=0,0.4,SUM(IF(([2]JOE_DATA!$C$2:$C$19999=$EG73)*([2]JOE_DATA!$B$2:$B$19999="Work type")*([2]JOE_DATA!$A$2:$A$19999="EPC Construction"),0.4,0)))
+
IF(LEN($EH73)=0,0.3,SUM(IF(([2]JOE_DATA!$C$2:$C$19999=$EH73)*([2]JOE_DATA!$B$2:$B$19999="Work type")*([2]JOE_DATA!$A$2:$A$19999="EPC Construction"),0.3,0)))
+
IF(LEN($EI73)=0,0.3,SUM(IF(([2]JOE_DATA!$C$2:$C$19999=$EI73)*([2]JOE_DATA!$B$2:$B$19999="Work type")*([2]JOE_DATA!$A$2:$A$19999="EPC Construction"),0.3,0)))</f>
        <v>1</v>
      </c>
      <c r="ID73" s="3">
        <f t="array" ref="ID73">IF(LEN($EJ73)=0,0.4,SUM(IF(([2]JOE_DATA!$C$2:$C$19999=$EJ73)*([2]JOE_DATA!$B$2:$B$19999="Contract type")*([2]JOE_DATA!$A$2:$A$19999="EPC Construction"),0.4,0)))
+
IF(LEN($EK73)=0,0.3,SUM(IF(([2]JOE_DATA!$C$2:$C$19999=$EK73)*([2]JOE_DATA!$B$2:$B$19999="Contract type")*([2]JOE_DATA!$A$2:$A$19999="EPC Construction"),0.3,0)))
+
IF(LEN($EL73)=0,0.3,SUM(IF(([2]JOE_DATA!$C$2:$C$19999=$EL73)*([2]JOE_DATA!$B$2:$B$19999="Contract type")*([2]JOE_DATA!$A$2:$A$19999="EPC Construction"),0.3,0)))</f>
        <v>1</v>
      </c>
      <c r="IE73" s="3">
        <f t="array" ref="IE73">IF(LEN($EP73)=0,1,SUM(IF(([2]JOE_DATA!$C$2:$C$19999=$EP73)*([2]JOE_DATA!$B$2:$B$19999="Client type")*([2]JOE_DATA!$A$2:$A$19999="EPC Construction"),1,0)))</f>
        <v>1</v>
      </c>
      <c r="IF73" s="3">
        <f t="array" ref="IF73">IF(LEN($EN73)=0,1,SUM(IF(([2]JOE_DATA!$C$2:$C$19999=$EN73)*([2]JOE_DATA!$B$2:$B$19999="Subject matter")*([2]JOE_DATA!$A$2:$A$19999="EPC Construction"),1,0)))</f>
        <v>1</v>
      </c>
      <c r="IG73" s="3">
        <f t="array" ref="IG73">IF(LEN($ER73)=0,1,SUM(IF(([2]JOE_DATA!$C$2:$C$19999=$ER73)*([2]JOE_DATA!$B$2:$B$19999="Client scope")*([2]JOE_DATA!$A$2:$A$19999="EPC Construction"),1,0)))</f>
        <v>1</v>
      </c>
      <c r="IH73" s="3">
        <f t="array" ref="IH73">IF(LEN($ES73)=0,0.4,SUM(IF(([2]JOE_DATA!$C$2:$C$19999=$ES73)*([2]JOE_DATA!$B$2:$B$19999="Work type")*([2]JOE_DATA!$A$2:$A$19999="EPC Energy"),0.4,0)))
+
IF(LEN($ET73)=0,0.3,SUM(IF(([2]JOE_DATA!$C$2:$C$19999=$ET73)*([2]JOE_DATA!$B$2:$B$19999="Work type")*([2]JOE_DATA!$A$2:$A$19999="EPC Energy"),0.3,0)))
+
IF(LEN($EU73)=0,0.3,SUM(IF(([2]JOE_DATA!$C$2:$C$19999=$EU73)*([2]JOE_DATA!$B$2:$B$19999="Work type")*([2]JOE_DATA!$A$2:$A$19999="EPC Energy"),0.3,0)))</f>
        <v>1</v>
      </c>
      <c r="II73" s="3">
        <f t="array" ref="II73">IF(LEN($EV73)=0,1,SUM(IF(([2]JOE_DATA!$C$2:$C$19999=$EV73)*([2]JOE_DATA!$B$2:$B$19999="Work type")*([2]JOE_DATA!$A$2:$A$19999="EPC Energy"),1,0)))</f>
        <v>1</v>
      </c>
      <c r="IJ73" s="3">
        <f t="array" ref="IJ73">IF(LEN($EW73)=0,1,SUM(IF(([2]JOE_DATA!$C$2:$C$19999=$EW73)*([2]JOE_DATA!$B$2:$B$19999="Client type")*([2]JOE_DATA!$A$2:$A$19999="EPC Projects"),1,0)))</f>
        <v>1</v>
      </c>
      <c r="IK73" s="3">
        <f t="array" ref="IK73">IF(LEN($FE73)=0,0.4,SUM(IF(([2]JOE_DATA!$C$2:$C$19999=$FE73)*([2]JOE_DATA!$B$2:$B$19999="Client type")*([2]JOE_DATA!$A$2:$A$19999="Real Estate"),0.4,0)))
+
IF(LEN($FF73)=0,0.3,SUM(IF(([2]JOE_DATA!$C$2:$C$19999=$FF73)*([2]JOE_DATA!$B$2:$B$19999="Client type")*([2]JOE_DATA!$A$2:$A$19999="Real Estate"),0.3,0)))
+
IF(LEN($FG73)=0,0.3,SUM(IF(([2]JOE_DATA!$C$2:$C$19999=$FG73)*([2]JOE_DATA!$B$2:$B$19999="Client type")*([2]JOE_DATA!$A$2:$A$19999="Real Estate"),0.3,0)))</f>
        <v>1</v>
      </c>
      <c r="IL73" s="3">
        <f t="array" ref="IL73">IF(LEN($FH73)=0,0.4,SUM(IF(([2]JOE_DATA!$C$2:$C$19999=$FH73)*([2]JOE_DATA!$B$2:$B$19999="Work type")*([2]JOE_DATA!$A$2:$A$19999="Real Estate"),0.4,0)))
+
IF(LEN($FI73)=0,0.3,SUM(IF(([2]JOE_DATA!$C$2:$C$19999=$FI73)*([2]JOE_DATA!$B$2:$B$19999="Work type")*([2]JOE_DATA!$A$2:$A$19999="Real Estate"),0.3,0)))
+
IF(LEN($FJ73)=0,0.3,SUM(IF(([2]JOE_DATA!$C$2:$C$19999=$FJ73)*([2]JOE_DATA!$B$2:$B$19999="Work type")*([2]JOE_DATA!$A$2:$A$19999="Real Estate"),0.3,0)))</f>
        <v>1</v>
      </c>
      <c r="IM73" s="3">
        <f t="array" ref="IM73">IF(LEN($EX73)=0,0.4,SUM(IF(([2]JOE_DATA!$C$2:$C$19999=$EX73)*([2]JOE_DATA!$B$2:$B$19999="Work type")*([2]JOE_DATA!$A$2:$A$19999="Human Capital"),0.4,0)))
+
IF(LEN($EY73)=0,0.3,SUM(IF(([2]JOE_DATA!$C$2:$C$19999=$EY73)*([2]JOE_DATA!$B$2:$B$19999="Work type")*([2]JOE_DATA!$A$2:$A$19999="Human Capital"),0.3,0)))
+
IF(LEN($EZ73)=0,0.3,SUM(IF(([2]JOE_DATA!$C$2:$C$19999=$EZ73)*([2]JOE_DATA!$B$2:$B$19999="Work type")*([2]JOE_DATA!$A$2:$A$19999="Human Capital"),0.3,0)))</f>
        <v>1</v>
      </c>
      <c r="IN73" s="3">
        <f t="array" ref="IN73">IF(LEN($FA73)=0,0.4,SUM(IF(([2]JOE_DATA!$C$2:$C$19999=$FA73)*([2]JOE_DATA!$B$2:$B$19999="Sub-work types")*([2]JOE_DATA!$A$2:$A$19999="Human Capital"),0.4,0)))
+
IF(LEN($FB73)=0,0.3,SUM(IF(([2]JOE_DATA!$C$2:$C$19999=$FB73)*([2]JOE_DATA!$B$2:$B$19999="Sub-work types")*([2]JOE_DATA!$A$2:$A$19999="Human Capital"),0.3,0)))
+
IF(LEN($FC73)=0,0.3,SUM(IF(([2]JOE_DATA!$C$2:$C$19999=$FC73)*([2]JOE_DATA!$B$2:$B$19999="Sub-work types")*([2]JOE_DATA!$A$2:$A$19999="Human Capital"),0.3,0)))</f>
        <v>1</v>
      </c>
      <c r="IO73" s="16">
        <f t="array" ref="IO73">IF(LEN($FD73)=0,1,SUM(IF(([2]JOE_DATA!$C$2:$C$19999=$FD73)*([2]JOE_DATA!$B$2:$B$19999="Pension scheme")*([2]JOE_DATA!$A$2:$A$19999="Human Capital"),1,0)))</f>
        <v>1</v>
      </c>
      <c r="IP73" s="3">
        <f t="array" ref="IP73">IF(LEN($BT73)=0,0.4,SUM(IF(([2]JOE_DATA!$C$2:$C$19999=$BT73)*([2]JOE_DATA!$B$2:$B$19999="Other Matter Executive"),0.4,0)))
+
IF(LEN($BU73)=0,0.3,SUM(IF(([2]JOE_DATA!$C$2:$C$19999=$BU73)*([2]JOE_DATA!$B$2:$B$19999="Other Matter Executive"),0.3,0)))
+
IF(LEN($BV73)=0,0.3,SUM(IF(([2]JOE_DATA!$C$2:$C$19999=$BV73)*([2]JOE_DATA!$B$2:$B$19999="Other Matter Executive"),0.3,0)))</f>
        <v>1</v>
      </c>
    </row>
    <row r="74" spans="1:250" ht="18.75">
      <c r="A74" s="37" t="s">
        <v>246</v>
      </c>
      <c r="B74" s="38" t="s">
        <v>499</v>
      </c>
      <c r="C74" s="37" t="s">
        <v>254</v>
      </c>
      <c r="D74" s="37"/>
      <c r="E74" s="3"/>
      <c r="F74" s="39" t="s">
        <v>320</v>
      </c>
      <c r="G74" s="3"/>
      <c r="H74" s="3"/>
      <c r="I74" s="40" t="s">
        <v>451</v>
      </c>
      <c r="J74" s="3"/>
      <c r="K74" s="3"/>
      <c r="L74" s="37"/>
      <c r="M74" s="3"/>
      <c r="N74" s="3"/>
      <c r="O74" s="41" t="s">
        <v>100</v>
      </c>
      <c r="P74" s="37"/>
      <c r="Q74" s="37"/>
      <c r="R74" s="3"/>
      <c r="S74" s="42"/>
      <c r="T74" s="42">
        <v>39076</v>
      </c>
      <c r="U74" s="40" t="s">
        <v>300</v>
      </c>
      <c r="V74" s="39" t="s">
        <v>320</v>
      </c>
      <c r="W74" s="3"/>
      <c r="X74" s="40" t="s">
        <v>451</v>
      </c>
      <c r="Y74" s="40" t="s">
        <v>361</v>
      </c>
      <c r="Z74" s="3"/>
      <c r="AA74" s="37" t="s">
        <v>500</v>
      </c>
      <c r="AB74" s="37" t="s">
        <v>501</v>
      </c>
      <c r="AC74" s="3"/>
      <c r="AD74" s="37" t="s">
        <v>254</v>
      </c>
      <c r="AE74" s="3"/>
      <c r="AF74" s="3"/>
      <c r="AG74" s="43" t="s">
        <v>130</v>
      </c>
      <c r="AH74" s="3"/>
      <c r="AI74" s="37" t="s">
        <v>255</v>
      </c>
      <c r="AJ74" s="3"/>
      <c r="AK74" s="3"/>
      <c r="AL74" s="37"/>
      <c r="AM74" s="3"/>
      <c r="AN74" s="3"/>
      <c r="AO74" s="37" t="s">
        <v>256</v>
      </c>
      <c r="AP74" s="3"/>
      <c r="AQ74" s="3"/>
      <c r="AR74" s="3"/>
      <c r="AS74" s="3"/>
      <c r="AT74" s="3"/>
      <c r="AU74" s="3"/>
      <c r="AV74" s="3"/>
      <c r="AW74" s="3"/>
      <c r="AX74" s="3"/>
      <c r="AY74" s="3"/>
      <c r="AZ74" s="3"/>
      <c r="BA74" s="3"/>
      <c r="BB74" s="3"/>
      <c r="BC74" s="3"/>
      <c r="BD74" s="3"/>
      <c r="BE74" s="44"/>
      <c r="BF74" s="37"/>
      <c r="BG74" s="37" t="s">
        <v>254</v>
      </c>
      <c r="BH74" s="3"/>
      <c r="BI74" s="37" t="s">
        <v>289</v>
      </c>
      <c r="BJ74" s="45"/>
      <c r="BK74" s="45"/>
      <c r="BL74" s="46" t="s">
        <v>502</v>
      </c>
      <c r="BM74" s="46"/>
      <c r="BN74" s="37"/>
      <c r="BO74" s="3"/>
      <c r="BP74" s="3"/>
      <c r="BQ74" s="3"/>
      <c r="BR74" s="3"/>
      <c r="BS74" s="3"/>
      <c r="BT74" s="46" t="s">
        <v>503</v>
      </c>
      <c r="BU74" s="46" t="s">
        <v>284</v>
      </c>
      <c r="BV74" s="37"/>
      <c r="BW74" s="3"/>
      <c r="BX74" s="3"/>
      <c r="BY74" s="3"/>
      <c r="BZ74" s="3"/>
      <c r="CA74" s="3"/>
      <c r="CB74" s="3"/>
      <c r="CC74" s="3"/>
      <c r="CD74" s="41" t="s">
        <v>259</v>
      </c>
      <c r="CE74" s="40" t="s">
        <v>260</v>
      </c>
      <c r="CF74" s="3"/>
      <c r="CG74" s="41" t="s">
        <v>261</v>
      </c>
      <c r="CH74" s="40"/>
      <c r="CI74" s="3"/>
      <c r="CJ74" s="3"/>
      <c r="CK74" s="41" t="s">
        <v>262</v>
      </c>
      <c r="CL74" s="3"/>
      <c r="CM74" s="3"/>
      <c r="CN74" s="3"/>
      <c r="CO74" s="3"/>
      <c r="CP74" s="3"/>
      <c r="CQ74" s="37"/>
      <c r="CR74" s="37"/>
      <c r="CS74" s="37"/>
      <c r="CT74" s="37"/>
      <c r="CU74" s="37"/>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7"/>
      <c r="FF74" s="37"/>
      <c r="FG74" s="37"/>
      <c r="FH74" s="37"/>
      <c r="FI74" s="37"/>
      <c r="FJ74" s="3"/>
      <c r="FK74" s="3"/>
      <c r="FL74" s="3"/>
      <c r="FM74" s="3"/>
      <c r="FO74" s="3"/>
      <c r="FP74" s="3"/>
      <c r="FQ74" s="3" t="str">
        <f t="array" ref="FQ74">IF(SUM($FU74:$IP74)=74,"PASS","FAIL")</f>
        <v>PASS</v>
      </c>
      <c r="FR74" s="3">
        <f t="shared" si="9"/>
        <v>0</v>
      </c>
      <c r="FS74" s="3">
        <f t="shared" si="10"/>
        <v>0</v>
      </c>
      <c r="FT74" s="3"/>
      <c r="FU74" s="3">
        <f t="array" ref="FU74">SUM(IF(([2]JOE_DATA!$C$2:$C$19999=$C74)*([2]JOE_DATA!$B$2:$B$19999="Client Name Confidential"),1,0))</f>
        <v>1</v>
      </c>
      <c r="FV74" s="3">
        <f t="array" ref="FV74">IF(ISBLANK($E74),1,SUM(IF(([2]JOE_DATA!$C$2:$C$19999=$E74)*([2]JOE_DATA!$B$2:$B$19999="Client name confidential on completion"),1,0)))</f>
        <v>1</v>
      </c>
      <c r="FW74" s="3">
        <f t="array" ref="FW74">IF(LEN($F74)=0,0.5,SUM(IF(([2]JOE_DATA!$C$2:$C$19999=$F74)*([2]JOE_DATA!$B$2:$B$19999="Client sector group"),0.5,0)))
+
IF(LEN($G74)=0,0.25,SUM(IF(([2]JOE_DATA!$C$2:$C$19999=$G74)*([2]JOE_DATA!$B$2:$B$19999="Client sector group"),0.25,0)))
+
IF(LEN($H74)=0,0.25,SUM(IF(([2]JOE_DATA!$C$2:$C$19999=$H74)*([2]JOE_DATA!$B$2:$B$19999="Client sector group"),0.25,0)))</f>
        <v>1</v>
      </c>
      <c r="FX74" s="3">
        <f t="array" ref="FX74">IF(ISBLANK($I74),0.5,SUM(IF(([2]JOE_DATA!$C$2:$C$19999=$I74)*([2]JOE_DATA!$B$2:$B$19999="Client sub-sector group"),0.5,0)))
+
IF(ISBLANK($J74),0.25,SUM(IF(([2]JOE_DATA!$C$2:$C$19999=$J74)*([2]JOE_DATA!$B$2:$B$19999="Client sub-sector group"),0.25,0)))
+
IF(ISBLANK($K74),0.25,SUM(IF(([2]JOE_DATA!$C$2:$C$19999=$K74)*([2]JOE_DATA!$B$2:$B$19999="Client sub-sector group"),0.25,0)))</f>
        <v>1</v>
      </c>
      <c r="FY74" s="3">
        <f t="array" ref="FY74">IF(LEN($L74)=0,0.4,SUM(IF(([2]JOE_DATA!$C$2:$C$19999=$L74)*([2]JOE_DATA!$B$2:$B$19999="Predominant Country of Client"),0.4,0)))
+
IF(LEN($M74)=0,0.3,SUM(IF(([2]JOE_DATA!$C$2:$C$19999=$M74)*([2]JOE_DATA!$B$2:$B$19999="Predominant Country of Client"),0.3,0)))
+
IF(LEN($N74)=0,0.3,SUM(IF(([2]JOE_DATA!$C$2:$C$19999=$N74)*([2]JOE_DATA!$B$2:$B$19999="Predominant Country of Client"),0.3,0)))</f>
        <v>1</v>
      </c>
      <c r="FZ74" s="3">
        <f t="array" ref="FZ74">IF(LEN($O74)=0,0.4,SUM(IF(([2]JOE_DATA!$C$2:$C$19999=$O74)*([2]JOE_DATA!$B$2:$B$19999="Main practice group"),0.4,0)))
+
IF(LEN($P74)=0,0.3,SUM(IF(([2]JOE_DATA!$C$2:$C$19999=$P74)*([2]JOE_DATA!$B$2:$B$19999="Main practice group"),0.3,0)))
+
IF(LEN($Q74)=0,0.3,SUM(IF(([2]JOE_DATA!$C$2:$C$19999=$Q74)*([2]JOE_DATA!$B$2:$B$19999="Main practice group"),0.3,0)))</f>
        <v>1</v>
      </c>
      <c r="GA74" s="3">
        <f t="shared" si="11"/>
        <v>1</v>
      </c>
      <c r="GB74" s="3">
        <f t="shared" si="12"/>
        <v>1</v>
      </c>
      <c r="GC74" s="3">
        <f t="array" ref="GC74">IF(LEN($U74)=0,0.4,SUM(IF(([2]JOE_DATA!$C$2:$C$19999=$U74)*([2]JOE_DATA!$B$2:$B$19999="Matter sector group"),0.4,0)))
+
IF(LEN($V74)=0,0.3,SUM(IF(([2]JOE_DATA!$C$2:$C$19999=$V74)*([2]JOE_DATA!$B$2:$B$19999="Matter sector group"),0.3,0)))
+
IF(LEN($W74)=0,0.3,SUM(IF(([2]JOE_DATA!$C$2:$C$19999=$W74)*([2]JOE_DATA!$B$2:$B$19999="Matter sector group"),0.3,0)))</f>
        <v>1</v>
      </c>
      <c r="GD74" s="3">
        <f t="array" ref="GD74">IF(LEN($X74)=0,0.4,SUM(IF(([2]JOE_DATA!$C$2:$C$19999=$X74)*([2]JOE_DATA!$B$2:$B$19999="Matter sub-sector group"),0.4,0)))
+
IF(LEN($Y74)=0,0.3,SUM(IF(([2]JOE_DATA!$C$2:$C$19999=$Y74)*([2]JOE_DATA!$B$2:$B$19999="Matter sub-sector group"),0.3,0)))
+
IF(LEN($Z74)=0,0.3,SUM(IF(([2]JOE_DATA!$C$2:$C$19999=$Z74)*([2]JOE_DATA!$B$2:$B$19999="Matter sub-sector group"),0.3,0)))</f>
        <v>1</v>
      </c>
      <c r="GE74" s="3">
        <f t="array" ref="GE74">IF(ISBLANK($AD74),1,SUM(IF(([2]JOE_DATA!$C$2:$C$19999=$AD74)*([2]JOE_DATA!$B$2:$B$19999="Matter confidential"),1,0)))</f>
        <v>1</v>
      </c>
      <c r="GF74" s="3">
        <f t="array" ref="GF74">IF(ISBLANK($AE74),1,SUM(IF(([2]JOE_DATA!$C$2:$C$19999=$AE74)*([2]JOE_DATA!$B$2:$B$19999="Matter confidential on completion"),1,0)))</f>
        <v>1</v>
      </c>
      <c r="GG74" s="3">
        <f t="array" ref="GG74">IF(ISBLANK($AG74),1,SUM(IF(([2]JOE_DATA!$C$2:$C$19999=$AG74)*([2]JOE_DATA!$B$2:$B$19999="Applicable law"),1,0)))</f>
        <v>1</v>
      </c>
      <c r="GH74" s="3">
        <f t="array" ref="GH74">IF(ISBLANK($AO74),1,SUM(IF(([2]JOE_DATA!$C$2:$C$19999=$AO74)*([2]JOE_DATA!$B$2:$B$19999="Contentious"),1,0)))</f>
        <v>1</v>
      </c>
      <c r="GI74" s="3">
        <f t="array" ref="GI74">IF(ISBLANK($AP74),1,SUM(IF(([2]JOE_DATA!$C$2:$C$19999=$AP74)*([2]JOE_DATA!$B$2:$B$19999="Dispute resolution"),1,0)))</f>
        <v>1</v>
      </c>
      <c r="GJ74" s="3">
        <f t="array" ref="GJ74">IF(ISBLANK($AQ74),1,SUM(IF(([2]JOE_DATA!$C$2:$C$19999=$AQ74)*([2]JOE_DATA!$B$2:$B$19999="Language of dispute"),1,0)))</f>
        <v>1</v>
      </c>
      <c r="GK74" s="3">
        <f t="array" ref="GK74">IF(LEN($AW74)=0,0.4,SUM(IF(([2]JOE_DATA!$C$2:$C$19999=$AW74)*([2]JOE_DATA!$B$2:$B$19999="Country Of Arbitration"),0.4,0)))
+
IF(LEN($AX74)=0,0.3,SUM(IF(([2]JOE_DATA!$C$2:$C$19999=$AX74)*([2]JOE_DATA!$B$2:$B$19999="Country Of Arbitration"),0.3,0)))
+
IF(LEN($AY74)=0,0.3,SUM(IF(([2]JOE_DATA!$C$2:$C$19999=$AY74)*([2]JOE_DATA!$B$2:$B$19999="Country Of Arbitration"),0.3,0)))</f>
        <v>1</v>
      </c>
      <c r="GL74" s="3">
        <f t="array" ref="GL74">IF(LEN($AT74)=0,0.4,SUM(IF(([2]JOE_DATA!$C$2:$C$19999=$AT74)*([2]JOE_DATA!$B$2:$B$19999="Jurisdiction of dispute"),0.4,0)))
+
IF(LEN($AU74)=0,0.3,SUM(IF(([2]JOE_DATA!$C$2:$C$19999=$AU74)*([2]JOE_DATA!$B$2:$B$19999="Jurisdiction of dispute"),0.3,0)))
+
IF(LEN($AV74)=0,0.3,SUM(IF(([2]JOE_DATA!$C$2:$C$19999=$AV74)*([2]JOE_DATA!$B$2:$B$19999="Jurisdiction of dispute"),0.3,0)))</f>
        <v>1</v>
      </c>
      <c r="GM74" s="3">
        <f t="array" ref="GM74">IF(LEN($AZ74)=0,0.6,SUM(IF(([2]JOE_DATA!$C$2:$C$19999=$AZ74)*([2]JOE_DATA!$B$2:$B$19999="Seat of arbitration"),0.6,0)))
+
IF(LEN($BA74)=0,0.4,SUM(IF(([2]JOE_DATA!$C$2:$C$19999=$BA74)*([2]JOE_DATA!$B$2:$B$19999="Seat of arbitration"),0.4,0)))</f>
        <v>1</v>
      </c>
      <c r="GN74" s="3">
        <f t="array" ref="GN74">IF(ISBLANK($BB74),1,SUM(IF(([2]JOE_DATA!$C$2:$C$19999=$BB74)*([2]JOE_DATA!$B$2:$B$19999="Arbitral rules"),1,0)))</f>
        <v>1</v>
      </c>
      <c r="GO74" s="3">
        <f t="array" ref="GO74">IF(ISBLANK($BC74),1,SUM(IF(([2]JOE_DATA!$C$2:$C$19999=$BC74)*([2]JOE_DATA!$B$2:$B$19999="Investment treaty"),1,0)))</f>
        <v>1</v>
      </c>
      <c r="GP74" s="3">
        <f t="array" ref="GP74">IF(ISBLANK($BD74),1,SUM(IF(([2]JOE_DATA!$C$2:$C$19999=$BD74)*([2]JOE_DATA!$B$2:$B$19999="Investigation type"),1,0)))</f>
        <v>1</v>
      </c>
      <c r="GQ74" s="3">
        <f t="array" ref="GQ74">IF(ISBLANK($BF74),1,SUM(IF(([2]JOE_DATA!$C$2:$C$19999=$BF74)*([2]JOE_DATA!$B$2:$B$19999="Currency of deal"),1,0)))</f>
        <v>1</v>
      </c>
      <c r="GR74" s="3">
        <f t="array" ref="GR74">IF(ISBLANK($BG74),1,SUM(IF(([2]JOE_DATA!$C$2:$C$19999=$BG74)*([2]JOE_DATA!$B$2:$B$19999="Value confidential"),1,0)))</f>
        <v>1</v>
      </c>
      <c r="GS74" s="3">
        <f t="array" ref="GS74">IF(ISBLANK($BH74),1,SUM(IF(([2]JOE_DATA!$C$2:$C$19999=$BH74)*([2]JOE_DATA!$B$2:$B$19999="Value confidential on completion"),1,0)))</f>
        <v>1</v>
      </c>
      <c r="GT74" s="3">
        <f t="array" ref="GT74">IF(LEN($BI74)=0,0.4,SUM(IF(([2]JOE_DATA!$C$2:$C$19999=$BI74)*([2]JOE_DATA!$B$2:$B$19999="Teams"),0.4,0)))
+
IF(LEN($BJ74)=0,0.3,SUM(IF(([2]JOE_DATA!$C$2:$C$19999=$BJ74)*([2]JOE_DATA!$B$2:$B$19999="Teams"),0.3,0)))
+
IF(LEN($BK74)=0,0.3,SUM(IF(([2]JOE_DATA!$C$2:$C$19999=$BK74)*([2]JOE_DATA!$B$2:$B$19999="Teams"),0.3,0)))</f>
        <v>1</v>
      </c>
      <c r="GU74" s="3">
        <f t="array" ref="GU74">IF(LEN($BL74)=0,0.4,SUM(IF(([2]JOE_DATA!$C$2:$C$19999=$BL74)*([2]JOE_DATA!$B$2:$B$19999="Lead Matter Partner"),0.4,0)))
+
IF(LEN($BM74)=0,0.3,SUM(IF(([2]JOE_DATA!$C$2:$C$19999=$BM74)*([2]JOE_DATA!$B$2:$B$19999="Lead Matter Partner"),0.3,0)))
+
IF(LEN($BN74)=0,0.3,SUM(IF(([2]JOE_DATA!$C$2:$C$19999=$BN74)*([2]JOE_DATA!$B$2:$B$19999="Lead Matter Partner"),0.3,0)))</f>
        <v>1</v>
      </c>
      <c r="GV74" s="3">
        <f t="array" ref="GV74">IF(LEN($BP74)=0,0.4,SUM(IF(([2]JOE_DATA!$C$2:$C$19999=$BP74)*([2]JOE_DATA!$B$2:$B$19999="Source of credential"),0.4,0)))
+
IF(LEN($BQ74)=0,0.3,SUM(IF(([2]JOE_DATA!$C$2:$C$19999=$BQ74)*([2]JOE_DATA!$B$2:$B$19999="Source of credential"),0.3,0)))
+
IF(LEN($BR74)=0,0.3,SUM(IF(([2]JOE_DATA!$C$2:$C$19999=$BR74)*([2]JOE_DATA!$B$2:$B$19999="Source of credential"),0.3,0)))</f>
        <v>1</v>
      </c>
      <c r="GW74" s="3">
        <f t="array" ref="GW74">IF(LEN($BX74)=0,0.4,SUM(IF(([2]JOE_DATA!$C$2:$C$19999=$BX74)*([2]JOE_DATA!$B$2:$B$19999="CMS firms involved"),0.4,0)))
+
IF(LEN($BY74)=0,0.6,SUM(IF(([2]JOE_DATA!$C$2:$C$19999=$BY74)*([2]JOE_DATA!$B$2:$B$19999="CMS firms involved"),0.6,0)))</f>
        <v>1</v>
      </c>
      <c r="GX74" s="3">
        <f t="array" ref="GX74">IF(ISBLANK($BZ74),1,SUM(IF(([2]JOE_DATA!$C$2:$C$19999=$BZ74)*([2]JOE_DATA!$B$2:$B$19999="Lead CMS firm"),1,0)))</f>
        <v>1</v>
      </c>
      <c r="GY74" s="3">
        <f t="array" ref="GY74">IF(LEN($CA74)=0,0.4,SUM(IF(([2]JOE_DATA!$C$2:$C$19999=$CA74)*([2]JOE_DATA!$B$2:$B$19999="Countries of other CMS firms"),0.4,0)))
+
IF(LEN($CB74)=0,0.3,SUM(IF(([2]JOE_DATA!$C$2:$C$19999=$CB74)*([2]JOE_DATA!$B$2:$B$19999="Countries of other CMS firms"),0.3,0)))
+
IF(LEN($CC74)=0,0.3,SUM(IF(([2]JOE_DATA!$C$2:$C$19999=$CC74)*([2]JOE_DATA!$B$2:$B$19999="Countries of other CMS firms"),0.3,0)))</f>
        <v>1</v>
      </c>
      <c r="GZ74" s="3">
        <f t="array" ref="GZ74">IF(ISBLANK($CD74),1,SUM(IF(([2]JOE_DATA!$C$2:$C$19999=$CD74)*([2]JOE_DATA!$B$2:$B$19999="Credential status"),1,0)))</f>
        <v>1</v>
      </c>
      <c r="HA74" s="3">
        <f t="array" ref="HA74">IF(ISBLANK($CE74),1,SUM(IF(([2]JOE_DATA!$C$2:$C$19999=$CE74)*([2]JOE_DATA!$B$2:$B$19999="Credential version"),1,0)))</f>
        <v>1</v>
      </c>
      <c r="HB74" s="3">
        <f t="array" ref="HB74">IF(ISBLANK($CG74),1,SUM(IF(([2]JOE_DATA!$C$2:$C$19999=$CG74)*([2]JOE_DATA!$B$2:$B$19999="Credential type "),1,0)))</f>
        <v>1</v>
      </c>
      <c r="HC74" s="3">
        <f t="array" ref="HC74">IF(ISBLANK($CH74),1,SUM(IF(([2]JOE_DATA!$C$2:$C$19999=$CH74)*([2]JOE_DATA!$B$2:$B$19999="Other uses"),1,0)))</f>
        <v>1</v>
      </c>
      <c r="HD74" s="3">
        <f t="array" ref="HD74">IF(ISBLANK($CK74),1,SUM(IF(([2]JOE_DATA!$C$2:$C$19999=$CK74)*([2]JOE_DATA!$B$2:$B$19999="Priority"),1,0)))</f>
        <v>1</v>
      </c>
      <c r="HE74" s="3">
        <f t="array" ref="HE74">IF(LEN($CM74)=0,0.4,SUM(IF(([2]JOE_DATA!$C$2:$C$19999=$CM74)*([2]JOE_DATA!$B$2:$B$19999="Know how"),0.4,0)))
+
IF(LEN($CN74)=0,0.3,SUM(IF(([2]JOE_DATA!$C$2:$C$19999=$CN74)*([2]JOE_DATA!$B$2:$B$19999="Know how"),0.3,0)))
+
IF(LEN($CO74)=0,0.3,SUM(IF(([2]JOE_DATA!$C$2:$C$19999=$CO74)*([2]JOE_DATA!$B$2:$B$19999="Know how"),0.3,0)))</f>
        <v>1</v>
      </c>
      <c r="HF74" s="3">
        <f t="array" ref="HF74">IF(LEN($CS74)=0,0.4,SUM(IF(([2]JOE_DATA!$C$2:$C$19999=$CS74)*([2]JOE_DATA!$B$2:$B$19999="Work type")*([2]JOE_DATA!$A$2:$A$19999="BAIF"),0.4,0)))
+
IF(LEN($CT74)=0,0.3,SUM(IF(([2]JOE_DATA!$C$2:$C$19999=$CT74)*([2]JOE_DATA!$B$2:$B$19999="Work type")*([2]JOE_DATA!$A$2:$A$19999="BAIF"),0.3,0)))
+
IF(LEN($CU74)=0,0.3,SUM(IF(([2]JOE_DATA!$C$2:$C$19999=$CU74)*([2]JOE_DATA!$B$2:$B$19999="Work type")*([2]JOE_DATA!$A$2:$A$19999="BAIF"),0.3,0)))</f>
        <v>1</v>
      </c>
      <c r="HG74" s="3">
        <f t="array" ref="HG74">IF(LEN($CQ74)=0,1,SUM(IF(([2]JOE_DATA!$C$2:$C$19999=$CQ74)*([2]JOE_DATA!$B$2:$B$19999="Client type")*([2]JOE_DATA!$A$2:$A$19999="BAIF"),1,0)))</f>
        <v>1</v>
      </c>
      <c r="HH74" s="3">
        <f t="array" ref="HH74">IF(LEN($CW74)=0,0.4,SUM(IF(([2]JOE_DATA!$C$2:$C$19999=$CW74)*([2]JOE_DATA!$B$2:$B$19999="Work type")*([2]JOE_DATA!$A$2:$A$19999="CRD"),0.4,0)))
+
IF(LEN($CX74)=0,0.3,SUM(IF(([2]JOE_DATA!$C$2:$C$19999=$CX74)*([2]JOE_DATA!$B$2:$B$19999="Work type")*([2]JOE_DATA!$A$2:$A$19999="CRD"),0.3,0)))
+
IF(LEN($CY74)=0,0.3,SUM(IF(([2]JOE_DATA!$C$2:$C$19999=$CY74)*([2]JOE_DATA!$B$2:$B$19999="Work type")*([2]JOE_DATA!$A$2:$A$19999="CRD"),0.3,0)))</f>
        <v>1</v>
      </c>
      <c r="HI74" s="3">
        <f t="array" ref="HI74">IF(LEN($CZ74)=0,0.4,SUM(IF(([2]JOE_DATA!$C$2:$C$19999=$CZ74)*([2]JOE_DATA!$B$2:$B$19999="Sub-work type")*([2]JOE_DATA!$A$2:$A$19999="CRD"),0.4,0)))
+
IF(LEN($DA74)=0,0.3,SUM(IF(([2]JOE_DATA!$C$2:$C$19999=$DA74)*([2]JOE_DATA!$B$2:$B$19999="Sub-work type")*([2]JOE_DATA!$A$2:$A$19999="CRD"),0.3,0)))
+
IF(LEN($DB74)=0,0.3,SUM(IF(([2]JOE_DATA!$C$2:$C$19999=$DB74)*([2]JOE_DATA!$B$2:$B$19999="Sub-work type")*([2]JOE_DATA!$A$2:$A$19999="CRD"),0.3,0)))</f>
        <v>1</v>
      </c>
      <c r="HJ74" s="3">
        <f t="array" ref="HJ74">IF(LEN($CV74)=0,1,SUM(IF(([2]JOE_DATA!$C$2:$C$19999=$CV74)*([2]JOE_DATA!$B$2:$B$19999="Client type")*([2]JOE_DATA!$A$2:$A$19999="CRD"),1,0)))</f>
        <v>1</v>
      </c>
      <c r="HK74" s="3">
        <f t="array" ref="HK74">IF(LEN($DC74)=0,0.4,SUM(IF(([2]JOE_DATA!$C$2:$C$19999=$DC74)*([2]JOE_DATA!$B$2:$B$19999="Work type")*([2]JOE_DATA!$A$2:$A$19999="Corporate"),0.4,0)))
+
IF(LEN($DD74)=0,0.3,SUM(IF(([2]JOE_DATA!$C$2:$C$19999=$DD74)*([2]JOE_DATA!$B$2:$B$19999="Work type")*([2]JOE_DATA!$A$2:$A$19999="Corporate"),0.3,0)))
+
IF(LEN($DE74)=0,0.3,SUM(IF(([2]JOE_DATA!$C$2:$C$19999=$DE74)*([2]JOE_DATA!$B$2:$B$19999="Work type")*([2]JOE_DATA!$A$2:$A$19999="Corporate"),0.3,0)))</f>
        <v>1</v>
      </c>
      <c r="HL74" s="3">
        <f t="array" ref="HL74">IF(LEN($DF74)=0,0.4,SUM(IF(([2]JOE_DATA!$C$2:$C$19999=$DF74)*([2]JOE_DATA!$B$2:$B$19999="Sub-work type")*([2]JOE_DATA!$A$2:$A$19999="Corporate"),0.4,0)))
+
IF(LEN($DG74)=0,0.3,SUM(IF(([2]JOE_DATA!$C$2:$C$19999=$DG74)*([2]JOE_DATA!$B$2:$B$19999="Sub-work type")*([2]JOE_DATA!$A$2:$A$19999="Corporate"),0.3,0)))
+
IF(LEN($DH74)=0,0.3,SUM(IF(([2]JOE_DATA!$C$2:$C$19999=$DH74)*([2]JOE_DATA!$B$2:$B$19999="Sub-work type")*([2]JOE_DATA!$A$2:$A$19999="Corporate"),0.3,0)))</f>
        <v>1</v>
      </c>
      <c r="HM74" s="3">
        <f t="array" ref="HM74">IF(LEN($DI74)=0,0.4,SUM(IF(([2]JOE_DATA!$C$2:$C$19999=$DI74)*([2]JOE_DATA!$B$2:$B$19999="Acting for")*([2]JOE_DATA!$A$2:$A$19999="Corporate"),0.4,0)))
+
IF(LEN($DJ74)=0,0.3,SUM(IF(([2]JOE_DATA!$C$2:$C$19999=$DJ74)*([2]JOE_DATA!$B$2:$B$19999="Acting for")*([2]JOE_DATA!$A$2:$A$19999="Corporate"),0.3,0)))
+
IF(LEN($DK74)=0,0.3,SUM(IF(([2]JOE_DATA!$C$2:$C$19999=$DK74)*([2]JOE_DATA!$B$2:$B$19999="Acting for")*([2]JOE_DATA!$A$2:$A$19999="Corporate"),0.3,0)))</f>
        <v>1</v>
      </c>
      <c r="HN74" s="3">
        <f t="array" ref="HN74">IF(LEN($DM74)=0,0.4,SUM(IF(([2]JOE_DATA!$C$2:$C$19999=$DM74)*([2]JOE_DATA!$B$2:$B$19999="Country of buyer")*([2]JOE_DATA!$A$2:$A$19999="Corporate"),0.4,0)))
+
IF(LEN($DN74)=0,0.3,SUM(IF(([2]JOE_DATA!$C$2:$C$19999=$DN74)*([2]JOE_DATA!$B$2:$B$19999="Country of buyer")*([2]JOE_DATA!$A$2:$A$19999="Corporate"),0.3,0)))
+
IF(LEN($DL74)=0,0.3,SUM(IF(([2]JOE_DATA!$C$2:$C$19999=$DL74)*([2]JOE_DATA!$B$2:$B$19999="Country of buyer")*([2]JOE_DATA!$A$2:$A$19999="Corporate"),0.3,0)))</f>
        <v>1</v>
      </c>
      <c r="HO74" s="3">
        <f t="array" ref="HO74">IF(LEN($DO74)=0,0.4,SUM(IF(([2]JOE_DATA!$C$2:$C$19999=$DO74)*([2]JOE_DATA!$B$2:$B$19999="Country of seller")*([2]JOE_DATA!$A$2:$A$19999="Corporate"),0.4,0)))
+
IF(LEN($DP74)=0,0.3,SUM(IF(([2]JOE_DATA!$C$2:$C$19999=$DP74)*([2]JOE_DATA!$B$2:$B$19999="Country of seller")*([2]JOE_DATA!$A$2:$A$19999="Corporate"),0.3,0)))
+
IF(LEN($DQ74)=0,0.3,SUM(IF(([2]JOE_DATA!$C$2:$C$19999=$DQ74)*([2]JOE_DATA!$B$2:$B$19999="Country of seller")*([2]JOE_DATA!$A$2:$A$19999="Corporate"),0.3,0)))</f>
        <v>1</v>
      </c>
      <c r="HP74" s="3">
        <f t="array" ref="HP74">IF(LEN($DR74)=0,0.4,SUM(IF(([2]JOE_DATA!$C$2:$C$19999=$DR74)*([2]JOE_DATA!$B$2:$B$19999="Country of target")*([2]JOE_DATA!$A$2:$A$19999="Corporate"),0.4,0)))
+
IF(LEN($DS74)=0,0.3,SUM(IF(([2]JOE_DATA!$C$2:$C$19999=$DS74)*([2]JOE_DATA!$B$2:$B$19999="Country of target")*([2]JOE_DATA!$A$2:$A$19999="Corporate"),0.3,0)))
+
IF(LEN($DT74)=0,0.3,SUM(IF(([2]JOE_DATA!$C$2:$C$19999=$DT74)*([2]JOE_DATA!$B$2:$B$19999="Country of target")*([2]JOE_DATA!$A$2:$A$19999="Corporate"),0.3,0)))</f>
        <v>1</v>
      </c>
      <c r="HQ74" s="3">
        <f t="array" ref="HQ74">IF(LEN($DU74)=0,1,SUM(IF(([2]JOE_DATA!$C$2:$C$19999=$DU74)*([2]JOE_DATA!$B$2:$B$19999="Value over US $5m")*([2]JOE_DATA!$A$2:$A$19999="Corporate"),1,0)))</f>
        <v>1</v>
      </c>
      <c r="HR74" s="3">
        <f t="array" ref="HR74">IF(LEN($DV74)=0,1,SUM(IF(([2]JOE_DATA!$C$2:$C$19999=$DV74)*([2]JOE_DATA!$B$2:$B$19999="Value over £500,000")*([2]JOE_DATA!$A$2:$A$19999="Corporate"),1,0)))</f>
        <v>1</v>
      </c>
      <c r="HS74" s="3">
        <f t="array" ref="HS74">IF(LEN($DW74)=0,1,SUM(IF(([2]JOE_DATA!$C$2:$C$19999=$DW74)*([2]JOE_DATA!$B$2:$B$19999="Value over Euro 5m")*([2]JOE_DATA!$A$2:$A$19999="Corporate"),1,0)))</f>
        <v>1</v>
      </c>
      <c r="HT74" s="3">
        <f t="array" ref="HT74">IF(LEN($DX74)=0,1,SUM(IF(([2]JOE_DATA!$C$2:$C$19999=$DX74)*([2]JOE_DATA!$B$2:$B$19999="Value range in euros")*([2]JOE_DATA!$A$2:$A$19999="Corporate"),1,0)))</f>
        <v>1</v>
      </c>
      <c r="HU74" s="3">
        <f t="array" ref="HU74">IF(LEN($DY74)=0,1,SUM(IF(([2]JOE_DATA!$C$2:$C$19999=$DY74)*([2]JOE_DATA!$B$2:$B$19999="Is the deal relevant for M&amp;A study")*([2]JOE_DATA!$A$2:$A$19999="Corporate"),1,0)))</f>
        <v>1</v>
      </c>
      <c r="HV74" s="3">
        <f t="array" ref="HV74">IF(LEN($DZ74)=0,1,SUM(IF(([2]JOE_DATA!$C$2:$C$19999=$DZ74)*([2]JOE_DATA!$B$2:$B$19999="Does the deal involve PE clients")*([2]JOE_DATA!$A$2:$A$19999="Corporate"),1,0)))</f>
        <v>1</v>
      </c>
      <c r="HW74" s="3">
        <f t="array" ref="HW74">IF(LEN($EA74)=0,1,SUM(IF(([2]JOE_DATA!$C$2:$C$19999=$EA74)*([2]JOE_DATA!$B$2:$B$19999="Quarter deal announced/signed")*([2]JOE_DATA!$A$2:$A$19999="Corporate"),1,0)))</f>
        <v>1</v>
      </c>
      <c r="HX74" s="3">
        <f t="array" ref="HX74">IF(LEN($EB74)=0,1,SUM(IF(([2]JOE_DATA!$C$2:$C$19999=$EB74)*([2]JOE_DATA!$B$2:$B$19999="Quarter deal completed")*([2]JOE_DATA!$A$2:$A$19999="Corporate"),1,0)))</f>
        <v>1</v>
      </c>
      <c r="HY74" s="3">
        <f t="array" ref="HY74">IF(LEN($EC74)=0,1,SUM(IF(([2]JOE_DATA!$C$2:$C$19999=$EC74)*([2]JOE_DATA!$B$2:$B$19999="Year deal announced/signed")*([2]JOE_DATA!$A$2:$A$19999="Corporate"),1,0)))</f>
        <v>1</v>
      </c>
      <c r="HZ74" s="3">
        <f t="array" ref="HZ74">IF(LEN($ED74)=0,1,SUM(IF(([2]JOE_DATA!$C$2:$C$19999=$ED74)*([2]JOE_DATA!$B$2:$B$19999="Year deal completed")*([2]JOE_DATA!$A$2:$A$19999="Corporate"),1,0)))</f>
        <v>1</v>
      </c>
      <c r="IA74" s="3">
        <v>1</v>
      </c>
      <c r="IB74" s="3">
        <f t="array" ref="IB74">IF(LEN($EF74)=0,1,SUM(IF(([2]JOE_DATA!$C$2:$C$19999=$EF74)*([2]JOE_DATA!$B$2:$B$19999="Work type")*([2]JOE_DATA!$A$2:$A$19999="Corporate Tax"),1,0)))</f>
        <v>1</v>
      </c>
      <c r="IC74" s="3">
        <f t="array" ref="IC74">IF(LEN($EG74)=0,0.4,SUM(IF(([2]JOE_DATA!$C$2:$C$19999=$EG74)*([2]JOE_DATA!$B$2:$B$19999="Work type")*([2]JOE_DATA!$A$2:$A$19999="EPC Construction"),0.4,0)))
+
IF(LEN($EH74)=0,0.3,SUM(IF(([2]JOE_DATA!$C$2:$C$19999=$EH74)*([2]JOE_DATA!$B$2:$B$19999="Work type")*([2]JOE_DATA!$A$2:$A$19999="EPC Construction"),0.3,0)))
+
IF(LEN($EI74)=0,0.3,SUM(IF(([2]JOE_DATA!$C$2:$C$19999=$EI74)*([2]JOE_DATA!$B$2:$B$19999="Work type")*([2]JOE_DATA!$A$2:$A$19999="EPC Construction"),0.3,0)))</f>
        <v>1</v>
      </c>
      <c r="ID74" s="3">
        <f t="array" ref="ID74">IF(LEN($EJ74)=0,0.4,SUM(IF(([2]JOE_DATA!$C$2:$C$19999=$EJ74)*([2]JOE_DATA!$B$2:$B$19999="Contract type")*([2]JOE_DATA!$A$2:$A$19999="EPC Construction"),0.4,0)))
+
IF(LEN($EK74)=0,0.3,SUM(IF(([2]JOE_DATA!$C$2:$C$19999=$EK74)*([2]JOE_DATA!$B$2:$B$19999="Contract type")*([2]JOE_DATA!$A$2:$A$19999="EPC Construction"),0.3,0)))
+
IF(LEN($EL74)=0,0.3,SUM(IF(([2]JOE_DATA!$C$2:$C$19999=$EL74)*([2]JOE_DATA!$B$2:$B$19999="Contract type")*([2]JOE_DATA!$A$2:$A$19999="EPC Construction"),0.3,0)))</f>
        <v>1</v>
      </c>
      <c r="IE74" s="3">
        <f t="array" ref="IE74">IF(LEN($EP74)=0,1,SUM(IF(([2]JOE_DATA!$C$2:$C$19999=$EP74)*([2]JOE_DATA!$B$2:$B$19999="Client type")*([2]JOE_DATA!$A$2:$A$19999="EPC Construction"),1,0)))</f>
        <v>1</v>
      </c>
      <c r="IF74" s="3">
        <f t="array" ref="IF74">IF(LEN($EN74)=0,1,SUM(IF(([2]JOE_DATA!$C$2:$C$19999=$EN74)*([2]JOE_DATA!$B$2:$B$19999="Subject matter")*([2]JOE_DATA!$A$2:$A$19999="EPC Construction"),1,0)))</f>
        <v>1</v>
      </c>
      <c r="IG74" s="3">
        <f t="array" ref="IG74">IF(LEN($ER74)=0,1,SUM(IF(([2]JOE_DATA!$C$2:$C$19999=$ER74)*([2]JOE_DATA!$B$2:$B$19999="Client scope")*([2]JOE_DATA!$A$2:$A$19999="EPC Construction"),1,0)))</f>
        <v>1</v>
      </c>
      <c r="IH74" s="3">
        <f t="array" ref="IH74">IF(LEN($ES74)=0,0.4,SUM(IF(([2]JOE_DATA!$C$2:$C$19999=$ES74)*([2]JOE_DATA!$B$2:$B$19999="Work type")*([2]JOE_DATA!$A$2:$A$19999="EPC Energy"),0.4,0)))
+
IF(LEN($ET74)=0,0.3,SUM(IF(([2]JOE_DATA!$C$2:$C$19999=$ET74)*([2]JOE_DATA!$B$2:$B$19999="Work type")*([2]JOE_DATA!$A$2:$A$19999="EPC Energy"),0.3,0)))
+
IF(LEN($EU74)=0,0.3,SUM(IF(([2]JOE_DATA!$C$2:$C$19999=$EU74)*([2]JOE_DATA!$B$2:$B$19999="Work type")*([2]JOE_DATA!$A$2:$A$19999="EPC Energy"),0.3,0)))</f>
        <v>1</v>
      </c>
      <c r="II74" s="3">
        <f t="array" ref="II74">IF(LEN($EV74)=0,1,SUM(IF(([2]JOE_DATA!$C$2:$C$19999=$EV74)*([2]JOE_DATA!$B$2:$B$19999="Work type")*([2]JOE_DATA!$A$2:$A$19999="EPC Energy"),1,0)))</f>
        <v>1</v>
      </c>
      <c r="IJ74" s="3">
        <f t="array" ref="IJ74">IF(LEN($EW74)=0,1,SUM(IF(([2]JOE_DATA!$C$2:$C$19999=$EW74)*([2]JOE_DATA!$B$2:$B$19999="Client type")*([2]JOE_DATA!$A$2:$A$19999="EPC Projects"),1,0)))</f>
        <v>1</v>
      </c>
      <c r="IK74" s="3">
        <f t="array" ref="IK74">IF(LEN($FE74)=0,0.4,SUM(IF(([2]JOE_DATA!$C$2:$C$19999=$FE74)*([2]JOE_DATA!$B$2:$B$19999="Client type")*([2]JOE_DATA!$A$2:$A$19999="Real Estate"),0.4,0)))
+
IF(LEN($FF74)=0,0.3,SUM(IF(([2]JOE_DATA!$C$2:$C$19999=$FF74)*([2]JOE_DATA!$B$2:$B$19999="Client type")*([2]JOE_DATA!$A$2:$A$19999="Real Estate"),0.3,0)))
+
IF(LEN($FG74)=0,0.3,SUM(IF(([2]JOE_DATA!$C$2:$C$19999=$FG74)*([2]JOE_DATA!$B$2:$B$19999="Client type")*([2]JOE_DATA!$A$2:$A$19999="Real Estate"),0.3,0)))</f>
        <v>1</v>
      </c>
      <c r="IL74" s="3">
        <f t="array" ref="IL74">IF(LEN($FH74)=0,0.4,SUM(IF(([2]JOE_DATA!$C$2:$C$19999=$FH74)*([2]JOE_DATA!$B$2:$B$19999="Work type")*([2]JOE_DATA!$A$2:$A$19999="Real Estate"),0.4,0)))
+
IF(LEN($FI74)=0,0.3,SUM(IF(([2]JOE_DATA!$C$2:$C$19999=$FI74)*([2]JOE_DATA!$B$2:$B$19999="Work type")*([2]JOE_DATA!$A$2:$A$19999="Real Estate"),0.3,0)))
+
IF(LEN($FJ74)=0,0.3,SUM(IF(([2]JOE_DATA!$C$2:$C$19999=$FJ74)*([2]JOE_DATA!$B$2:$B$19999="Work type")*([2]JOE_DATA!$A$2:$A$19999="Real Estate"),0.3,0)))</f>
        <v>1</v>
      </c>
      <c r="IM74" s="3">
        <f t="array" ref="IM74">IF(LEN($EX74)=0,0.4,SUM(IF(([2]JOE_DATA!$C$2:$C$19999=$EX74)*([2]JOE_DATA!$B$2:$B$19999="Work type")*([2]JOE_DATA!$A$2:$A$19999="Human Capital"),0.4,0)))
+
IF(LEN($EY74)=0,0.3,SUM(IF(([2]JOE_DATA!$C$2:$C$19999=$EY74)*([2]JOE_DATA!$B$2:$B$19999="Work type")*([2]JOE_DATA!$A$2:$A$19999="Human Capital"),0.3,0)))
+
IF(LEN($EZ74)=0,0.3,SUM(IF(([2]JOE_DATA!$C$2:$C$19999=$EZ74)*([2]JOE_DATA!$B$2:$B$19999="Work type")*([2]JOE_DATA!$A$2:$A$19999="Human Capital"),0.3,0)))</f>
        <v>1</v>
      </c>
      <c r="IN74" s="3">
        <f t="array" ref="IN74">IF(LEN($FA74)=0,0.4,SUM(IF(([2]JOE_DATA!$C$2:$C$19999=$FA74)*([2]JOE_DATA!$B$2:$B$19999="Sub-work types")*([2]JOE_DATA!$A$2:$A$19999="Human Capital"),0.4,0)))
+
IF(LEN($FB74)=0,0.3,SUM(IF(([2]JOE_DATA!$C$2:$C$19999=$FB74)*([2]JOE_DATA!$B$2:$B$19999="Sub-work types")*([2]JOE_DATA!$A$2:$A$19999="Human Capital"),0.3,0)))
+
IF(LEN($FC74)=0,0.3,SUM(IF(([2]JOE_DATA!$C$2:$C$19999=$FC74)*([2]JOE_DATA!$B$2:$B$19999="Sub-work types")*([2]JOE_DATA!$A$2:$A$19999="Human Capital"),0.3,0)))</f>
        <v>1</v>
      </c>
      <c r="IO74" s="16">
        <f t="array" ref="IO74">IF(LEN($FD74)=0,1,SUM(IF(([2]JOE_DATA!$C$2:$C$19999=$FD74)*([2]JOE_DATA!$B$2:$B$19999="Pension scheme")*([2]JOE_DATA!$A$2:$A$19999="Human Capital"),1,0)))</f>
        <v>1</v>
      </c>
      <c r="IP74" s="3">
        <f t="array" ref="IP74">IF(LEN($BT74)=0,0.4,SUM(IF(([2]JOE_DATA!$C$2:$C$19999=$BT74)*([2]JOE_DATA!$B$2:$B$19999="Other Matter Executive"),0.4,0)))
+
IF(LEN($BU74)=0,0.3,SUM(IF(([2]JOE_DATA!$C$2:$C$19999=$BU74)*([2]JOE_DATA!$B$2:$B$19999="Other Matter Executive"),0.3,0)))
+
IF(LEN($BV74)=0,0.3,SUM(IF(([2]JOE_DATA!$C$2:$C$19999=$BV74)*([2]JOE_DATA!$B$2:$B$19999="Other Matter Executive"),0.3,0)))</f>
        <v>1</v>
      </c>
    </row>
    <row r="75" spans="1:250" ht="18.75">
      <c r="A75" s="37" t="s">
        <v>246</v>
      </c>
      <c r="B75" s="38" t="s">
        <v>504</v>
      </c>
      <c r="C75" s="37" t="s">
        <v>254</v>
      </c>
      <c r="D75" s="37"/>
      <c r="E75" s="3"/>
      <c r="F75" s="39" t="s">
        <v>320</v>
      </c>
      <c r="G75" s="3"/>
      <c r="H75" s="3"/>
      <c r="I75" s="40" t="s">
        <v>451</v>
      </c>
      <c r="J75" s="3"/>
      <c r="K75" s="3"/>
      <c r="L75" s="37"/>
      <c r="M75" s="3"/>
      <c r="N75" s="3"/>
      <c r="O75" s="41" t="s">
        <v>109</v>
      </c>
      <c r="P75" s="37"/>
      <c r="Q75" s="37"/>
      <c r="R75" s="3"/>
      <c r="S75" s="42"/>
      <c r="T75" s="42">
        <v>38689</v>
      </c>
      <c r="U75" s="37" t="s">
        <v>320</v>
      </c>
      <c r="V75" s="3"/>
      <c r="W75" s="3"/>
      <c r="X75" s="40" t="s">
        <v>451</v>
      </c>
      <c r="Y75" s="40" t="s">
        <v>505</v>
      </c>
      <c r="Z75" s="3"/>
      <c r="AA75" s="37" t="s">
        <v>506</v>
      </c>
      <c r="AB75" s="37"/>
      <c r="AC75" s="3"/>
      <c r="AD75" s="37" t="s">
        <v>254</v>
      </c>
      <c r="AE75" s="3"/>
      <c r="AF75" s="3"/>
      <c r="AG75" s="43" t="s">
        <v>130</v>
      </c>
      <c r="AH75" s="3"/>
      <c r="AI75" s="37" t="s">
        <v>255</v>
      </c>
      <c r="AJ75" s="3"/>
      <c r="AK75" s="3"/>
      <c r="AL75" s="37"/>
      <c r="AM75" s="3"/>
      <c r="AN75" s="3"/>
      <c r="AO75" s="37" t="s">
        <v>256</v>
      </c>
      <c r="AP75" s="3"/>
      <c r="AQ75" s="3"/>
      <c r="AR75" s="3"/>
      <c r="AS75" s="3"/>
      <c r="AT75" s="3"/>
      <c r="AU75" s="3"/>
      <c r="AV75" s="3"/>
      <c r="AW75" s="3"/>
      <c r="AX75" s="3"/>
      <c r="AY75" s="3"/>
      <c r="AZ75" s="3"/>
      <c r="BA75" s="3"/>
      <c r="BB75" s="3"/>
      <c r="BC75" s="3"/>
      <c r="BD75" s="3"/>
      <c r="BE75" s="44"/>
      <c r="BF75" s="37"/>
      <c r="BG75" s="37" t="s">
        <v>254</v>
      </c>
      <c r="BH75" s="3"/>
      <c r="BI75" s="37" t="s">
        <v>357</v>
      </c>
      <c r="BJ75" s="45"/>
      <c r="BK75" s="45"/>
      <c r="BL75" s="46" t="s">
        <v>258</v>
      </c>
      <c r="BM75" s="46" t="s">
        <v>358</v>
      </c>
      <c r="BN75" s="37"/>
      <c r="BO75" s="3"/>
      <c r="BP75" s="3"/>
      <c r="BQ75" s="3"/>
      <c r="BR75" s="3"/>
      <c r="BS75" s="3"/>
      <c r="BT75" s="37"/>
      <c r="BU75" s="37"/>
      <c r="BV75" s="37"/>
      <c r="BW75" s="3"/>
      <c r="BX75" s="3"/>
      <c r="BY75" s="3"/>
      <c r="BZ75" s="3"/>
      <c r="CA75" s="3"/>
      <c r="CB75" s="3"/>
      <c r="CC75" s="3"/>
      <c r="CD75" s="41" t="s">
        <v>259</v>
      </c>
      <c r="CE75" s="40" t="s">
        <v>260</v>
      </c>
      <c r="CF75" s="3"/>
      <c r="CG75" s="41" t="s">
        <v>261</v>
      </c>
      <c r="CH75" s="40"/>
      <c r="CI75" s="3"/>
      <c r="CJ75" s="3"/>
      <c r="CK75" s="41" t="s">
        <v>262</v>
      </c>
      <c r="CL75" s="3"/>
      <c r="CM75" s="3"/>
      <c r="CN75" s="3"/>
      <c r="CO75" s="3"/>
      <c r="CP75" s="3"/>
      <c r="CQ75" s="37"/>
      <c r="CR75" s="37"/>
      <c r="CS75" s="37"/>
      <c r="CT75" s="37"/>
      <c r="CU75" s="37"/>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7"/>
      <c r="FF75" s="37"/>
      <c r="FG75" s="37"/>
      <c r="FH75" s="37"/>
      <c r="FI75" s="37"/>
      <c r="FJ75" s="3"/>
      <c r="FK75" s="3"/>
      <c r="FL75" s="3"/>
      <c r="FM75" s="3"/>
      <c r="FO75" s="3"/>
      <c r="FP75" s="3"/>
      <c r="FQ75" s="3" t="str">
        <f t="array" ref="FQ75">IF(SUM($FU75:$IP75)=74,"PASS","FAIL")</f>
        <v>PASS</v>
      </c>
      <c r="FR75" s="3">
        <f t="shared" si="9"/>
        <v>0</v>
      </c>
      <c r="FS75" s="3">
        <f t="shared" si="10"/>
        <v>0</v>
      </c>
      <c r="FT75" s="3"/>
      <c r="FU75" s="3">
        <f t="array" ref="FU75">SUM(IF(([2]JOE_DATA!$C$2:$C$19999=$C75)*([2]JOE_DATA!$B$2:$B$19999="Client Name Confidential"),1,0))</f>
        <v>1</v>
      </c>
      <c r="FV75" s="3">
        <f t="array" ref="FV75">IF(ISBLANK($E75),1,SUM(IF(([2]JOE_DATA!$C$2:$C$19999=$E75)*([2]JOE_DATA!$B$2:$B$19999="Client name confidential on completion"),1,0)))</f>
        <v>1</v>
      </c>
      <c r="FW75" s="3">
        <f t="array" ref="FW75">IF(LEN($F75)=0,0.5,SUM(IF(([2]JOE_DATA!$C$2:$C$19999=$F75)*([2]JOE_DATA!$B$2:$B$19999="Client sector group"),0.5,0)))
+
IF(LEN($G75)=0,0.25,SUM(IF(([2]JOE_DATA!$C$2:$C$19999=$G75)*([2]JOE_DATA!$B$2:$B$19999="Client sector group"),0.25,0)))
+
IF(LEN($H75)=0,0.25,SUM(IF(([2]JOE_DATA!$C$2:$C$19999=$H75)*([2]JOE_DATA!$B$2:$B$19999="Client sector group"),0.25,0)))</f>
        <v>1</v>
      </c>
      <c r="FX75" s="3">
        <f t="array" ref="FX75">IF(ISBLANK($I75),0.5,SUM(IF(([2]JOE_DATA!$C$2:$C$19999=$I75)*([2]JOE_DATA!$B$2:$B$19999="Client sub-sector group"),0.5,0)))
+
IF(ISBLANK($J75),0.25,SUM(IF(([2]JOE_DATA!$C$2:$C$19999=$J75)*([2]JOE_DATA!$B$2:$B$19999="Client sub-sector group"),0.25,0)))
+
IF(ISBLANK($K75),0.25,SUM(IF(([2]JOE_DATA!$C$2:$C$19999=$K75)*([2]JOE_DATA!$B$2:$B$19999="Client sub-sector group"),0.25,0)))</f>
        <v>1</v>
      </c>
      <c r="FY75" s="3">
        <f t="array" ref="FY75">IF(LEN($L75)=0,0.4,SUM(IF(([2]JOE_DATA!$C$2:$C$19999=$L75)*([2]JOE_DATA!$B$2:$B$19999="Predominant Country of Client"),0.4,0)))
+
IF(LEN($M75)=0,0.3,SUM(IF(([2]JOE_DATA!$C$2:$C$19999=$M75)*([2]JOE_DATA!$B$2:$B$19999="Predominant Country of Client"),0.3,0)))
+
IF(LEN($N75)=0,0.3,SUM(IF(([2]JOE_DATA!$C$2:$C$19999=$N75)*([2]JOE_DATA!$B$2:$B$19999="Predominant Country of Client"),0.3,0)))</f>
        <v>1</v>
      </c>
      <c r="FZ75" s="3">
        <f t="array" ref="FZ75">IF(LEN($O75)=0,0.4,SUM(IF(([2]JOE_DATA!$C$2:$C$19999=$O75)*([2]JOE_DATA!$B$2:$B$19999="Main practice group"),0.4,0)))
+
IF(LEN($P75)=0,0.3,SUM(IF(([2]JOE_DATA!$C$2:$C$19999=$P75)*([2]JOE_DATA!$B$2:$B$19999="Main practice group"),0.3,0)))
+
IF(LEN($Q75)=0,0.3,SUM(IF(([2]JOE_DATA!$C$2:$C$19999=$Q75)*([2]JOE_DATA!$B$2:$B$19999="Main practice group"),0.3,0)))</f>
        <v>1</v>
      </c>
      <c r="GA75" s="3">
        <f t="shared" si="11"/>
        <v>1</v>
      </c>
      <c r="GB75" s="3">
        <f t="shared" si="12"/>
        <v>1</v>
      </c>
      <c r="GC75" s="3">
        <f t="array" ref="GC75">IF(LEN($U75)=0,0.4,SUM(IF(([2]JOE_DATA!$C$2:$C$19999=$U75)*([2]JOE_DATA!$B$2:$B$19999="Matter sector group"),0.4,0)))
+
IF(LEN($V75)=0,0.3,SUM(IF(([2]JOE_DATA!$C$2:$C$19999=$V75)*([2]JOE_DATA!$B$2:$B$19999="Matter sector group"),0.3,0)))
+
IF(LEN($W75)=0,0.3,SUM(IF(([2]JOE_DATA!$C$2:$C$19999=$W75)*([2]JOE_DATA!$B$2:$B$19999="Matter sector group"),0.3,0)))</f>
        <v>1</v>
      </c>
      <c r="GD75" s="3">
        <f t="array" ref="GD75">IF(LEN($X75)=0,0.4,SUM(IF(([2]JOE_DATA!$C$2:$C$19999=$X75)*([2]JOE_DATA!$B$2:$B$19999="Matter sub-sector group"),0.4,0)))
+
IF(LEN($Y75)=0,0.3,SUM(IF(([2]JOE_DATA!$C$2:$C$19999=$Y75)*([2]JOE_DATA!$B$2:$B$19999="Matter sub-sector group"),0.3,0)))
+
IF(LEN($Z75)=0,0.3,SUM(IF(([2]JOE_DATA!$C$2:$C$19999=$Z75)*([2]JOE_DATA!$B$2:$B$19999="Matter sub-sector group"),0.3,0)))</f>
        <v>1</v>
      </c>
      <c r="GE75" s="3">
        <f t="array" ref="GE75">IF(ISBLANK($AD75),1,SUM(IF(([2]JOE_DATA!$C$2:$C$19999=$AD75)*([2]JOE_DATA!$B$2:$B$19999="Matter confidential"),1,0)))</f>
        <v>1</v>
      </c>
      <c r="GF75" s="3">
        <f t="array" ref="GF75">IF(ISBLANK($AE75),1,SUM(IF(([2]JOE_DATA!$C$2:$C$19999=$AE75)*([2]JOE_DATA!$B$2:$B$19999="Matter confidential on completion"),1,0)))</f>
        <v>1</v>
      </c>
      <c r="GG75" s="3">
        <f t="array" ref="GG75">IF(ISBLANK($AG75),1,SUM(IF(([2]JOE_DATA!$C$2:$C$19999=$AG75)*([2]JOE_DATA!$B$2:$B$19999="Applicable law"),1,0)))</f>
        <v>1</v>
      </c>
      <c r="GH75" s="3">
        <f t="array" ref="GH75">IF(ISBLANK($AO75),1,SUM(IF(([2]JOE_DATA!$C$2:$C$19999=$AO75)*([2]JOE_DATA!$B$2:$B$19999="Contentious"),1,0)))</f>
        <v>1</v>
      </c>
      <c r="GI75" s="3">
        <f t="array" ref="GI75">IF(ISBLANK($AP75),1,SUM(IF(([2]JOE_DATA!$C$2:$C$19999=$AP75)*([2]JOE_DATA!$B$2:$B$19999="Dispute resolution"),1,0)))</f>
        <v>1</v>
      </c>
      <c r="GJ75" s="3">
        <f t="array" ref="GJ75">IF(ISBLANK($AQ75),1,SUM(IF(([2]JOE_DATA!$C$2:$C$19999=$AQ75)*([2]JOE_DATA!$B$2:$B$19999="Language of dispute"),1,0)))</f>
        <v>1</v>
      </c>
      <c r="GK75" s="3">
        <f t="array" ref="GK75">IF(LEN($AW75)=0,0.4,SUM(IF(([2]JOE_DATA!$C$2:$C$19999=$AW75)*([2]JOE_DATA!$B$2:$B$19999="Country Of Arbitration"),0.4,0)))
+
IF(LEN($AX75)=0,0.3,SUM(IF(([2]JOE_DATA!$C$2:$C$19999=$AX75)*([2]JOE_DATA!$B$2:$B$19999="Country Of Arbitration"),0.3,0)))
+
IF(LEN($AY75)=0,0.3,SUM(IF(([2]JOE_DATA!$C$2:$C$19999=$AY75)*([2]JOE_DATA!$B$2:$B$19999="Country Of Arbitration"),0.3,0)))</f>
        <v>1</v>
      </c>
      <c r="GL75" s="3">
        <f t="array" ref="GL75">IF(LEN($AT75)=0,0.4,SUM(IF(([2]JOE_DATA!$C$2:$C$19999=$AT75)*([2]JOE_DATA!$B$2:$B$19999="Jurisdiction of dispute"),0.4,0)))
+
IF(LEN($AU75)=0,0.3,SUM(IF(([2]JOE_DATA!$C$2:$C$19999=$AU75)*([2]JOE_DATA!$B$2:$B$19999="Jurisdiction of dispute"),0.3,0)))
+
IF(LEN($AV75)=0,0.3,SUM(IF(([2]JOE_DATA!$C$2:$C$19999=$AV75)*([2]JOE_DATA!$B$2:$B$19999="Jurisdiction of dispute"),0.3,0)))</f>
        <v>1</v>
      </c>
      <c r="GM75" s="3">
        <f t="array" ref="GM75">IF(LEN($AZ75)=0,0.6,SUM(IF(([2]JOE_DATA!$C$2:$C$19999=$AZ75)*([2]JOE_DATA!$B$2:$B$19999="Seat of arbitration"),0.6,0)))
+
IF(LEN($BA75)=0,0.4,SUM(IF(([2]JOE_DATA!$C$2:$C$19999=$BA75)*([2]JOE_DATA!$B$2:$B$19999="Seat of arbitration"),0.4,0)))</f>
        <v>1</v>
      </c>
      <c r="GN75" s="3">
        <f t="array" ref="GN75">IF(ISBLANK($BB75),1,SUM(IF(([2]JOE_DATA!$C$2:$C$19999=$BB75)*([2]JOE_DATA!$B$2:$B$19999="Arbitral rules"),1,0)))</f>
        <v>1</v>
      </c>
      <c r="GO75" s="3">
        <f t="array" ref="GO75">IF(ISBLANK($BC75),1,SUM(IF(([2]JOE_DATA!$C$2:$C$19999=$BC75)*([2]JOE_DATA!$B$2:$B$19999="Investment treaty"),1,0)))</f>
        <v>1</v>
      </c>
      <c r="GP75" s="3">
        <f t="array" ref="GP75">IF(ISBLANK($BD75),1,SUM(IF(([2]JOE_DATA!$C$2:$C$19999=$BD75)*([2]JOE_DATA!$B$2:$B$19999="Investigation type"),1,0)))</f>
        <v>1</v>
      </c>
      <c r="GQ75" s="3">
        <f t="array" ref="GQ75">IF(ISBLANK($BF75),1,SUM(IF(([2]JOE_DATA!$C$2:$C$19999=$BF75)*([2]JOE_DATA!$B$2:$B$19999="Currency of deal"),1,0)))</f>
        <v>1</v>
      </c>
      <c r="GR75" s="3">
        <f t="array" ref="GR75">IF(ISBLANK($BG75),1,SUM(IF(([2]JOE_DATA!$C$2:$C$19999=$BG75)*([2]JOE_DATA!$B$2:$B$19999="Value confidential"),1,0)))</f>
        <v>1</v>
      </c>
      <c r="GS75" s="3">
        <f t="array" ref="GS75">IF(ISBLANK($BH75),1,SUM(IF(([2]JOE_DATA!$C$2:$C$19999=$BH75)*([2]JOE_DATA!$B$2:$B$19999="Value confidential on completion"),1,0)))</f>
        <v>1</v>
      </c>
      <c r="GT75" s="3">
        <f t="array" ref="GT75">IF(LEN($BI75)=0,0.4,SUM(IF(([2]JOE_DATA!$C$2:$C$19999=$BI75)*([2]JOE_DATA!$B$2:$B$19999="Teams"),0.4,0)))
+
IF(LEN($BJ75)=0,0.3,SUM(IF(([2]JOE_DATA!$C$2:$C$19999=$BJ75)*([2]JOE_DATA!$B$2:$B$19999="Teams"),0.3,0)))
+
IF(LEN($BK75)=0,0.3,SUM(IF(([2]JOE_DATA!$C$2:$C$19999=$BK75)*([2]JOE_DATA!$B$2:$B$19999="Teams"),0.3,0)))</f>
        <v>1</v>
      </c>
      <c r="GU75" s="3">
        <f t="array" ref="GU75">IF(LEN($BL75)=0,0.4,SUM(IF(([2]JOE_DATA!$C$2:$C$19999=$BL75)*([2]JOE_DATA!$B$2:$B$19999="Lead Matter Partner"),0.4,0)))
+
IF(LEN($BM75)=0,0.3,SUM(IF(([2]JOE_DATA!$C$2:$C$19999=$BM75)*([2]JOE_DATA!$B$2:$B$19999="Lead Matter Partner"),0.3,0)))
+
IF(LEN($BN75)=0,0.3,SUM(IF(([2]JOE_DATA!$C$2:$C$19999=$BN75)*([2]JOE_DATA!$B$2:$B$19999="Lead Matter Partner"),0.3,0)))</f>
        <v>1</v>
      </c>
      <c r="GV75" s="3">
        <f t="array" ref="GV75">IF(LEN($BP75)=0,0.4,SUM(IF(([2]JOE_DATA!$C$2:$C$19999=$BP75)*([2]JOE_DATA!$B$2:$B$19999="Source of credential"),0.4,0)))
+
IF(LEN($BQ75)=0,0.3,SUM(IF(([2]JOE_DATA!$C$2:$C$19999=$BQ75)*([2]JOE_DATA!$B$2:$B$19999="Source of credential"),0.3,0)))
+
IF(LEN($BR75)=0,0.3,SUM(IF(([2]JOE_DATA!$C$2:$C$19999=$BR75)*([2]JOE_DATA!$B$2:$B$19999="Source of credential"),0.3,0)))</f>
        <v>1</v>
      </c>
      <c r="GW75" s="3">
        <f t="array" ref="GW75">IF(LEN($BX75)=0,0.4,SUM(IF(([2]JOE_DATA!$C$2:$C$19999=$BX75)*([2]JOE_DATA!$B$2:$B$19999="CMS firms involved"),0.4,0)))
+
IF(LEN($BY75)=0,0.6,SUM(IF(([2]JOE_DATA!$C$2:$C$19999=$BY75)*([2]JOE_DATA!$B$2:$B$19999="CMS firms involved"),0.6,0)))</f>
        <v>1</v>
      </c>
      <c r="GX75" s="3">
        <f t="array" ref="GX75">IF(ISBLANK($BZ75),1,SUM(IF(([2]JOE_DATA!$C$2:$C$19999=$BZ75)*([2]JOE_DATA!$B$2:$B$19999="Lead CMS firm"),1,0)))</f>
        <v>1</v>
      </c>
      <c r="GY75" s="3">
        <f t="array" ref="GY75">IF(LEN($CA75)=0,0.4,SUM(IF(([2]JOE_DATA!$C$2:$C$19999=$CA75)*([2]JOE_DATA!$B$2:$B$19999="Countries of other CMS firms"),0.4,0)))
+
IF(LEN($CB75)=0,0.3,SUM(IF(([2]JOE_DATA!$C$2:$C$19999=$CB75)*([2]JOE_DATA!$B$2:$B$19999="Countries of other CMS firms"),0.3,0)))
+
IF(LEN($CC75)=0,0.3,SUM(IF(([2]JOE_DATA!$C$2:$C$19999=$CC75)*([2]JOE_DATA!$B$2:$B$19999="Countries of other CMS firms"),0.3,0)))</f>
        <v>1</v>
      </c>
      <c r="GZ75" s="3">
        <f t="array" ref="GZ75">IF(ISBLANK($CD75),1,SUM(IF(([2]JOE_DATA!$C$2:$C$19999=$CD75)*([2]JOE_DATA!$B$2:$B$19999="Credential status"),1,0)))</f>
        <v>1</v>
      </c>
      <c r="HA75" s="3">
        <f t="array" ref="HA75">IF(ISBLANK($CE75),1,SUM(IF(([2]JOE_DATA!$C$2:$C$19999=$CE75)*([2]JOE_DATA!$B$2:$B$19999="Credential version"),1,0)))</f>
        <v>1</v>
      </c>
      <c r="HB75" s="3">
        <f t="array" ref="HB75">IF(ISBLANK($CG75),1,SUM(IF(([2]JOE_DATA!$C$2:$C$19999=$CG75)*([2]JOE_DATA!$B$2:$B$19999="Credential type "),1,0)))</f>
        <v>1</v>
      </c>
      <c r="HC75" s="3">
        <f t="array" ref="HC75">IF(ISBLANK($CH75),1,SUM(IF(([2]JOE_DATA!$C$2:$C$19999=$CH75)*([2]JOE_DATA!$B$2:$B$19999="Other uses"),1,0)))</f>
        <v>1</v>
      </c>
      <c r="HD75" s="3">
        <f t="array" ref="HD75">IF(ISBLANK($CK75),1,SUM(IF(([2]JOE_DATA!$C$2:$C$19999=$CK75)*([2]JOE_DATA!$B$2:$B$19999="Priority"),1,0)))</f>
        <v>1</v>
      </c>
      <c r="HE75" s="3">
        <f t="array" ref="HE75">IF(LEN($CM75)=0,0.4,SUM(IF(([2]JOE_DATA!$C$2:$C$19999=$CM75)*([2]JOE_DATA!$B$2:$B$19999="Know how"),0.4,0)))
+
IF(LEN($CN75)=0,0.3,SUM(IF(([2]JOE_DATA!$C$2:$C$19999=$CN75)*([2]JOE_DATA!$B$2:$B$19999="Know how"),0.3,0)))
+
IF(LEN($CO75)=0,0.3,SUM(IF(([2]JOE_DATA!$C$2:$C$19999=$CO75)*([2]JOE_DATA!$B$2:$B$19999="Know how"),0.3,0)))</f>
        <v>1</v>
      </c>
      <c r="HF75" s="3">
        <f t="array" ref="HF75">IF(LEN($CS75)=0,0.4,SUM(IF(([2]JOE_DATA!$C$2:$C$19999=$CS75)*([2]JOE_DATA!$B$2:$B$19999="Work type")*([2]JOE_DATA!$A$2:$A$19999="BAIF"),0.4,0)))
+
IF(LEN($CT75)=0,0.3,SUM(IF(([2]JOE_DATA!$C$2:$C$19999=$CT75)*([2]JOE_DATA!$B$2:$B$19999="Work type")*([2]JOE_DATA!$A$2:$A$19999="BAIF"),0.3,0)))
+
IF(LEN($CU75)=0,0.3,SUM(IF(([2]JOE_DATA!$C$2:$C$19999=$CU75)*([2]JOE_DATA!$B$2:$B$19999="Work type")*([2]JOE_DATA!$A$2:$A$19999="BAIF"),0.3,0)))</f>
        <v>1</v>
      </c>
      <c r="HG75" s="3">
        <f t="array" ref="HG75">IF(LEN($CQ75)=0,1,SUM(IF(([2]JOE_DATA!$C$2:$C$19999=$CQ75)*([2]JOE_DATA!$B$2:$B$19999="Client type")*([2]JOE_DATA!$A$2:$A$19999="BAIF"),1,0)))</f>
        <v>1</v>
      </c>
      <c r="HH75" s="3">
        <f t="array" ref="HH75">IF(LEN($CW75)=0,0.4,SUM(IF(([2]JOE_DATA!$C$2:$C$19999=$CW75)*([2]JOE_DATA!$B$2:$B$19999="Work type")*([2]JOE_DATA!$A$2:$A$19999="CRD"),0.4,0)))
+
IF(LEN($CX75)=0,0.3,SUM(IF(([2]JOE_DATA!$C$2:$C$19999=$CX75)*([2]JOE_DATA!$B$2:$B$19999="Work type")*([2]JOE_DATA!$A$2:$A$19999="CRD"),0.3,0)))
+
IF(LEN($CY75)=0,0.3,SUM(IF(([2]JOE_DATA!$C$2:$C$19999=$CY75)*([2]JOE_DATA!$B$2:$B$19999="Work type")*([2]JOE_DATA!$A$2:$A$19999="CRD"),0.3,0)))</f>
        <v>1</v>
      </c>
      <c r="HI75" s="3">
        <f t="array" ref="HI75">IF(LEN($CZ75)=0,0.4,SUM(IF(([2]JOE_DATA!$C$2:$C$19999=$CZ75)*([2]JOE_DATA!$B$2:$B$19999="Sub-work type")*([2]JOE_DATA!$A$2:$A$19999="CRD"),0.4,0)))
+
IF(LEN($DA75)=0,0.3,SUM(IF(([2]JOE_DATA!$C$2:$C$19999=$DA75)*([2]JOE_DATA!$B$2:$B$19999="Sub-work type")*([2]JOE_DATA!$A$2:$A$19999="CRD"),0.3,0)))
+
IF(LEN($DB75)=0,0.3,SUM(IF(([2]JOE_DATA!$C$2:$C$19999=$DB75)*([2]JOE_DATA!$B$2:$B$19999="Sub-work type")*([2]JOE_DATA!$A$2:$A$19999="CRD"),0.3,0)))</f>
        <v>1</v>
      </c>
      <c r="HJ75" s="3">
        <f t="array" ref="HJ75">IF(LEN($CV75)=0,1,SUM(IF(([2]JOE_DATA!$C$2:$C$19999=$CV75)*([2]JOE_DATA!$B$2:$B$19999="Client type")*([2]JOE_DATA!$A$2:$A$19999="CRD"),1,0)))</f>
        <v>1</v>
      </c>
      <c r="HK75" s="3">
        <f t="array" ref="HK75">IF(LEN($DC75)=0,0.4,SUM(IF(([2]JOE_DATA!$C$2:$C$19999=$DC75)*([2]JOE_DATA!$B$2:$B$19999="Work type")*([2]JOE_DATA!$A$2:$A$19999="Corporate"),0.4,0)))
+
IF(LEN($DD75)=0,0.3,SUM(IF(([2]JOE_DATA!$C$2:$C$19999=$DD75)*([2]JOE_DATA!$B$2:$B$19999="Work type")*([2]JOE_DATA!$A$2:$A$19999="Corporate"),0.3,0)))
+
IF(LEN($DE75)=0,0.3,SUM(IF(([2]JOE_DATA!$C$2:$C$19999=$DE75)*([2]JOE_DATA!$B$2:$B$19999="Work type")*([2]JOE_DATA!$A$2:$A$19999="Corporate"),0.3,0)))</f>
        <v>1</v>
      </c>
      <c r="HL75" s="3">
        <f t="array" ref="HL75">IF(LEN($DF75)=0,0.4,SUM(IF(([2]JOE_DATA!$C$2:$C$19999=$DF75)*([2]JOE_DATA!$B$2:$B$19999="Sub-work type")*([2]JOE_DATA!$A$2:$A$19999="Corporate"),0.4,0)))
+
IF(LEN($DG75)=0,0.3,SUM(IF(([2]JOE_DATA!$C$2:$C$19999=$DG75)*([2]JOE_DATA!$B$2:$B$19999="Sub-work type")*([2]JOE_DATA!$A$2:$A$19999="Corporate"),0.3,0)))
+
IF(LEN($DH75)=0,0.3,SUM(IF(([2]JOE_DATA!$C$2:$C$19999=$DH75)*([2]JOE_DATA!$B$2:$B$19999="Sub-work type")*([2]JOE_DATA!$A$2:$A$19999="Corporate"),0.3,0)))</f>
        <v>1</v>
      </c>
      <c r="HM75" s="3">
        <f t="array" ref="HM75">IF(LEN($DI75)=0,0.4,SUM(IF(([2]JOE_DATA!$C$2:$C$19999=$DI75)*([2]JOE_DATA!$B$2:$B$19999="Acting for")*([2]JOE_DATA!$A$2:$A$19999="Corporate"),0.4,0)))
+
IF(LEN($DJ75)=0,0.3,SUM(IF(([2]JOE_DATA!$C$2:$C$19999=$DJ75)*([2]JOE_DATA!$B$2:$B$19999="Acting for")*([2]JOE_DATA!$A$2:$A$19999="Corporate"),0.3,0)))
+
IF(LEN($DK75)=0,0.3,SUM(IF(([2]JOE_DATA!$C$2:$C$19999=$DK75)*([2]JOE_DATA!$B$2:$B$19999="Acting for")*([2]JOE_DATA!$A$2:$A$19999="Corporate"),0.3,0)))</f>
        <v>1</v>
      </c>
      <c r="HN75" s="3">
        <f t="array" ref="HN75">IF(LEN($DM75)=0,0.4,SUM(IF(([2]JOE_DATA!$C$2:$C$19999=$DM75)*([2]JOE_DATA!$B$2:$B$19999="Country of buyer")*([2]JOE_DATA!$A$2:$A$19999="Corporate"),0.4,0)))
+
IF(LEN($DN75)=0,0.3,SUM(IF(([2]JOE_DATA!$C$2:$C$19999=$DN75)*([2]JOE_DATA!$B$2:$B$19999="Country of buyer")*([2]JOE_DATA!$A$2:$A$19999="Corporate"),0.3,0)))
+
IF(LEN($DL75)=0,0.3,SUM(IF(([2]JOE_DATA!$C$2:$C$19999=$DL75)*([2]JOE_DATA!$B$2:$B$19999="Country of buyer")*([2]JOE_DATA!$A$2:$A$19999="Corporate"),0.3,0)))</f>
        <v>1</v>
      </c>
      <c r="HO75" s="3">
        <f t="array" ref="HO75">IF(LEN($DO75)=0,0.4,SUM(IF(([2]JOE_DATA!$C$2:$C$19999=$DO75)*([2]JOE_DATA!$B$2:$B$19999="Country of seller")*([2]JOE_DATA!$A$2:$A$19999="Corporate"),0.4,0)))
+
IF(LEN($DP75)=0,0.3,SUM(IF(([2]JOE_DATA!$C$2:$C$19999=$DP75)*([2]JOE_DATA!$B$2:$B$19999="Country of seller")*([2]JOE_DATA!$A$2:$A$19999="Corporate"),0.3,0)))
+
IF(LEN($DQ75)=0,0.3,SUM(IF(([2]JOE_DATA!$C$2:$C$19999=$DQ75)*([2]JOE_DATA!$B$2:$B$19999="Country of seller")*([2]JOE_DATA!$A$2:$A$19999="Corporate"),0.3,0)))</f>
        <v>1</v>
      </c>
      <c r="HP75" s="3">
        <f t="array" ref="HP75">IF(LEN($DR75)=0,0.4,SUM(IF(([2]JOE_DATA!$C$2:$C$19999=$DR75)*([2]JOE_DATA!$B$2:$B$19999="Country of target")*([2]JOE_DATA!$A$2:$A$19999="Corporate"),0.4,0)))
+
IF(LEN($DS75)=0,0.3,SUM(IF(([2]JOE_DATA!$C$2:$C$19999=$DS75)*([2]JOE_DATA!$B$2:$B$19999="Country of target")*([2]JOE_DATA!$A$2:$A$19999="Corporate"),0.3,0)))
+
IF(LEN($DT75)=0,0.3,SUM(IF(([2]JOE_DATA!$C$2:$C$19999=$DT75)*([2]JOE_DATA!$B$2:$B$19999="Country of target")*([2]JOE_DATA!$A$2:$A$19999="Corporate"),0.3,0)))</f>
        <v>1</v>
      </c>
      <c r="HQ75" s="3">
        <f t="array" ref="HQ75">IF(LEN($DU75)=0,1,SUM(IF(([2]JOE_DATA!$C$2:$C$19999=$DU75)*([2]JOE_DATA!$B$2:$B$19999="Value over US $5m")*([2]JOE_DATA!$A$2:$A$19999="Corporate"),1,0)))</f>
        <v>1</v>
      </c>
      <c r="HR75" s="3">
        <f t="array" ref="HR75">IF(LEN($DV75)=0,1,SUM(IF(([2]JOE_DATA!$C$2:$C$19999=$DV75)*([2]JOE_DATA!$B$2:$B$19999="Value over £500,000")*([2]JOE_DATA!$A$2:$A$19999="Corporate"),1,0)))</f>
        <v>1</v>
      </c>
      <c r="HS75" s="3">
        <f t="array" ref="HS75">IF(LEN($DW75)=0,1,SUM(IF(([2]JOE_DATA!$C$2:$C$19999=$DW75)*([2]JOE_DATA!$B$2:$B$19999="Value over Euro 5m")*([2]JOE_DATA!$A$2:$A$19999="Corporate"),1,0)))</f>
        <v>1</v>
      </c>
      <c r="HT75" s="3">
        <f t="array" ref="HT75">IF(LEN($DX75)=0,1,SUM(IF(([2]JOE_DATA!$C$2:$C$19999=$DX75)*([2]JOE_DATA!$B$2:$B$19999="Value range in euros")*([2]JOE_DATA!$A$2:$A$19999="Corporate"),1,0)))</f>
        <v>1</v>
      </c>
      <c r="HU75" s="3">
        <f t="array" ref="HU75">IF(LEN($DY75)=0,1,SUM(IF(([2]JOE_DATA!$C$2:$C$19999=$DY75)*([2]JOE_DATA!$B$2:$B$19999="Is the deal relevant for M&amp;A study")*([2]JOE_DATA!$A$2:$A$19999="Corporate"),1,0)))</f>
        <v>1</v>
      </c>
      <c r="HV75" s="3">
        <f t="array" ref="HV75">IF(LEN($DZ75)=0,1,SUM(IF(([2]JOE_DATA!$C$2:$C$19999=$DZ75)*([2]JOE_DATA!$B$2:$B$19999="Does the deal involve PE clients")*([2]JOE_DATA!$A$2:$A$19999="Corporate"),1,0)))</f>
        <v>1</v>
      </c>
      <c r="HW75" s="3">
        <f t="array" ref="HW75">IF(LEN($EA75)=0,1,SUM(IF(([2]JOE_DATA!$C$2:$C$19999=$EA75)*([2]JOE_DATA!$B$2:$B$19999="Quarter deal announced/signed")*([2]JOE_DATA!$A$2:$A$19999="Corporate"),1,0)))</f>
        <v>1</v>
      </c>
      <c r="HX75" s="3">
        <f t="array" ref="HX75">IF(LEN($EB75)=0,1,SUM(IF(([2]JOE_DATA!$C$2:$C$19999=$EB75)*([2]JOE_DATA!$B$2:$B$19999="Quarter deal completed")*([2]JOE_DATA!$A$2:$A$19999="Corporate"),1,0)))</f>
        <v>1</v>
      </c>
      <c r="HY75" s="3">
        <f t="array" ref="HY75">IF(LEN($EC75)=0,1,SUM(IF(([2]JOE_DATA!$C$2:$C$19999=$EC75)*([2]JOE_DATA!$B$2:$B$19999="Year deal announced/signed")*([2]JOE_DATA!$A$2:$A$19999="Corporate"),1,0)))</f>
        <v>1</v>
      </c>
      <c r="HZ75" s="3">
        <f t="array" ref="HZ75">IF(LEN($ED75)=0,1,SUM(IF(([2]JOE_DATA!$C$2:$C$19999=$ED75)*([2]JOE_DATA!$B$2:$B$19999="Year deal completed")*([2]JOE_DATA!$A$2:$A$19999="Corporate"),1,0)))</f>
        <v>1</v>
      </c>
      <c r="IA75" s="3">
        <v>1</v>
      </c>
      <c r="IB75" s="3">
        <f t="array" ref="IB75">IF(LEN($EF75)=0,1,SUM(IF(([2]JOE_DATA!$C$2:$C$19999=$EF75)*([2]JOE_DATA!$B$2:$B$19999="Work type")*([2]JOE_DATA!$A$2:$A$19999="Corporate Tax"),1,0)))</f>
        <v>1</v>
      </c>
      <c r="IC75" s="3">
        <f t="array" ref="IC75">IF(LEN($EG75)=0,0.4,SUM(IF(([2]JOE_DATA!$C$2:$C$19999=$EG75)*([2]JOE_DATA!$B$2:$B$19999="Work type")*([2]JOE_DATA!$A$2:$A$19999="EPC Construction"),0.4,0)))
+
IF(LEN($EH75)=0,0.3,SUM(IF(([2]JOE_DATA!$C$2:$C$19999=$EH75)*([2]JOE_DATA!$B$2:$B$19999="Work type")*([2]JOE_DATA!$A$2:$A$19999="EPC Construction"),0.3,0)))
+
IF(LEN($EI75)=0,0.3,SUM(IF(([2]JOE_DATA!$C$2:$C$19999=$EI75)*([2]JOE_DATA!$B$2:$B$19999="Work type")*([2]JOE_DATA!$A$2:$A$19999="EPC Construction"),0.3,0)))</f>
        <v>1</v>
      </c>
      <c r="ID75" s="3">
        <f t="array" ref="ID75">IF(LEN($EJ75)=0,0.4,SUM(IF(([2]JOE_DATA!$C$2:$C$19999=$EJ75)*([2]JOE_DATA!$B$2:$B$19999="Contract type")*([2]JOE_DATA!$A$2:$A$19999="EPC Construction"),0.4,0)))
+
IF(LEN($EK75)=0,0.3,SUM(IF(([2]JOE_DATA!$C$2:$C$19999=$EK75)*([2]JOE_DATA!$B$2:$B$19999="Contract type")*([2]JOE_DATA!$A$2:$A$19999="EPC Construction"),0.3,0)))
+
IF(LEN($EL75)=0,0.3,SUM(IF(([2]JOE_DATA!$C$2:$C$19999=$EL75)*([2]JOE_DATA!$B$2:$B$19999="Contract type")*([2]JOE_DATA!$A$2:$A$19999="EPC Construction"),0.3,0)))</f>
        <v>1</v>
      </c>
      <c r="IE75" s="3">
        <f t="array" ref="IE75">IF(LEN($EP75)=0,1,SUM(IF(([2]JOE_DATA!$C$2:$C$19999=$EP75)*([2]JOE_DATA!$B$2:$B$19999="Client type")*([2]JOE_DATA!$A$2:$A$19999="EPC Construction"),1,0)))</f>
        <v>1</v>
      </c>
      <c r="IF75" s="3">
        <f t="array" ref="IF75">IF(LEN($EN75)=0,1,SUM(IF(([2]JOE_DATA!$C$2:$C$19999=$EN75)*([2]JOE_DATA!$B$2:$B$19999="Subject matter")*([2]JOE_DATA!$A$2:$A$19999="EPC Construction"),1,0)))</f>
        <v>1</v>
      </c>
      <c r="IG75" s="3">
        <f t="array" ref="IG75">IF(LEN($ER75)=0,1,SUM(IF(([2]JOE_DATA!$C$2:$C$19999=$ER75)*([2]JOE_DATA!$B$2:$B$19999="Client scope")*([2]JOE_DATA!$A$2:$A$19999="EPC Construction"),1,0)))</f>
        <v>1</v>
      </c>
      <c r="IH75" s="3">
        <f t="array" ref="IH75">IF(LEN($ES75)=0,0.4,SUM(IF(([2]JOE_DATA!$C$2:$C$19999=$ES75)*([2]JOE_DATA!$B$2:$B$19999="Work type")*([2]JOE_DATA!$A$2:$A$19999="EPC Energy"),0.4,0)))
+
IF(LEN($ET75)=0,0.3,SUM(IF(([2]JOE_DATA!$C$2:$C$19999=$ET75)*([2]JOE_DATA!$B$2:$B$19999="Work type")*([2]JOE_DATA!$A$2:$A$19999="EPC Energy"),0.3,0)))
+
IF(LEN($EU75)=0,0.3,SUM(IF(([2]JOE_DATA!$C$2:$C$19999=$EU75)*([2]JOE_DATA!$B$2:$B$19999="Work type")*([2]JOE_DATA!$A$2:$A$19999="EPC Energy"),0.3,0)))</f>
        <v>1</v>
      </c>
      <c r="II75" s="3">
        <f t="array" ref="II75">IF(LEN($EV75)=0,1,SUM(IF(([2]JOE_DATA!$C$2:$C$19999=$EV75)*([2]JOE_DATA!$B$2:$B$19999="Work type")*([2]JOE_DATA!$A$2:$A$19999="EPC Energy"),1,0)))</f>
        <v>1</v>
      </c>
      <c r="IJ75" s="3">
        <f t="array" ref="IJ75">IF(LEN($EW75)=0,1,SUM(IF(([2]JOE_DATA!$C$2:$C$19999=$EW75)*([2]JOE_DATA!$B$2:$B$19999="Client type")*([2]JOE_DATA!$A$2:$A$19999="EPC Projects"),1,0)))</f>
        <v>1</v>
      </c>
      <c r="IK75" s="3">
        <f t="array" ref="IK75">IF(LEN($FE75)=0,0.4,SUM(IF(([2]JOE_DATA!$C$2:$C$19999=$FE75)*([2]JOE_DATA!$B$2:$B$19999="Client type")*([2]JOE_DATA!$A$2:$A$19999="Real Estate"),0.4,0)))
+
IF(LEN($FF75)=0,0.3,SUM(IF(([2]JOE_DATA!$C$2:$C$19999=$FF75)*([2]JOE_DATA!$B$2:$B$19999="Client type")*([2]JOE_DATA!$A$2:$A$19999="Real Estate"),0.3,0)))
+
IF(LEN($FG75)=0,0.3,SUM(IF(([2]JOE_DATA!$C$2:$C$19999=$FG75)*([2]JOE_DATA!$B$2:$B$19999="Client type")*([2]JOE_DATA!$A$2:$A$19999="Real Estate"),0.3,0)))</f>
        <v>1</v>
      </c>
      <c r="IL75" s="3">
        <f t="array" ref="IL75">IF(LEN($FH75)=0,0.4,SUM(IF(([2]JOE_DATA!$C$2:$C$19999=$FH75)*([2]JOE_DATA!$B$2:$B$19999="Work type")*([2]JOE_DATA!$A$2:$A$19999="Real Estate"),0.4,0)))
+
IF(LEN($FI75)=0,0.3,SUM(IF(([2]JOE_DATA!$C$2:$C$19999=$FI75)*([2]JOE_DATA!$B$2:$B$19999="Work type")*([2]JOE_DATA!$A$2:$A$19999="Real Estate"),0.3,0)))
+
IF(LEN($FJ75)=0,0.3,SUM(IF(([2]JOE_DATA!$C$2:$C$19999=$FJ75)*([2]JOE_DATA!$B$2:$B$19999="Work type")*([2]JOE_DATA!$A$2:$A$19999="Real Estate"),0.3,0)))</f>
        <v>1</v>
      </c>
      <c r="IM75" s="3">
        <f t="array" ref="IM75">IF(LEN($EX75)=0,0.4,SUM(IF(([2]JOE_DATA!$C$2:$C$19999=$EX75)*([2]JOE_DATA!$B$2:$B$19999="Work type")*([2]JOE_DATA!$A$2:$A$19999="Human Capital"),0.4,0)))
+
IF(LEN($EY75)=0,0.3,SUM(IF(([2]JOE_DATA!$C$2:$C$19999=$EY75)*([2]JOE_DATA!$B$2:$B$19999="Work type")*([2]JOE_DATA!$A$2:$A$19999="Human Capital"),0.3,0)))
+
IF(LEN($EZ75)=0,0.3,SUM(IF(([2]JOE_DATA!$C$2:$C$19999=$EZ75)*([2]JOE_DATA!$B$2:$B$19999="Work type")*([2]JOE_DATA!$A$2:$A$19999="Human Capital"),0.3,0)))</f>
        <v>1</v>
      </c>
      <c r="IN75" s="3">
        <f t="array" ref="IN75">IF(LEN($FA75)=0,0.4,SUM(IF(([2]JOE_DATA!$C$2:$C$19999=$FA75)*([2]JOE_DATA!$B$2:$B$19999="Sub-work types")*([2]JOE_DATA!$A$2:$A$19999="Human Capital"),0.4,0)))
+
IF(LEN($FB75)=0,0.3,SUM(IF(([2]JOE_DATA!$C$2:$C$19999=$FB75)*([2]JOE_DATA!$B$2:$B$19999="Sub-work types")*([2]JOE_DATA!$A$2:$A$19999="Human Capital"),0.3,0)))
+
IF(LEN($FC75)=0,0.3,SUM(IF(([2]JOE_DATA!$C$2:$C$19999=$FC75)*([2]JOE_DATA!$B$2:$B$19999="Sub-work types")*([2]JOE_DATA!$A$2:$A$19999="Human Capital"),0.3,0)))</f>
        <v>1</v>
      </c>
      <c r="IO75" s="16">
        <f t="array" ref="IO75">IF(LEN($FD75)=0,1,SUM(IF(([2]JOE_DATA!$C$2:$C$19999=$FD75)*([2]JOE_DATA!$B$2:$B$19999="Pension scheme")*([2]JOE_DATA!$A$2:$A$19999="Human Capital"),1,0)))</f>
        <v>1</v>
      </c>
      <c r="IP75" s="3">
        <f t="array" ref="IP75">IF(LEN($BT75)=0,0.4,SUM(IF(([2]JOE_DATA!$C$2:$C$19999=$BT75)*([2]JOE_DATA!$B$2:$B$19999="Other Matter Executive"),0.4,0)))
+
IF(LEN($BU75)=0,0.3,SUM(IF(([2]JOE_DATA!$C$2:$C$19999=$BU75)*([2]JOE_DATA!$B$2:$B$19999="Other Matter Executive"),0.3,0)))
+
IF(LEN($BV75)=0,0.3,SUM(IF(([2]JOE_DATA!$C$2:$C$19999=$BV75)*([2]JOE_DATA!$B$2:$B$19999="Other Matter Executive"),0.3,0)))</f>
        <v>1</v>
      </c>
    </row>
    <row r="76" spans="1:250" ht="36.75">
      <c r="A76" s="37" t="s">
        <v>246</v>
      </c>
      <c r="B76" s="38" t="s">
        <v>504</v>
      </c>
      <c r="C76" s="37" t="s">
        <v>254</v>
      </c>
      <c r="D76" s="37"/>
      <c r="E76" s="3"/>
      <c r="F76" s="39" t="s">
        <v>320</v>
      </c>
      <c r="G76" s="3"/>
      <c r="H76" s="3"/>
      <c r="I76" s="40" t="s">
        <v>451</v>
      </c>
      <c r="J76" s="3"/>
      <c r="K76" s="3"/>
      <c r="L76" s="37"/>
      <c r="M76" s="3"/>
      <c r="N76" s="3"/>
      <c r="O76" s="41" t="s">
        <v>109</v>
      </c>
      <c r="P76" s="37"/>
      <c r="Q76" s="37"/>
      <c r="R76" s="3"/>
      <c r="S76" s="42"/>
      <c r="T76" s="42">
        <v>38103</v>
      </c>
      <c r="U76" s="37" t="s">
        <v>320</v>
      </c>
      <c r="V76" s="3"/>
      <c r="W76" s="3"/>
      <c r="X76" s="40" t="s">
        <v>451</v>
      </c>
      <c r="Y76" s="3"/>
      <c r="Z76" s="3"/>
      <c r="AA76" s="37" t="s">
        <v>507</v>
      </c>
      <c r="AB76" s="37"/>
      <c r="AC76" s="3"/>
      <c r="AD76" s="37" t="s">
        <v>254</v>
      </c>
      <c r="AE76" s="3"/>
      <c r="AF76" s="3"/>
      <c r="AG76" s="43" t="s">
        <v>130</v>
      </c>
      <c r="AH76" s="3"/>
      <c r="AI76" s="37" t="s">
        <v>255</v>
      </c>
      <c r="AJ76" s="3"/>
      <c r="AK76" s="3"/>
      <c r="AL76" s="37"/>
      <c r="AM76" s="3"/>
      <c r="AN76" s="3"/>
      <c r="AO76" s="37" t="s">
        <v>256</v>
      </c>
      <c r="AP76" s="3"/>
      <c r="AQ76" s="3"/>
      <c r="AR76" s="3"/>
      <c r="AS76" s="3"/>
      <c r="AT76" s="3"/>
      <c r="AU76" s="3"/>
      <c r="AV76" s="3"/>
      <c r="AW76" s="3"/>
      <c r="AX76" s="3"/>
      <c r="AY76" s="3"/>
      <c r="AZ76" s="3"/>
      <c r="BA76" s="3"/>
      <c r="BB76" s="3"/>
      <c r="BC76" s="3"/>
      <c r="BD76" s="3"/>
      <c r="BE76" s="44"/>
      <c r="BF76" s="37"/>
      <c r="BG76" s="37" t="s">
        <v>254</v>
      </c>
      <c r="BH76" s="3"/>
      <c r="BI76" s="37" t="s">
        <v>357</v>
      </c>
      <c r="BJ76" s="45"/>
      <c r="BK76" s="45"/>
      <c r="BL76" s="46" t="s">
        <v>358</v>
      </c>
      <c r="BM76" s="46"/>
      <c r="BN76" s="37"/>
      <c r="BO76" s="3"/>
      <c r="BP76" s="3"/>
      <c r="BQ76" s="3"/>
      <c r="BR76" s="3"/>
      <c r="BS76" s="3"/>
      <c r="BT76" s="46" t="s">
        <v>431</v>
      </c>
      <c r="BU76" s="37"/>
      <c r="BV76" s="37"/>
      <c r="BW76" s="3"/>
      <c r="BX76" s="3"/>
      <c r="BY76" s="3"/>
      <c r="BZ76" s="3"/>
      <c r="CA76" s="3"/>
      <c r="CB76" s="3"/>
      <c r="CC76" s="3"/>
      <c r="CD76" s="41" t="s">
        <v>259</v>
      </c>
      <c r="CE76" s="40" t="s">
        <v>260</v>
      </c>
      <c r="CF76" s="3"/>
      <c r="CG76" s="41" t="s">
        <v>261</v>
      </c>
      <c r="CH76" s="40"/>
      <c r="CI76" s="3"/>
      <c r="CJ76" s="3"/>
      <c r="CK76" s="41" t="s">
        <v>262</v>
      </c>
      <c r="CL76" s="3"/>
      <c r="CM76" s="3"/>
      <c r="CN76" s="3"/>
      <c r="CO76" s="3"/>
      <c r="CP76" s="3"/>
      <c r="CQ76" s="37"/>
      <c r="CR76" s="37"/>
      <c r="CS76" s="37"/>
      <c r="CT76" s="37"/>
      <c r="CU76" s="37"/>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7"/>
      <c r="FF76" s="37"/>
      <c r="FG76" s="37"/>
      <c r="FH76" s="37"/>
      <c r="FI76" s="37"/>
      <c r="FJ76" s="3"/>
      <c r="FK76" s="3"/>
      <c r="FL76" s="3"/>
      <c r="FM76" s="3"/>
      <c r="FO76" s="3"/>
      <c r="FP76" s="3"/>
      <c r="FQ76" s="3" t="str">
        <f t="array" ref="FQ76">IF(SUM($FU76:$IP76)=74,"PASS","FAIL")</f>
        <v>PASS</v>
      </c>
      <c r="FR76" s="3">
        <f t="shared" si="9"/>
        <v>0</v>
      </c>
      <c r="FS76" s="3">
        <f t="shared" si="10"/>
        <v>0</v>
      </c>
      <c r="FT76" s="3"/>
      <c r="FU76" s="3">
        <f t="array" ref="FU76">SUM(IF(([2]JOE_DATA!$C$2:$C$19999=$C76)*([2]JOE_DATA!$B$2:$B$19999="Client Name Confidential"),1,0))</f>
        <v>1</v>
      </c>
      <c r="FV76" s="3">
        <f t="array" ref="FV76">IF(ISBLANK($E76),1,SUM(IF(([2]JOE_DATA!$C$2:$C$19999=$E76)*([2]JOE_DATA!$B$2:$B$19999="Client name confidential on completion"),1,0)))</f>
        <v>1</v>
      </c>
      <c r="FW76" s="3">
        <f t="array" ref="FW76">IF(LEN($F76)=0,0.5,SUM(IF(([2]JOE_DATA!$C$2:$C$19999=$F76)*([2]JOE_DATA!$B$2:$B$19999="Client sector group"),0.5,0)))
+
IF(LEN($G76)=0,0.25,SUM(IF(([2]JOE_DATA!$C$2:$C$19999=$G76)*([2]JOE_DATA!$B$2:$B$19999="Client sector group"),0.25,0)))
+
IF(LEN($H76)=0,0.25,SUM(IF(([2]JOE_DATA!$C$2:$C$19999=$H76)*([2]JOE_DATA!$B$2:$B$19999="Client sector group"),0.25,0)))</f>
        <v>1</v>
      </c>
      <c r="FX76" s="3">
        <f t="array" ref="FX76">IF(ISBLANK($I76),0.5,SUM(IF(([2]JOE_DATA!$C$2:$C$19999=$I76)*([2]JOE_DATA!$B$2:$B$19999="Client sub-sector group"),0.5,0)))
+
IF(ISBLANK($J76),0.25,SUM(IF(([2]JOE_DATA!$C$2:$C$19999=$J76)*([2]JOE_DATA!$B$2:$B$19999="Client sub-sector group"),0.25,0)))
+
IF(ISBLANK($K76),0.25,SUM(IF(([2]JOE_DATA!$C$2:$C$19999=$K76)*([2]JOE_DATA!$B$2:$B$19999="Client sub-sector group"),0.25,0)))</f>
        <v>1</v>
      </c>
      <c r="FY76" s="3">
        <f t="array" ref="FY76">IF(LEN($L76)=0,0.4,SUM(IF(([2]JOE_DATA!$C$2:$C$19999=$L76)*([2]JOE_DATA!$B$2:$B$19999="Predominant Country of Client"),0.4,0)))
+
IF(LEN($M76)=0,0.3,SUM(IF(([2]JOE_DATA!$C$2:$C$19999=$M76)*([2]JOE_DATA!$B$2:$B$19999="Predominant Country of Client"),0.3,0)))
+
IF(LEN($N76)=0,0.3,SUM(IF(([2]JOE_DATA!$C$2:$C$19999=$N76)*([2]JOE_DATA!$B$2:$B$19999="Predominant Country of Client"),0.3,0)))</f>
        <v>1</v>
      </c>
      <c r="FZ76" s="3">
        <f t="array" ref="FZ76">IF(LEN($O76)=0,0.4,SUM(IF(([2]JOE_DATA!$C$2:$C$19999=$O76)*([2]JOE_DATA!$B$2:$B$19999="Main practice group"),0.4,0)))
+
IF(LEN($P76)=0,0.3,SUM(IF(([2]JOE_DATA!$C$2:$C$19999=$P76)*([2]JOE_DATA!$B$2:$B$19999="Main practice group"),0.3,0)))
+
IF(LEN($Q76)=0,0.3,SUM(IF(([2]JOE_DATA!$C$2:$C$19999=$Q76)*([2]JOE_DATA!$B$2:$B$19999="Main practice group"),0.3,0)))</f>
        <v>1</v>
      </c>
      <c r="GA76" s="3">
        <f t="shared" si="11"/>
        <v>1</v>
      </c>
      <c r="GB76" s="3">
        <f t="shared" si="12"/>
        <v>1</v>
      </c>
      <c r="GC76" s="3">
        <f t="array" ref="GC76">IF(LEN($U76)=0,0.4,SUM(IF(([2]JOE_DATA!$C$2:$C$19999=$U76)*([2]JOE_DATA!$B$2:$B$19999="Matter sector group"),0.4,0)))
+
IF(LEN($V76)=0,0.3,SUM(IF(([2]JOE_DATA!$C$2:$C$19999=$V76)*([2]JOE_DATA!$B$2:$B$19999="Matter sector group"),0.3,0)))
+
IF(LEN($W76)=0,0.3,SUM(IF(([2]JOE_DATA!$C$2:$C$19999=$W76)*([2]JOE_DATA!$B$2:$B$19999="Matter sector group"),0.3,0)))</f>
        <v>1</v>
      </c>
      <c r="GD76" s="3">
        <f t="array" ref="GD76">IF(LEN($X76)=0,0.4,SUM(IF(([2]JOE_DATA!$C$2:$C$19999=$X76)*([2]JOE_DATA!$B$2:$B$19999="Matter sub-sector group"),0.4,0)))
+
IF(LEN($Y76)=0,0.3,SUM(IF(([2]JOE_DATA!$C$2:$C$19999=$Y76)*([2]JOE_DATA!$B$2:$B$19999="Matter sub-sector group"),0.3,0)))
+
IF(LEN($Z76)=0,0.3,SUM(IF(([2]JOE_DATA!$C$2:$C$19999=$Z76)*([2]JOE_DATA!$B$2:$B$19999="Matter sub-sector group"),0.3,0)))</f>
        <v>1</v>
      </c>
      <c r="GE76" s="3">
        <f t="array" ref="GE76">IF(ISBLANK($AD76),1,SUM(IF(([2]JOE_DATA!$C$2:$C$19999=$AD76)*([2]JOE_DATA!$B$2:$B$19999="Matter confidential"),1,0)))</f>
        <v>1</v>
      </c>
      <c r="GF76" s="3">
        <f t="array" ref="GF76">IF(ISBLANK($AE76),1,SUM(IF(([2]JOE_DATA!$C$2:$C$19999=$AE76)*([2]JOE_DATA!$B$2:$B$19999="Matter confidential on completion"),1,0)))</f>
        <v>1</v>
      </c>
      <c r="GG76" s="3">
        <f t="array" ref="GG76">IF(ISBLANK($AG76),1,SUM(IF(([2]JOE_DATA!$C$2:$C$19999=$AG76)*([2]JOE_DATA!$B$2:$B$19999="Applicable law"),1,0)))</f>
        <v>1</v>
      </c>
      <c r="GH76" s="3">
        <f t="array" ref="GH76">IF(ISBLANK($AO76),1,SUM(IF(([2]JOE_DATA!$C$2:$C$19999=$AO76)*([2]JOE_DATA!$B$2:$B$19999="Contentious"),1,0)))</f>
        <v>1</v>
      </c>
      <c r="GI76" s="3">
        <f t="array" ref="GI76">IF(ISBLANK($AP76),1,SUM(IF(([2]JOE_DATA!$C$2:$C$19999=$AP76)*([2]JOE_DATA!$B$2:$B$19999="Dispute resolution"),1,0)))</f>
        <v>1</v>
      </c>
      <c r="GJ76" s="3">
        <f t="array" ref="GJ76">IF(ISBLANK($AQ76),1,SUM(IF(([2]JOE_DATA!$C$2:$C$19999=$AQ76)*([2]JOE_DATA!$B$2:$B$19999="Language of dispute"),1,0)))</f>
        <v>1</v>
      </c>
      <c r="GK76" s="3">
        <f t="array" ref="GK76">IF(LEN($AW76)=0,0.4,SUM(IF(([2]JOE_DATA!$C$2:$C$19999=$AW76)*([2]JOE_DATA!$B$2:$B$19999="Country Of Arbitration"),0.4,0)))
+
IF(LEN($AX76)=0,0.3,SUM(IF(([2]JOE_DATA!$C$2:$C$19999=$AX76)*([2]JOE_DATA!$B$2:$B$19999="Country Of Arbitration"),0.3,0)))
+
IF(LEN($AY76)=0,0.3,SUM(IF(([2]JOE_DATA!$C$2:$C$19999=$AY76)*([2]JOE_DATA!$B$2:$B$19999="Country Of Arbitration"),0.3,0)))</f>
        <v>1</v>
      </c>
      <c r="GL76" s="3">
        <f t="array" ref="GL76">IF(LEN($AT76)=0,0.4,SUM(IF(([2]JOE_DATA!$C$2:$C$19999=$AT76)*([2]JOE_DATA!$B$2:$B$19999="Jurisdiction of dispute"),0.4,0)))
+
IF(LEN($AU76)=0,0.3,SUM(IF(([2]JOE_DATA!$C$2:$C$19999=$AU76)*([2]JOE_DATA!$B$2:$B$19999="Jurisdiction of dispute"),0.3,0)))
+
IF(LEN($AV76)=0,0.3,SUM(IF(([2]JOE_DATA!$C$2:$C$19999=$AV76)*([2]JOE_DATA!$B$2:$B$19999="Jurisdiction of dispute"),0.3,0)))</f>
        <v>1</v>
      </c>
      <c r="GM76" s="3">
        <f t="array" ref="GM76">IF(LEN($AZ76)=0,0.6,SUM(IF(([2]JOE_DATA!$C$2:$C$19999=$AZ76)*([2]JOE_DATA!$B$2:$B$19999="Seat of arbitration"),0.6,0)))
+
IF(LEN($BA76)=0,0.4,SUM(IF(([2]JOE_DATA!$C$2:$C$19999=$BA76)*([2]JOE_DATA!$B$2:$B$19999="Seat of arbitration"),0.4,0)))</f>
        <v>1</v>
      </c>
      <c r="GN76" s="3">
        <f t="array" ref="GN76">IF(ISBLANK($BB76),1,SUM(IF(([2]JOE_DATA!$C$2:$C$19999=$BB76)*([2]JOE_DATA!$B$2:$B$19999="Arbitral rules"),1,0)))</f>
        <v>1</v>
      </c>
      <c r="GO76" s="3">
        <f t="array" ref="GO76">IF(ISBLANK($BC76),1,SUM(IF(([2]JOE_DATA!$C$2:$C$19999=$BC76)*([2]JOE_DATA!$B$2:$B$19999="Investment treaty"),1,0)))</f>
        <v>1</v>
      </c>
      <c r="GP76" s="3">
        <f t="array" ref="GP76">IF(ISBLANK($BD76),1,SUM(IF(([2]JOE_DATA!$C$2:$C$19999=$BD76)*([2]JOE_DATA!$B$2:$B$19999="Investigation type"),1,0)))</f>
        <v>1</v>
      </c>
      <c r="GQ76" s="3">
        <f t="array" ref="GQ76">IF(ISBLANK($BF76),1,SUM(IF(([2]JOE_DATA!$C$2:$C$19999=$BF76)*([2]JOE_DATA!$B$2:$B$19999="Currency of deal"),1,0)))</f>
        <v>1</v>
      </c>
      <c r="GR76" s="3">
        <f t="array" ref="GR76">IF(ISBLANK($BG76),1,SUM(IF(([2]JOE_DATA!$C$2:$C$19999=$BG76)*([2]JOE_DATA!$B$2:$B$19999="Value confidential"),1,0)))</f>
        <v>1</v>
      </c>
      <c r="GS76" s="3">
        <f t="array" ref="GS76">IF(ISBLANK($BH76),1,SUM(IF(([2]JOE_DATA!$C$2:$C$19999=$BH76)*([2]JOE_DATA!$B$2:$B$19999="Value confidential on completion"),1,0)))</f>
        <v>1</v>
      </c>
      <c r="GT76" s="3">
        <f t="array" ref="GT76">IF(LEN($BI76)=0,0.4,SUM(IF(([2]JOE_DATA!$C$2:$C$19999=$BI76)*([2]JOE_DATA!$B$2:$B$19999="Teams"),0.4,0)))
+
IF(LEN($BJ76)=0,0.3,SUM(IF(([2]JOE_DATA!$C$2:$C$19999=$BJ76)*([2]JOE_DATA!$B$2:$B$19999="Teams"),0.3,0)))
+
IF(LEN($BK76)=0,0.3,SUM(IF(([2]JOE_DATA!$C$2:$C$19999=$BK76)*([2]JOE_DATA!$B$2:$B$19999="Teams"),0.3,0)))</f>
        <v>1</v>
      </c>
      <c r="GU76" s="3">
        <f t="array" ref="GU76">IF(LEN($BL76)=0,0.4,SUM(IF(([2]JOE_DATA!$C$2:$C$19999=$BL76)*([2]JOE_DATA!$B$2:$B$19999="Lead Matter Partner"),0.4,0)))
+
IF(LEN($BM76)=0,0.3,SUM(IF(([2]JOE_DATA!$C$2:$C$19999=$BM76)*([2]JOE_DATA!$B$2:$B$19999="Lead Matter Partner"),0.3,0)))
+
IF(LEN($BN76)=0,0.3,SUM(IF(([2]JOE_DATA!$C$2:$C$19999=$BN76)*([2]JOE_DATA!$B$2:$B$19999="Lead Matter Partner"),0.3,0)))</f>
        <v>1</v>
      </c>
      <c r="GV76" s="3">
        <f t="array" ref="GV76">IF(LEN($BP76)=0,0.4,SUM(IF(([2]JOE_DATA!$C$2:$C$19999=$BP76)*([2]JOE_DATA!$B$2:$B$19999="Source of credential"),0.4,0)))
+
IF(LEN($BQ76)=0,0.3,SUM(IF(([2]JOE_DATA!$C$2:$C$19999=$BQ76)*([2]JOE_DATA!$B$2:$B$19999="Source of credential"),0.3,0)))
+
IF(LEN($BR76)=0,0.3,SUM(IF(([2]JOE_DATA!$C$2:$C$19999=$BR76)*([2]JOE_DATA!$B$2:$B$19999="Source of credential"),0.3,0)))</f>
        <v>1</v>
      </c>
      <c r="GW76" s="3">
        <f t="array" ref="GW76">IF(LEN($BX76)=0,0.4,SUM(IF(([2]JOE_DATA!$C$2:$C$19999=$BX76)*([2]JOE_DATA!$B$2:$B$19999="CMS firms involved"),0.4,0)))
+
IF(LEN($BY76)=0,0.6,SUM(IF(([2]JOE_DATA!$C$2:$C$19999=$BY76)*([2]JOE_DATA!$B$2:$B$19999="CMS firms involved"),0.6,0)))</f>
        <v>1</v>
      </c>
      <c r="GX76" s="3">
        <f t="array" ref="GX76">IF(ISBLANK($BZ76),1,SUM(IF(([2]JOE_DATA!$C$2:$C$19999=$BZ76)*([2]JOE_DATA!$B$2:$B$19999="Lead CMS firm"),1,0)))</f>
        <v>1</v>
      </c>
      <c r="GY76" s="3">
        <f t="array" ref="GY76">IF(LEN($CA76)=0,0.4,SUM(IF(([2]JOE_DATA!$C$2:$C$19999=$CA76)*([2]JOE_DATA!$B$2:$B$19999="Countries of other CMS firms"),0.4,0)))
+
IF(LEN($CB76)=0,0.3,SUM(IF(([2]JOE_DATA!$C$2:$C$19999=$CB76)*([2]JOE_DATA!$B$2:$B$19999="Countries of other CMS firms"),0.3,0)))
+
IF(LEN($CC76)=0,0.3,SUM(IF(([2]JOE_DATA!$C$2:$C$19999=$CC76)*([2]JOE_DATA!$B$2:$B$19999="Countries of other CMS firms"),0.3,0)))</f>
        <v>1</v>
      </c>
      <c r="GZ76" s="3">
        <f t="array" ref="GZ76">IF(ISBLANK($CD76),1,SUM(IF(([2]JOE_DATA!$C$2:$C$19999=$CD76)*([2]JOE_DATA!$B$2:$B$19999="Credential status"),1,0)))</f>
        <v>1</v>
      </c>
      <c r="HA76" s="3">
        <f t="array" ref="HA76">IF(ISBLANK($CE76),1,SUM(IF(([2]JOE_DATA!$C$2:$C$19999=$CE76)*([2]JOE_DATA!$B$2:$B$19999="Credential version"),1,0)))</f>
        <v>1</v>
      </c>
      <c r="HB76" s="3">
        <f t="array" ref="HB76">IF(ISBLANK($CG76),1,SUM(IF(([2]JOE_DATA!$C$2:$C$19999=$CG76)*([2]JOE_DATA!$B$2:$B$19999="Credential type "),1,0)))</f>
        <v>1</v>
      </c>
      <c r="HC76" s="3">
        <f t="array" ref="HC76">IF(ISBLANK($CH76),1,SUM(IF(([2]JOE_DATA!$C$2:$C$19999=$CH76)*([2]JOE_DATA!$B$2:$B$19999="Other uses"),1,0)))</f>
        <v>1</v>
      </c>
      <c r="HD76" s="3">
        <f t="array" ref="HD76">IF(ISBLANK($CK76),1,SUM(IF(([2]JOE_DATA!$C$2:$C$19999=$CK76)*([2]JOE_DATA!$B$2:$B$19999="Priority"),1,0)))</f>
        <v>1</v>
      </c>
      <c r="HE76" s="3">
        <f t="array" ref="HE76">IF(LEN($CM76)=0,0.4,SUM(IF(([2]JOE_DATA!$C$2:$C$19999=$CM76)*([2]JOE_DATA!$B$2:$B$19999="Know how"),0.4,0)))
+
IF(LEN($CN76)=0,0.3,SUM(IF(([2]JOE_DATA!$C$2:$C$19999=$CN76)*([2]JOE_DATA!$B$2:$B$19999="Know how"),0.3,0)))
+
IF(LEN($CO76)=0,0.3,SUM(IF(([2]JOE_DATA!$C$2:$C$19999=$CO76)*([2]JOE_DATA!$B$2:$B$19999="Know how"),0.3,0)))</f>
        <v>1</v>
      </c>
      <c r="HF76" s="3">
        <f t="array" ref="HF76">IF(LEN($CS76)=0,0.4,SUM(IF(([2]JOE_DATA!$C$2:$C$19999=$CS76)*([2]JOE_DATA!$B$2:$B$19999="Work type")*([2]JOE_DATA!$A$2:$A$19999="BAIF"),0.4,0)))
+
IF(LEN($CT76)=0,0.3,SUM(IF(([2]JOE_DATA!$C$2:$C$19999=$CT76)*([2]JOE_DATA!$B$2:$B$19999="Work type")*([2]JOE_DATA!$A$2:$A$19999="BAIF"),0.3,0)))
+
IF(LEN($CU76)=0,0.3,SUM(IF(([2]JOE_DATA!$C$2:$C$19999=$CU76)*([2]JOE_DATA!$B$2:$B$19999="Work type")*([2]JOE_DATA!$A$2:$A$19999="BAIF"),0.3,0)))</f>
        <v>1</v>
      </c>
      <c r="HG76" s="3">
        <f t="array" ref="HG76">IF(LEN($CQ76)=0,1,SUM(IF(([2]JOE_DATA!$C$2:$C$19999=$CQ76)*([2]JOE_DATA!$B$2:$B$19999="Client type")*([2]JOE_DATA!$A$2:$A$19999="BAIF"),1,0)))</f>
        <v>1</v>
      </c>
      <c r="HH76" s="3">
        <f t="array" ref="HH76">IF(LEN($CW76)=0,0.4,SUM(IF(([2]JOE_DATA!$C$2:$C$19999=$CW76)*([2]JOE_DATA!$B$2:$B$19999="Work type")*([2]JOE_DATA!$A$2:$A$19999="CRD"),0.4,0)))
+
IF(LEN($CX76)=0,0.3,SUM(IF(([2]JOE_DATA!$C$2:$C$19999=$CX76)*([2]JOE_DATA!$B$2:$B$19999="Work type")*([2]JOE_DATA!$A$2:$A$19999="CRD"),0.3,0)))
+
IF(LEN($CY76)=0,0.3,SUM(IF(([2]JOE_DATA!$C$2:$C$19999=$CY76)*([2]JOE_DATA!$B$2:$B$19999="Work type")*([2]JOE_DATA!$A$2:$A$19999="CRD"),0.3,0)))</f>
        <v>1</v>
      </c>
      <c r="HI76" s="3">
        <f t="array" ref="HI76">IF(LEN($CZ76)=0,0.4,SUM(IF(([2]JOE_DATA!$C$2:$C$19999=$CZ76)*([2]JOE_DATA!$B$2:$B$19999="Sub-work type")*([2]JOE_DATA!$A$2:$A$19999="CRD"),0.4,0)))
+
IF(LEN($DA76)=0,0.3,SUM(IF(([2]JOE_DATA!$C$2:$C$19999=$DA76)*([2]JOE_DATA!$B$2:$B$19999="Sub-work type")*([2]JOE_DATA!$A$2:$A$19999="CRD"),0.3,0)))
+
IF(LEN($DB76)=0,0.3,SUM(IF(([2]JOE_DATA!$C$2:$C$19999=$DB76)*([2]JOE_DATA!$B$2:$B$19999="Sub-work type")*([2]JOE_DATA!$A$2:$A$19999="CRD"),0.3,0)))</f>
        <v>1</v>
      </c>
      <c r="HJ76" s="3">
        <f t="array" ref="HJ76">IF(LEN($CV76)=0,1,SUM(IF(([2]JOE_DATA!$C$2:$C$19999=$CV76)*([2]JOE_DATA!$B$2:$B$19999="Client type")*([2]JOE_DATA!$A$2:$A$19999="CRD"),1,0)))</f>
        <v>1</v>
      </c>
      <c r="HK76" s="3">
        <f t="array" ref="HK76">IF(LEN($DC76)=0,0.4,SUM(IF(([2]JOE_DATA!$C$2:$C$19999=$DC76)*([2]JOE_DATA!$B$2:$B$19999="Work type")*([2]JOE_DATA!$A$2:$A$19999="Corporate"),0.4,0)))
+
IF(LEN($DD76)=0,0.3,SUM(IF(([2]JOE_DATA!$C$2:$C$19999=$DD76)*([2]JOE_DATA!$B$2:$B$19999="Work type")*([2]JOE_DATA!$A$2:$A$19999="Corporate"),0.3,0)))
+
IF(LEN($DE76)=0,0.3,SUM(IF(([2]JOE_DATA!$C$2:$C$19999=$DE76)*([2]JOE_DATA!$B$2:$B$19999="Work type")*([2]JOE_DATA!$A$2:$A$19999="Corporate"),0.3,0)))</f>
        <v>1</v>
      </c>
      <c r="HL76" s="3">
        <f t="array" ref="HL76">IF(LEN($DF76)=0,0.4,SUM(IF(([2]JOE_DATA!$C$2:$C$19999=$DF76)*([2]JOE_DATA!$B$2:$B$19999="Sub-work type")*([2]JOE_DATA!$A$2:$A$19999="Corporate"),0.4,0)))
+
IF(LEN($DG76)=0,0.3,SUM(IF(([2]JOE_DATA!$C$2:$C$19999=$DG76)*([2]JOE_DATA!$B$2:$B$19999="Sub-work type")*([2]JOE_DATA!$A$2:$A$19999="Corporate"),0.3,0)))
+
IF(LEN($DH76)=0,0.3,SUM(IF(([2]JOE_DATA!$C$2:$C$19999=$DH76)*([2]JOE_DATA!$B$2:$B$19999="Sub-work type")*([2]JOE_DATA!$A$2:$A$19999="Corporate"),0.3,0)))</f>
        <v>1</v>
      </c>
      <c r="HM76" s="3">
        <f t="array" ref="HM76">IF(LEN($DI76)=0,0.4,SUM(IF(([2]JOE_DATA!$C$2:$C$19999=$DI76)*([2]JOE_DATA!$B$2:$B$19999="Acting for")*([2]JOE_DATA!$A$2:$A$19999="Corporate"),0.4,0)))
+
IF(LEN($DJ76)=0,0.3,SUM(IF(([2]JOE_DATA!$C$2:$C$19999=$DJ76)*([2]JOE_DATA!$B$2:$B$19999="Acting for")*([2]JOE_DATA!$A$2:$A$19999="Corporate"),0.3,0)))
+
IF(LEN($DK76)=0,0.3,SUM(IF(([2]JOE_DATA!$C$2:$C$19999=$DK76)*([2]JOE_DATA!$B$2:$B$19999="Acting for")*([2]JOE_DATA!$A$2:$A$19999="Corporate"),0.3,0)))</f>
        <v>1</v>
      </c>
      <c r="HN76" s="3">
        <f t="array" ref="HN76">IF(LEN($DM76)=0,0.4,SUM(IF(([2]JOE_DATA!$C$2:$C$19999=$DM76)*([2]JOE_DATA!$B$2:$B$19999="Country of buyer")*([2]JOE_DATA!$A$2:$A$19999="Corporate"),0.4,0)))
+
IF(LEN($DN76)=0,0.3,SUM(IF(([2]JOE_DATA!$C$2:$C$19999=$DN76)*([2]JOE_DATA!$B$2:$B$19999="Country of buyer")*([2]JOE_DATA!$A$2:$A$19999="Corporate"),0.3,0)))
+
IF(LEN($DL76)=0,0.3,SUM(IF(([2]JOE_DATA!$C$2:$C$19999=$DL76)*([2]JOE_DATA!$B$2:$B$19999="Country of buyer")*([2]JOE_DATA!$A$2:$A$19999="Corporate"),0.3,0)))</f>
        <v>1</v>
      </c>
      <c r="HO76" s="3">
        <f t="array" ref="HO76">IF(LEN($DO76)=0,0.4,SUM(IF(([2]JOE_DATA!$C$2:$C$19999=$DO76)*([2]JOE_DATA!$B$2:$B$19999="Country of seller")*([2]JOE_DATA!$A$2:$A$19999="Corporate"),0.4,0)))
+
IF(LEN($DP76)=0,0.3,SUM(IF(([2]JOE_DATA!$C$2:$C$19999=$DP76)*([2]JOE_DATA!$B$2:$B$19999="Country of seller")*([2]JOE_DATA!$A$2:$A$19999="Corporate"),0.3,0)))
+
IF(LEN($DQ76)=0,0.3,SUM(IF(([2]JOE_DATA!$C$2:$C$19999=$DQ76)*([2]JOE_DATA!$B$2:$B$19999="Country of seller")*([2]JOE_DATA!$A$2:$A$19999="Corporate"),0.3,0)))</f>
        <v>1</v>
      </c>
      <c r="HP76" s="3">
        <f t="array" ref="HP76">IF(LEN($DR76)=0,0.4,SUM(IF(([2]JOE_DATA!$C$2:$C$19999=$DR76)*([2]JOE_DATA!$B$2:$B$19999="Country of target")*([2]JOE_DATA!$A$2:$A$19999="Corporate"),0.4,0)))
+
IF(LEN($DS76)=0,0.3,SUM(IF(([2]JOE_DATA!$C$2:$C$19999=$DS76)*([2]JOE_DATA!$B$2:$B$19999="Country of target")*([2]JOE_DATA!$A$2:$A$19999="Corporate"),0.3,0)))
+
IF(LEN($DT76)=0,0.3,SUM(IF(([2]JOE_DATA!$C$2:$C$19999=$DT76)*([2]JOE_DATA!$B$2:$B$19999="Country of target")*([2]JOE_DATA!$A$2:$A$19999="Corporate"),0.3,0)))</f>
        <v>1</v>
      </c>
      <c r="HQ76" s="3">
        <f t="array" ref="HQ76">IF(LEN($DU76)=0,1,SUM(IF(([2]JOE_DATA!$C$2:$C$19999=$DU76)*([2]JOE_DATA!$B$2:$B$19999="Value over US $5m")*([2]JOE_DATA!$A$2:$A$19999="Corporate"),1,0)))</f>
        <v>1</v>
      </c>
      <c r="HR76" s="3">
        <f t="array" ref="HR76">IF(LEN($DV76)=0,1,SUM(IF(([2]JOE_DATA!$C$2:$C$19999=$DV76)*([2]JOE_DATA!$B$2:$B$19999="Value over £500,000")*([2]JOE_DATA!$A$2:$A$19999="Corporate"),1,0)))</f>
        <v>1</v>
      </c>
      <c r="HS76" s="3">
        <f t="array" ref="HS76">IF(LEN($DW76)=0,1,SUM(IF(([2]JOE_DATA!$C$2:$C$19999=$DW76)*([2]JOE_DATA!$B$2:$B$19999="Value over Euro 5m")*([2]JOE_DATA!$A$2:$A$19999="Corporate"),1,0)))</f>
        <v>1</v>
      </c>
      <c r="HT76" s="3">
        <f t="array" ref="HT76">IF(LEN($DX76)=0,1,SUM(IF(([2]JOE_DATA!$C$2:$C$19999=$DX76)*([2]JOE_DATA!$B$2:$B$19999="Value range in euros")*([2]JOE_DATA!$A$2:$A$19999="Corporate"),1,0)))</f>
        <v>1</v>
      </c>
      <c r="HU76" s="3">
        <f t="array" ref="HU76">IF(LEN($DY76)=0,1,SUM(IF(([2]JOE_DATA!$C$2:$C$19999=$DY76)*([2]JOE_DATA!$B$2:$B$19999="Is the deal relevant for M&amp;A study")*([2]JOE_DATA!$A$2:$A$19999="Corporate"),1,0)))</f>
        <v>1</v>
      </c>
      <c r="HV76" s="3">
        <f t="array" ref="HV76">IF(LEN($DZ76)=0,1,SUM(IF(([2]JOE_DATA!$C$2:$C$19999=$DZ76)*([2]JOE_DATA!$B$2:$B$19999="Does the deal involve PE clients")*([2]JOE_DATA!$A$2:$A$19999="Corporate"),1,0)))</f>
        <v>1</v>
      </c>
      <c r="HW76" s="3">
        <f t="array" ref="HW76">IF(LEN($EA76)=0,1,SUM(IF(([2]JOE_DATA!$C$2:$C$19999=$EA76)*([2]JOE_DATA!$B$2:$B$19999="Quarter deal announced/signed")*([2]JOE_DATA!$A$2:$A$19999="Corporate"),1,0)))</f>
        <v>1</v>
      </c>
      <c r="HX76" s="3">
        <f t="array" ref="HX76">IF(LEN($EB76)=0,1,SUM(IF(([2]JOE_DATA!$C$2:$C$19999=$EB76)*([2]JOE_DATA!$B$2:$B$19999="Quarter deal completed")*([2]JOE_DATA!$A$2:$A$19999="Corporate"),1,0)))</f>
        <v>1</v>
      </c>
      <c r="HY76" s="3">
        <f t="array" ref="HY76">IF(LEN($EC76)=0,1,SUM(IF(([2]JOE_DATA!$C$2:$C$19999=$EC76)*([2]JOE_DATA!$B$2:$B$19999="Year deal announced/signed")*([2]JOE_DATA!$A$2:$A$19999="Corporate"),1,0)))</f>
        <v>1</v>
      </c>
      <c r="HZ76" s="3">
        <f t="array" ref="HZ76">IF(LEN($ED76)=0,1,SUM(IF(([2]JOE_DATA!$C$2:$C$19999=$ED76)*([2]JOE_DATA!$B$2:$B$19999="Year deal completed")*([2]JOE_DATA!$A$2:$A$19999="Corporate"),1,0)))</f>
        <v>1</v>
      </c>
      <c r="IA76" s="3">
        <v>1</v>
      </c>
      <c r="IB76" s="3">
        <f t="array" ref="IB76">IF(LEN($EF76)=0,1,SUM(IF(([2]JOE_DATA!$C$2:$C$19999=$EF76)*([2]JOE_DATA!$B$2:$B$19999="Work type")*([2]JOE_DATA!$A$2:$A$19999="Corporate Tax"),1,0)))</f>
        <v>1</v>
      </c>
      <c r="IC76" s="3">
        <f t="array" ref="IC76">IF(LEN($EG76)=0,0.4,SUM(IF(([2]JOE_DATA!$C$2:$C$19999=$EG76)*([2]JOE_DATA!$B$2:$B$19999="Work type")*([2]JOE_DATA!$A$2:$A$19999="EPC Construction"),0.4,0)))
+
IF(LEN($EH76)=0,0.3,SUM(IF(([2]JOE_DATA!$C$2:$C$19999=$EH76)*([2]JOE_DATA!$B$2:$B$19999="Work type")*([2]JOE_DATA!$A$2:$A$19999="EPC Construction"),0.3,0)))
+
IF(LEN($EI76)=0,0.3,SUM(IF(([2]JOE_DATA!$C$2:$C$19999=$EI76)*([2]JOE_DATA!$B$2:$B$19999="Work type")*([2]JOE_DATA!$A$2:$A$19999="EPC Construction"),0.3,0)))</f>
        <v>1</v>
      </c>
      <c r="ID76" s="3">
        <f t="array" ref="ID76">IF(LEN($EJ76)=0,0.4,SUM(IF(([2]JOE_DATA!$C$2:$C$19999=$EJ76)*([2]JOE_DATA!$B$2:$B$19999="Contract type")*([2]JOE_DATA!$A$2:$A$19999="EPC Construction"),0.4,0)))
+
IF(LEN($EK76)=0,0.3,SUM(IF(([2]JOE_DATA!$C$2:$C$19999=$EK76)*([2]JOE_DATA!$B$2:$B$19999="Contract type")*([2]JOE_DATA!$A$2:$A$19999="EPC Construction"),0.3,0)))
+
IF(LEN($EL76)=0,0.3,SUM(IF(([2]JOE_DATA!$C$2:$C$19999=$EL76)*([2]JOE_DATA!$B$2:$B$19999="Contract type")*([2]JOE_DATA!$A$2:$A$19999="EPC Construction"),0.3,0)))</f>
        <v>1</v>
      </c>
      <c r="IE76" s="3">
        <f t="array" ref="IE76">IF(LEN($EP76)=0,1,SUM(IF(([2]JOE_DATA!$C$2:$C$19999=$EP76)*([2]JOE_DATA!$B$2:$B$19999="Client type")*([2]JOE_DATA!$A$2:$A$19999="EPC Construction"),1,0)))</f>
        <v>1</v>
      </c>
      <c r="IF76" s="3">
        <f t="array" ref="IF76">IF(LEN($EN76)=0,1,SUM(IF(([2]JOE_DATA!$C$2:$C$19999=$EN76)*([2]JOE_DATA!$B$2:$B$19999="Subject matter")*([2]JOE_DATA!$A$2:$A$19999="EPC Construction"),1,0)))</f>
        <v>1</v>
      </c>
      <c r="IG76" s="3">
        <f t="array" ref="IG76">IF(LEN($ER76)=0,1,SUM(IF(([2]JOE_DATA!$C$2:$C$19999=$ER76)*([2]JOE_DATA!$B$2:$B$19999="Client scope")*([2]JOE_DATA!$A$2:$A$19999="EPC Construction"),1,0)))</f>
        <v>1</v>
      </c>
      <c r="IH76" s="3">
        <f t="array" ref="IH76">IF(LEN($ES76)=0,0.4,SUM(IF(([2]JOE_DATA!$C$2:$C$19999=$ES76)*([2]JOE_DATA!$B$2:$B$19999="Work type")*([2]JOE_DATA!$A$2:$A$19999="EPC Energy"),0.4,0)))
+
IF(LEN($ET76)=0,0.3,SUM(IF(([2]JOE_DATA!$C$2:$C$19999=$ET76)*([2]JOE_DATA!$B$2:$B$19999="Work type")*([2]JOE_DATA!$A$2:$A$19999="EPC Energy"),0.3,0)))
+
IF(LEN($EU76)=0,0.3,SUM(IF(([2]JOE_DATA!$C$2:$C$19999=$EU76)*([2]JOE_DATA!$B$2:$B$19999="Work type")*([2]JOE_DATA!$A$2:$A$19999="EPC Energy"),0.3,0)))</f>
        <v>1</v>
      </c>
      <c r="II76" s="3">
        <f t="array" ref="II76">IF(LEN($EV76)=0,1,SUM(IF(([2]JOE_DATA!$C$2:$C$19999=$EV76)*([2]JOE_DATA!$B$2:$B$19999="Work type")*([2]JOE_DATA!$A$2:$A$19999="EPC Energy"),1,0)))</f>
        <v>1</v>
      </c>
      <c r="IJ76" s="3">
        <f t="array" ref="IJ76">IF(LEN($EW76)=0,1,SUM(IF(([2]JOE_DATA!$C$2:$C$19999=$EW76)*([2]JOE_DATA!$B$2:$B$19999="Client type")*([2]JOE_DATA!$A$2:$A$19999="EPC Projects"),1,0)))</f>
        <v>1</v>
      </c>
      <c r="IK76" s="3">
        <f t="array" ref="IK76">IF(LEN($FE76)=0,0.4,SUM(IF(([2]JOE_DATA!$C$2:$C$19999=$FE76)*([2]JOE_DATA!$B$2:$B$19999="Client type")*([2]JOE_DATA!$A$2:$A$19999="Real Estate"),0.4,0)))
+
IF(LEN($FF76)=0,0.3,SUM(IF(([2]JOE_DATA!$C$2:$C$19999=$FF76)*([2]JOE_DATA!$B$2:$B$19999="Client type")*([2]JOE_DATA!$A$2:$A$19999="Real Estate"),0.3,0)))
+
IF(LEN($FG76)=0,0.3,SUM(IF(([2]JOE_DATA!$C$2:$C$19999=$FG76)*([2]JOE_DATA!$B$2:$B$19999="Client type")*([2]JOE_DATA!$A$2:$A$19999="Real Estate"),0.3,0)))</f>
        <v>1</v>
      </c>
      <c r="IL76" s="3">
        <f t="array" ref="IL76">IF(LEN($FH76)=0,0.4,SUM(IF(([2]JOE_DATA!$C$2:$C$19999=$FH76)*([2]JOE_DATA!$B$2:$B$19999="Work type")*([2]JOE_DATA!$A$2:$A$19999="Real Estate"),0.4,0)))
+
IF(LEN($FI76)=0,0.3,SUM(IF(([2]JOE_DATA!$C$2:$C$19999=$FI76)*([2]JOE_DATA!$B$2:$B$19999="Work type")*([2]JOE_DATA!$A$2:$A$19999="Real Estate"),0.3,0)))
+
IF(LEN($FJ76)=0,0.3,SUM(IF(([2]JOE_DATA!$C$2:$C$19999=$FJ76)*([2]JOE_DATA!$B$2:$B$19999="Work type")*([2]JOE_DATA!$A$2:$A$19999="Real Estate"),0.3,0)))</f>
        <v>1</v>
      </c>
      <c r="IM76" s="3">
        <f t="array" ref="IM76">IF(LEN($EX76)=0,0.4,SUM(IF(([2]JOE_DATA!$C$2:$C$19999=$EX76)*([2]JOE_DATA!$B$2:$B$19999="Work type")*([2]JOE_DATA!$A$2:$A$19999="Human Capital"),0.4,0)))
+
IF(LEN($EY76)=0,0.3,SUM(IF(([2]JOE_DATA!$C$2:$C$19999=$EY76)*([2]JOE_DATA!$B$2:$B$19999="Work type")*([2]JOE_DATA!$A$2:$A$19999="Human Capital"),0.3,0)))
+
IF(LEN($EZ76)=0,0.3,SUM(IF(([2]JOE_DATA!$C$2:$C$19999=$EZ76)*([2]JOE_DATA!$B$2:$B$19999="Work type")*([2]JOE_DATA!$A$2:$A$19999="Human Capital"),0.3,0)))</f>
        <v>1</v>
      </c>
      <c r="IN76" s="3">
        <f t="array" ref="IN76">IF(LEN($FA76)=0,0.4,SUM(IF(([2]JOE_DATA!$C$2:$C$19999=$FA76)*([2]JOE_DATA!$B$2:$B$19999="Sub-work types")*([2]JOE_DATA!$A$2:$A$19999="Human Capital"),0.4,0)))
+
IF(LEN($FB76)=0,0.3,SUM(IF(([2]JOE_DATA!$C$2:$C$19999=$FB76)*([2]JOE_DATA!$B$2:$B$19999="Sub-work types")*([2]JOE_DATA!$A$2:$A$19999="Human Capital"),0.3,0)))
+
IF(LEN($FC76)=0,0.3,SUM(IF(([2]JOE_DATA!$C$2:$C$19999=$FC76)*([2]JOE_DATA!$B$2:$B$19999="Sub-work types")*([2]JOE_DATA!$A$2:$A$19999="Human Capital"),0.3,0)))</f>
        <v>1</v>
      </c>
      <c r="IO76" s="16">
        <f t="array" ref="IO76">IF(LEN($FD76)=0,1,SUM(IF(([2]JOE_DATA!$C$2:$C$19999=$FD76)*([2]JOE_DATA!$B$2:$B$19999="Pension scheme")*([2]JOE_DATA!$A$2:$A$19999="Human Capital"),1,0)))</f>
        <v>1</v>
      </c>
      <c r="IP76" s="3">
        <f t="array" ref="IP76">IF(LEN($BT76)=0,0.4,SUM(IF(([2]JOE_DATA!$C$2:$C$19999=$BT76)*([2]JOE_DATA!$B$2:$B$19999="Other Matter Executive"),0.4,0)))
+
IF(LEN($BU76)=0,0.3,SUM(IF(([2]JOE_DATA!$C$2:$C$19999=$BU76)*([2]JOE_DATA!$B$2:$B$19999="Other Matter Executive"),0.3,0)))
+
IF(LEN($BV76)=0,0.3,SUM(IF(([2]JOE_DATA!$C$2:$C$19999=$BV76)*([2]JOE_DATA!$B$2:$B$19999="Other Matter Executive"),0.3,0)))</f>
        <v>1</v>
      </c>
    </row>
    <row r="77" spans="1:250" ht="27.75">
      <c r="A77" s="37" t="s">
        <v>246</v>
      </c>
      <c r="B77" s="38" t="s">
        <v>504</v>
      </c>
      <c r="C77" s="37" t="s">
        <v>254</v>
      </c>
      <c r="D77" s="37"/>
      <c r="E77" s="3"/>
      <c r="F77" s="39" t="s">
        <v>320</v>
      </c>
      <c r="G77" s="3"/>
      <c r="H77" s="3"/>
      <c r="I77" s="40" t="s">
        <v>451</v>
      </c>
      <c r="J77" s="3"/>
      <c r="K77" s="3"/>
      <c r="L77" s="37"/>
      <c r="M77" s="3"/>
      <c r="N77" s="3"/>
      <c r="O77" s="47" t="s">
        <v>98</v>
      </c>
      <c r="P77" s="41" t="s">
        <v>109</v>
      </c>
      <c r="Q77" s="37"/>
      <c r="R77" s="3"/>
      <c r="S77" s="42"/>
      <c r="T77" s="42">
        <v>39076</v>
      </c>
      <c r="U77" s="37" t="s">
        <v>320</v>
      </c>
      <c r="V77" s="3"/>
      <c r="W77" s="3"/>
      <c r="X77" s="40" t="s">
        <v>451</v>
      </c>
      <c r="Y77" s="40" t="s">
        <v>321</v>
      </c>
      <c r="Z77" s="40" t="s">
        <v>508</v>
      </c>
      <c r="AA77" s="37" t="s">
        <v>509</v>
      </c>
      <c r="AB77" s="37" t="s">
        <v>510</v>
      </c>
      <c r="AC77" s="3"/>
      <c r="AD77" s="37" t="s">
        <v>254</v>
      </c>
      <c r="AE77" s="3"/>
      <c r="AF77" s="3"/>
      <c r="AG77" s="43" t="s">
        <v>130</v>
      </c>
      <c r="AH77" s="3"/>
      <c r="AI77" s="37" t="s">
        <v>255</v>
      </c>
      <c r="AJ77" s="3"/>
      <c r="AK77" s="3"/>
      <c r="AL77" s="37"/>
      <c r="AM77" s="3"/>
      <c r="AN77" s="3"/>
      <c r="AO77" s="37" t="s">
        <v>256</v>
      </c>
      <c r="AP77" s="3"/>
      <c r="AQ77" s="3"/>
      <c r="AR77" s="3"/>
      <c r="AS77" s="3"/>
      <c r="AT77" s="3"/>
      <c r="AU77" s="3"/>
      <c r="AV77" s="3"/>
      <c r="AW77" s="3"/>
      <c r="AX77" s="3"/>
      <c r="AY77" s="3"/>
      <c r="AZ77" s="3"/>
      <c r="BA77" s="3"/>
      <c r="BB77" s="3"/>
      <c r="BC77" s="3"/>
      <c r="BD77" s="3"/>
      <c r="BE77" s="44"/>
      <c r="BF77" s="37"/>
      <c r="BG77" s="37" t="s">
        <v>254</v>
      </c>
      <c r="BH77" s="3"/>
      <c r="BI77" s="40" t="s">
        <v>357</v>
      </c>
      <c r="BJ77" s="40" t="s">
        <v>303</v>
      </c>
      <c r="BK77" s="45"/>
      <c r="BL77" s="46" t="s">
        <v>358</v>
      </c>
      <c r="BM77" s="46" t="s">
        <v>291</v>
      </c>
      <c r="BN77" s="37"/>
      <c r="BO77" s="3"/>
      <c r="BP77" s="3"/>
      <c r="BQ77" s="3"/>
      <c r="BR77" s="3"/>
      <c r="BS77" s="3"/>
      <c r="BT77" s="37"/>
      <c r="BU77" s="46" t="s">
        <v>431</v>
      </c>
      <c r="BV77" s="46" t="s">
        <v>468</v>
      </c>
      <c r="BW77" s="3"/>
      <c r="BX77" s="3"/>
      <c r="BY77" s="3"/>
      <c r="BZ77" s="3"/>
      <c r="CA77" s="3"/>
      <c r="CB77" s="3"/>
      <c r="CC77" s="3"/>
      <c r="CD77" s="41" t="s">
        <v>259</v>
      </c>
      <c r="CE77" s="40" t="s">
        <v>260</v>
      </c>
      <c r="CF77" s="3"/>
      <c r="CG77" s="41" t="s">
        <v>261</v>
      </c>
      <c r="CH77" s="40"/>
      <c r="CI77" s="3"/>
      <c r="CJ77" s="3"/>
      <c r="CK77" s="41" t="s">
        <v>262</v>
      </c>
      <c r="CL77" s="3"/>
      <c r="CM77" s="3"/>
      <c r="CN77" s="3"/>
      <c r="CO77" s="3"/>
      <c r="CP77" s="3"/>
      <c r="CQ77" s="37"/>
      <c r="CR77" s="37"/>
      <c r="CS77" s="37"/>
      <c r="CT77" s="37"/>
      <c r="CU77" s="37"/>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7"/>
      <c r="FF77" s="37"/>
      <c r="FG77" s="37"/>
      <c r="FH77" s="37"/>
      <c r="FI77" s="37"/>
      <c r="FJ77" s="3"/>
      <c r="FK77" s="3"/>
      <c r="FL77" s="3"/>
      <c r="FM77" s="3"/>
      <c r="FO77" s="3"/>
      <c r="FP77" s="3"/>
      <c r="FQ77" s="3" t="str">
        <f t="array" ref="FQ77">IF(SUM($FU77:$IP77)=74,"PASS","FAIL")</f>
        <v>PASS</v>
      </c>
      <c r="FR77" s="3">
        <f t="shared" si="9"/>
        <v>0</v>
      </c>
      <c r="FS77" s="3">
        <f t="shared" si="10"/>
        <v>0</v>
      </c>
      <c r="FT77" s="3"/>
      <c r="FU77" s="3">
        <f t="array" ref="FU77">SUM(IF(([2]JOE_DATA!$C$2:$C$19999=$C77)*([2]JOE_DATA!$B$2:$B$19999="Client Name Confidential"),1,0))</f>
        <v>1</v>
      </c>
      <c r="FV77" s="3">
        <f t="array" ref="FV77">IF(ISBLANK($E77),1,SUM(IF(([2]JOE_DATA!$C$2:$C$19999=$E77)*([2]JOE_DATA!$B$2:$B$19999="Client name confidential on completion"),1,0)))</f>
        <v>1</v>
      </c>
      <c r="FW77" s="3">
        <f t="array" ref="FW77">IF(LEN($F77)=0,0.5,SUM(IF(([2]JOE_DATA!$C$2:$C$19999=$F77)*([2]JOE_DATA!$B$2:$B$19999="Client sector group"),0.5,0)))
+
IF(LEN($G77)=0,0.25,SUM(IF(([2]JOE_DATA!$C$2:$C$19999=$G77)*([2]JOE_DATA!$B$2:$B$19999="Client sector group"),0.25,0)))
+
IF(LEN($H77)=0,0.25,SUM(IF(([2]JOE_DATA!$C$2:$C$19999=$H77)*([2]JOE_DATA!$B$2:$B$19999="Client sector group"),0.25,0)))</f>
        <v>1</v>
      </c>
      <c r="FX77" s="3">
        <f t="array" ref="FX77">IF(ISBLANK($I77),0.5,SUM(IF(([2]JOE_DATA!$C$2:$C$19999=$I77)*([2]JOE_DATA!$B$2:$B$19999="Client sub-sector group"),0.5,0)))
+
IF(ISBLANK($J77),0.25,SUM(IF(([2]JOE_DATA!$C$2:$C$19999=$J77)*([2]JOE_DATA!$B$2:$B$19999="Client sub-sector group"),0.25,0)))
+
IF(ISBLANK($K77),0.25,SUM(IF(([2]JOE_DATA!$C$2:$C$19999=$K77)*([2]JOE_DATA!$B$2:$B$19999="Client sub-sector group"),0.25,0)))</f>
        <v>1</v>
      </c>
      <c r="FY77" s="3">
        <f t="array" ref="FY77">IF(LEN($L77)=0,0.4,SUM(IF(([2]JOE_DATA!$C$2:$C$19999=$L77)*([2]JOE_DATA!$B$2:$B$19999="Predominant Country of Client"),0.4,0)))
+
IF(LEN($M77)=0,0.3,SUM(IF(([2]JOE_DATA!$C$2:$C$19999=$M77)*([2]JOE_DATA!$B$2:$B$19999="Predominant Country of Client"),0.3,0)))
+
IF(LEN($N77)=0,0.3,SUM(IF(([2]JOE_DATA!$C$2:$C$19999=$N77)*([2]JOE_DATA!$B$2:$B$19999="Predominant Country of Client"),0.3,0)))</f>
        <v>1</v>
      </c>
      <c r="FZ77" s="3">
        <f t="array" ref="FZ77">IF(LEN($O77)=0,0.4,SUM(IF(([2]JOE_DATA!$C$2:$C$19999=$O77)*([2]JOE_DATA!$B$2:$B$19999="Main practice group"),0.4,0)))
+
IF(LEN($P77)=0,0.3,SUM(IF(([2]JOE_DATA!$C$2:$C$19999=$P77)*([2]JOE_DATA!$B$2:$B$19999="Main practice group"),0.3,0)))
+
IF(LEN($Q77)=0,0.3,SUM(IF(([2]JOE_DATA!$C$2:$C$19999=$Q77)*([2]JOE_DATA!$B$2:$B$19999="Main practice group"),0.3,0)))</f>
        <v>1</v>
      </c>
      <c r="GA77" s="3">
        <f t="shared" si="11"/>
        <v>1</v>
      </c>
      <c r="GB77" s="3">
        <f t="shared" si="12"/>
        <v>1</v>
      </c>
      <c r="GC77" s="3">
        <f t="array" ref="GC77">IF(LEN($U77)=0,0.4,SUM(IF(([2]JOE_DATA!$C$2:$C$19999=$U77)*([2]JOE_DATA!$B$2:$B$19999="Matter sector group"),0.4,0)))
+
IF(LEN($V77)=0,0.3,SUM(IF(([2]JOE_DATA!$C$2:$C$19999=$V77)*([2]JOE_DATA!$B$2:$B$19999="Matter sector group"),0.3,0)))
+
IF(LEN($W77)=0,0.3,SUM(IF(([2]JOE_DATA!$C$2:$C$19999=$W77)*([2]JOE_DATA!$B$2:$B$19999="Matter sector group"),0.3,0)))</f>
        <v>1</v>
      </c>
      <c r="GD77" s="3">
        <f t="array" ref="GD77">IF(LEN($X77)=0,0.4,SUM(IF(([2]JOE_DATA!$C$2:$C$19999=$X77)*([2]JOE_DATA!$B$2:$B$19999="Matter sub-sector group"),0.4,0)))
+
IF(LEN($Y77)=0,0.3,SUM(IF(([2]JOE_DATA!$C$2:$C$19999=$Y77)*([2]JOE_DATA!$B$2:$B$19999="Matter sub-sector group"),0.3,0)))
+
IF(LEN($Z77)=0,0.3,SUM(IF(([2]JOE_DATA!$C$2:$C$19999=$Z77)*([2]JOE_DATA!$B$2:$B$19999="Matter sub-sector group"),0.3,0)))</f>
        <v>1</v>
      </c>
      <c r="GE77" s="3">
        <f t="array" ref="GE77">IF(ISBLANK($AD77),1,SUM(IF(([2]JOE_DATA!$C$2:$C$19999=$AD77)*([2]JOE_DATA!$B$2:$B$19999="Matter confidential"),1,0)))</f>
        <v>1</v>
      </c>
      <c r="GF77" s="3">
        <f t="array" ref="GF77">IF(ISBLANK($AE77),1,SUM(IF(([2]JOE_DATA!$C$2:$C$19999=$AE77)*([2]JOE_DATA!$B$2:$B$19999="Matter confidential on completion"),1,0)))</f>
        <v>1</v>
      </c>
      <c r="GG77" s="3">
        <f t="array" ref="GG77">IF(ISBLANK($AG77),1,SUM(IF(([2]JOE_DATA!$C$2:$C$19999=$AG77)*([2]JOE_DATA!$B$2:$B$19999="Applicable law"),1,0)))</f>
        <v>1</v>
      </c>
      <c r="GH77" s="3">
        <f t="array" ref="GH77">IF(ISBLANK($AO77),1,SUM(IF(([2]JOE_DATA!$C$2:$C$19999=$AO77)*([2]JOE_DATA!$B$2:$B$19999="Contentious"),1,0)))</f>
        <v>1</v>
      </c>
      <c r="GI77" s="3">
        <f t="array" ref="GI77">IF(ISBLANK($AP77),1,SUM(IF(([2]JOE_DATA!$C$2:$C$19999=$AP77)*([2]JOE_DATA!$B$2:$B$19999="Dispute resolution"),1,0)))</f>
        <v>1</v>
      </c>
      <c r="GJ77" s="3">
        <f t="array" ref="GJ77">IF(ISBLANK($AQ77),1,SUM(IF(([2]JOE_DATA!$C$2:$C$19999=$AQ77)*([2]JOE_DATA!$B$2:$B$19999="Language of dispute"),1,0)))</f>
        <v>1</v>
      </c>
      <c r="GK77" s="3">
        <f t="array" ref="GK77">IF(LEN($AW77)=0,0.4,SUM(IF(([2]JOE_DATA!$C$2:$C$19999=$AW77)*([2]JOE_DATA!$B$2:$B$19999="Country Of Arbitration"),0.4,0)))
+
IF(LEN($AX77)=0,0.3,SUM(IF(([2]JOE_DATA!$C$2:$C$19999=$AX77)*([2]JOE_DATA!$B$2:$B$19999="Country Of Arbitration"),0.3,0)))
+
IF(LEN($AY77)=0,0.3,SUM(IF(([2]JOE_DATA!$C$2:$C$19999=$AY77)*([2]JOE_DATA!$B$2:$B$19999="Country Of Arbitration"),0.3,0)))</f>
        <v>1</v>
      </c>
      <c r="GL77" s="3">
        <f t="array" ref="GL77">IF(LEN($AT77)=0,0.4,SUM(IF(([2]JOE_DATA!$C$2:$C$19999=$AT77)*([2]JOE_DATA!$B$2:$B$19999="Jurisdiction of dispute"),0.4,0)))
+
IF(LEN($AU77)=0,0.3,SUM(IF(([2]JOE_DATA!$C$2:$C$19999=$AU77)*([2]JOE_DATA!$B$2:$B$19999="Jurisdiction of dispute"),0.3,0)))
+
IF(LEN($AV77)=0,0.3,SUM(IF(([2]JOE_DATA!$C$2:$C$19999=$AV77)*([2]JOE_DATA!$B$2:$B$19999="Jurisdiction of dispute"),0.3,0)))</f>
        <v>1</v>
      </c>
      <c r="GM77" s="3">
        <f t="array" ref="GM77">IF(LEN($AZ77)=0,0.6,SUM(IF(([2]JOE_DATA!$C$2:$C$19999=$AZ77)*([2]JOE_DATA!$B$2:$B$19999="Seat of arbitration"),0.6,0)))
+
IF(LEN($BA77)=0,0.4,SUM(IF(([2]JOE_DATA!$C$2:$C$19999=$BA77)*([2]JOE_DATA!$B$2:$B$19999="Seat of arbitration"),0.4,0)))</f>
        <v>1</v>
      </c>
      <c r="GN77" s="3">
        <f t="array" ref="GN77">IF(ISBLANK($BB77),1,SUM(IF(([2]JOE_DATA!$C$2:$C$19999=$BB77)*([2]JOE_DATA!$B$2:$B$19999="Arbitral rules"),1,0)))</f>
        <v>1</v>
      </c>
      <c r="GO77" s="3">
        <f t="array" ref="GO77">IF(ISBLANK($BC77),1,SUM(IF(([2]JOE_DATA!$C$2:$C$19999=$BC77)*([2]JOE_DATA!$B$2:$B$19999="Investment treaty"),1,0)))</f>
        <v>1</v>
      </c>
      <c r="GP77" s="3">
        <f t="array" ref="GP77">IF(ISBLANK($BD77),1,SUM(IF(([2]JOE_DATA!$C$2:$C$19999=$BD77)*([2]JOE_DATA!$B$2:$B$19999="Investigation type"),1,0)))</f>
        <v>1</v>
      </c>
      <c r="GQ77" s="3">
        <f t="array" ref="GQ77">IF(ISBLANK($BF77),1,SUM(IF(([2]JOE_DATA!$C$2:$C$19999=$BF77)*([2]JOE_DATA!$B$2:$B$19999="Currency of deal"),1,0)))</f>
        <v>1</v>
      </c>
      <c r="GR77" s="3">
        <f t="array" ref="GR77">IF(ISBLANK($BG77),1,SUM(IF(([2]JOE_DATA!$C$2:$C$19999=$BG77)*([2]JOE_DATA!$B$2:$B$19999="Value confidential"),1,0)))</f>
        <v>1</v>
      </c>
      <c r="GS77" s="3">
        <f t="array" ref="GS77">IF(ISBLANK($BH77),1,SUM(IF(([2]JOE_DATA!$C$2:$C$19999=$BH77)*([2]JOE_DATA!$B$2:$B$19999="Value confidential on completion"),1,0)))</f>
        <v>1</v>
      </c>
      <c r="GT77" s="3">
        <f t="array" ref="GT77">IF(LEN($BI77)=0,0.4,SUM(IF(([2]JOE_DATA!$C$2:$C$19999=$BI77)*([2]JOE_DATA!$B$2:$B$19999="Teams"),0.4,0)))
+
IF(LEN($BJ77)=0,0.3,SUM(IF(([2]JOE_DATA!$C$2:$C$19999=$BJ77)*([2]JOE_DATA!$B$2:$B$19999="Teams"),0.3,0)))
+
IF(LEN($BK77)=0,0.3,SUM(IF(([2]JOE_DATA!$C$2:$C$19999=$BK77)*([2]JOE_DATA!$B$2:$B$19999="Teams"),0.3,0)))</f>
        <v>1</v>
      </c>
      <c r="GU77" s="3">
        <f t="array" ref="GU77">IF(LEN($BL77)=0,0.4,SUM(IF(([2]JOE_DATA!$C$2:$C$19999=$BL77)*([2]JOE_DATA!$B$2:$B$19999="Lead Matter Partner"),0.4,0)))
+
IF(LEN($BM77)=0,0.3,SUM(IF(([2]JOE_DATA!$C$2:$C$19999=$BM77)*([2]JOE_DATA!$B$2:$B$19999="Lead Matter Partner"),0.3,0)))
+
IF(LEN($BN77)=0,0.3,SUM(IF(([2]JOE_DATA!$C$2:$C$19999=$BN77)*([2]JOE_DATA!$B$2:$B$19999="Lead Matter Partner"),0.3,0)))</f>
        <v>1</v>
      </c>
      <c r="GV77" s="3">
        <f t="array" ref="GV77">IF(LEN($BP77)=0,0.4,SUM(IF(([2]JOE_DATA!$C$2:$C$19999=$BP77)*([2]JOE_DATA!$B$2:$B$19999="Source of credential"),0.4,0)))
+
IF(LEN($BQ77)=0,0.3,SUM(IF(([2]JOE_DATA!$C$2:$C$19999=$BQ77)*([2]JOE_DATA!$B$2:$B$19999="Source of credential"),0.3,0)))
+
IF(LEN($BR77)=0,0.3,SUM(IF(([2]JOE_DATA!$C$2:$C$19999=$BR77)*([2]JOE_DATA!$B$2:$B$19999="Source of credential"),0.3,0)))</f>
        <v>1</v>
      </c>
      <c r="GW77" s="3">
        <f t="array" ref="GW77">IF(LEN($BX77)=0,0.4,SUM(IF(([2]JOE_DATA!$C$2:$C$19999=$BX77)*([2]JOE_DATA!$B$2:$B$19999="CMS firms involved"),0.4,0)))
+
IF(LEN($BY77)=0,0.6,SUM(IF(([2]JOE_DATA!$C$2:$C$19999=$BY77)*([2]JOE_DATA!$B$2:$B$19999="CMS firms involved"),0.6,0)))</f>
        <v>1</v>
      </c>
      <c r="GX77" s="3">
        <f t="array" ref="GX77">IF(ISBLANK($BZ77),1,SUM(IF(([2]JOE_DATA!$C$2:$C$19999=$BZ77)*([2]JOE_DATA!$B$2:$B$19999="Lead CMS firm"),1,0)))</f>
        <v>1</v>
      </c>
      <c r="GY77" s="3">
        <f t="array" ref="GY77">IF(LEN($CA77)=0,0.4,SUM(IF(([2]JOE_DATA!$C$2:$C$19999=$CA77)*([2]JOE_DATA!$B$2:$B$19999="Countries of other CMS firms"),0.4,0)))
+
IF(LEN($CB77)=0,0.3,SUM(IF(([2]JOE_DATA!$C$2:$C$19999=$CB77)*([2]JOE_DATA!$B$2:$B$19999="Countries of other CMS firms"),0.3,0)))
+
IF(LEN($CC77)=0,0.3,SUM(IF(([2]JOE_DATA!$C$2:$C$19999=$CC77)*([2]JOE_DATA!$B$2:$B$19999="Countries of other CMS firms"),0.3,0)))</f>
        <v>1</v>
      </c>
      <c r="GZ77" s="3">
        <f t="array" ref="GZ77">IF(ISBLANK($CD77),1,SUM(IF(([2]JOE_DATA!$C$2:$C$19999=$CD77)*([2]JOE_DATA!$B$2:$B$19999="Credential status"),1,0)))</f>
        <v>1</v>
      </c>
      <c r="HA77" s="3">
        <f t="array" ref="HA77">IF(ISBLANK($CE77),1,SUM(IF(([2]JOE_DATA!$C$2:$C$19999=$CE77)*([2]JOE_DATA!$B$2:$B$19999="Credential version"),1,0)))</f>
        <v>1</v>
      </c>
      <c r="HB77" s="3">
        <f t="array" ref="HB77">IF(ISBLANK($CG77),1,SUM(IF(([2]JOE_DATA!$C$2:$C$19999=$CG77)*([2]JOE_DATA!$B$2:$B$19999="Credential type "),1,0)))</f>
        <v>1</v>
      </c>
      <c r="HC77" s="3">
        <f t="array" ref="HC77">IF(ISBLANK($CH77),1,SUM(IF(([2]JOE_DATA!$C$2:$C$19999=$CH77)*([2]JOE_DATA!$B$2:$B$19999="Other uses"),1,0)))</f>
        <v>1</v>
      </c>
      <c r="HD77" s="3">
        <f t="array" ref="HD77">IF(ISBLANK($CK77),1,SUM(IF(([2]JOE_DATA!$C$2:$C$19999=$CK77)*([2]JOE_DATA!$B$2:$B$19999="Priority"),1,0)))</f>
        <v>1</v>
      </c>
      <c r="HE77" s="3">
        <f t="array" ref="HE77">IF(LEN($CM77)=0,0.4,SUM(IF(([2]JOE_DATA!$C$2:$C$19999=$CM77)*([2]JOE_DATA!$B$2:$B$19999="Know how"),0.4,0)))
+
IF(LEN($CN77)=0,0.3,SUM(IF(([2]JOE_DATA!$C$2:$C$19999=$CN77)*([2]JOE_DATA!$B$2:$B$19999="Know how"),0.3,0)))
+
IF(LEN($CO77)=0,0.3,SUM(IF(([2]JOE_DATA!$C$2:$C$19999=$CO77)*([2]JOE_DATA!$B$2:$B$19999="Know how"),0.3,0)))</f>
        <v>1</v>
      </c>
      <c r="HF77" s="3">
        <f t="array" ref="HF77">IF(LEN($CS77)=0,0.4,SUM(IF(([2]JOE_DATA!$C$2:$C$19999=$CS77)*([2]JOE_DATA!$B$2:$B$19999="Work type")*([2]JOE_DATA!$A$2:$A$19999="BAIF"),0.4,0)))
+
IF(LEN($CT77)=0,0.3,SUM(IF(([2]JOE_DATA!$C$2:$C$19999=$CT77)*([2]JOE_DATA!$B$2:$B$19999="Work type")*([2]JOE_DATA!$A$2:$A$19999="BAIF"),0.3,0)))
+
IF(LEN($CU77)=0,0.3,SUM(IF(([2]JOE_DATA!$C$2:$C$19999=$CU77)*([2]JOE_DATA!$B$2:$B$19999="Work type")*([2]JOE_DATA!$A$2:$A$19999="BAIF"),0.3,0)))</f>
        <v>1</v>
      </c>
      <c r="HG77" s="3">
        <f t="array" ref="HG77">IF(LEN($CQ77)=0,1,SUM(IF(([2]JOE_DATA!$C$2:$C$19999=$CQ77)*([2]JOE_DATA!$B$2:$B$19999="Client type")*([2]JOE_DATA!$A$2:$A$19999="BAIF"),1,0)))</f>
        <v>1</v>
      </c>
      <c r="HH77" s="3">
        <f t="array" ref="HH77">IF(LEN($CW77)=0,0.4,SUM(IF(([2]JOE_DATA!$C$2:$C$19999=$CW77)*([2]JOE_DATA!$B$2:$B$19999="Work type")*([2]JOE_DATA!$A$2:$A$19999="CRD"),0.4,0)))
+
IF(LEN($CX77)=0,0.3,SUM(IF(([2]JOE_DATA!$C$2:$C$19999=$CX77)*([2]JOE_DATA!$B$2:$B$19999="Work type")*([2]JOE_DATA!$A$2:$A$19999="CRD"),0.3,0)))
+
IF(LEN($CY77)=0,0.3,SUM(IF(([2]JOE_DATA!$C$2:$C$19999=$CY77)*([2]JOE_DATA!$B$2:$B$19999="Work type")*([2]JOE_DATA!$A$2:$A$19999="CRD"),0.3,0)))</f>
        <v>1</v>
      </c>
      <c r="HI77" s="3">
        <f t="array" ref="HI77">IF(LEN($CZ77)=0,0.4,SUM(IF(([2]JOE_DATA!$C$2:$C$19999=$CZ77)*([2]JOE_DATA!$B$2:$B$19999="Sub-work type")*([2]JOE_DATA!$A$2:$A$19999="CRD"),0.4,0)))
+
IF(LEN($DA77)=0,0.3,SUM(IF(([2]JOE_DATA!$C$2:$C$19999=$DA77)*([2]JOE_DATA!$B$2:$B$19999="Sub-work type")*([2]JOE_DATA!$A$2:$A$19999="CRD"),0.3,0)))
+
IF(LEN($DB77)=0,0.3,SUM(IF(([2]JOE_DATA!$C$2:$C$19999=$DB77)*([2]JOE_DATA!$B$2:$B$19999="Sub-work type")*([2]JOE_DATA!$A$2:$A$19999="CRD"),0.3,0)))</f>
        <v>1</v>
      </c>
      <c r="HJ77" s="3">
        <f t="array" ref="HJ77">IF(LEN($CV77)=0,1,SUM(IF(([2]JOE_DATA!$C$2:$C$19999=$CV77)*([2]JOE_DATA!$B$2:$B$19999="Client type")*([2]JOE_DATA!$A$2:$A$19999="CRD"),1,0)))</f>
        <v>1</v>
      </c>
      <c r="HK77" s="3">
        <f t="array" ref="HK77">IF(LEN($DC77)=0,0.4,SUM(IF(([2]JOE_DATA!$C$2:$C$19999=$DC77)*([2]JOE_DATA!$B$2:$B$19999="Work type")*([2]JOE_DATA!$A$2:$A$19999="Corporate"),0.4,0)))
+
IF(LEN($DD77)=0,0.3,SUM(IF(([2]JOE_DATA!$C$2:$C$19999=$DD77)*([2]JOE_DATA!$B$2:$B$19999="Work type")*([2]JOE_DATA!$A$2:$A$19999="Corporate"),0.3,0)))
+
IF(LEN($DE77)=0,0.3,SUM(IF(([2]JOE_DATA!$C$2:$C$19999=$DE77)*([2]JOE_DATA!$B$2:$B$19999="Work type")*([2]JOE_DATA!$A$2:$A$19999="Corporate"),0.3,0)))</f>
        <v>1</v>
      </c>
      <c r="HL77" s="3">
        <f t="array" ref="HL77">IF(LEN($DF77)=0,0.4,SUM(IF(([2]JOE_DATA!$C$2:$C$19999=$DF77)*([2]JOE_DATA!$B$2:$B$19999="Sub-work type")*([2]JOE_DATA!$A$2:$A$19999="Corporate"),0.4,0)))
+
IF(LEN($DG77)=0,0.3,SUM(IF(([2]JOE_DATA!$C$2:$C$19999=$DG77)*([2]JOE_DATA!$B$2:$B$19999="Sub-work type")*([2]JOE_DATA!$A$2:$A$19999="Corporate"),0.3,0)))
+
IF(LEN($DH77)=0,0.3,SUM(IF(([2]JOE_DATA!$C$2:$C$19999=$DH77)*([2]JOE_DATA!$B$2:$B$19999="Sub-work type")*([2]JOE_DATA!$A$2:$A$19999="Corporate"),0.3,0)))</f>
        <v>1</v>
      </c>
      <c r="HM77" s="3">
        <f t="array" ref="HM77">IF(LEN($DI77)=0,0.4,SUM(IF(([2]JOE_DATA!$C$2:$C$19999=$DI77)*([2]JOE_DATA!$B$2:$B$19999="Acting for")*([2]JOE_DATA!$A$2:$A$19999="Corporate"),0.4,0)))
+
IF(LEN($DJ77)=0,0.3,SUM(IF(([2]JOE_DATA!$C$2:$C$19999=$DJ77)*([2]JOE_DATA!$B$2:$B$19999="Acting for")*([2]JOE_DATA!$A$2:$A$19999="Corporate"),0.3,0)))
+
IF(LEN($DK77)=0,0.3,SUM(IF(([2]JOE_DATA!$C$2:$C$19999=$DK77)*([2]JOE_DATA!$B$2:$B$19999="Acting for")*([2]JOE_DATA!$A$2:$A$19999="Corporate"),0.3,0)))</f>
        <v>1</v>
      </c>
      <c r="HN77" s="3">
        <f t="array" ref="HN77">IF(LEN($DM77)=0,0.4,SUM(IF(([2]JOE_DATA!$C$2:$C$19999=$DM77)*([2]JOE_DATA!$B$2:$B$19999="Country of buyer")*([2]JOE_DATA!$A$2:$A$19999="Corporate"),0.4,0)))
+
IF(LEN($DN77)=0,0.3,SUM(IF(([2]JOE_DATA!$C$2:$C$19999=$DN77)*([2]JOE_DATA!$B$2:$B$19999="Country of buyer")*([2]JOE_DATA!$A$2:$A$19999="Corporate"),0.3,0)))
+
IF(LEN($DL77)=0,0.3,SUM(IF(([2]JOE_DATA!$C$2:$C$19999=$DL77)*([2]JOE_DATA!$B$2:$B$19999="Country of buyer")*([2]JOE_DATA!$A$2:$A$19999="Corporate"),0.3,0)))</f>
        <v>1</v>
      </c>
      <c r="HO77" s="3">
        <f t="array" ref="HO77">IF(LEN($DO77)=0,0.4,SUM(IF(([2]JOE_DATA!$C$2:$C$19999=$DO77)*([2]JOE_DATA!$B$2:$B$19999="Country of seller")*([2]JOE_DATA!$A$2:$A$19999="Corporate"),0.4,0)))
+
IF(LEN($DP77)=0,0.3,SUM(IF(([2]JOE_DATA!$C$2:$C$19999=$DP77)*([2]JOE_DATA!$B$2:$B$19999="Country of seller")*([2]JOE_DATA!$A$2:$A$19999="Corporate"),0.3,0)))
+
IF(LEN($DQ77)=0,0.3,SUM(IF(([2]JOE_DATA!$C$2:$C$19999=$DQ77)*([2]JOE_DATA!$B$2:$B$19999="Country of seller")*([2]JOE_DATA!$A$2:$A$19999="Corporate"),0.3,0)))</f>
        <v>1</v>
      </c>
      <c r="HP77" s="3">
        <f t="array" ref="HP77">IF(LEN($DR77)=0,0.4,SUM(IF(([2]JOE_DATA!$C$2:$C$19999=$DR77)*([2]JOE_DATA!$B$2:$B$19999="Country of target")*([2]JOE_DATA!$A$2:$A$19999="Corporate"),0.4,0)))
+
IF(LEN($DS77)=0,0.3,SUM(IF(([2]JOE_DATA!$C$2:$C$19999=$DS77)*([2]JOE_DATA!$B$2:$B$19999="Country of target")*([2]JOE_DATA!$A$2:$A$19999="Corporate"),0.3,0)))
+
IF(LEN($DT77)=0,0.3,SUM(IF(([2]JOE_DATA!$C$2:$C$19999=$DT77)*([2]JOE_DATA!$B$2:$B$19999="Country of target")*([2]JOE_DATA!$A$2:$A$19999="Corporate"),0.3,0)))</f>
        <v>1</v>
      </c>
      <c r="HQ77" s="3">
        <f t="array" ref="HQ77">IF(LEN($DU77)=0,1,SUM(IF(([2]JOE_DATA!$C$2:$C$19999=$DU77)*([2]JOE_DATA!$B$2:$B$19999="Value over US $5m")*([2]JOE_DATA!$A$2:$A$19999="Corporate"),1,0)))</f>
        <v>1</v>
      </c>
      <c r="HR77" s="3">
        <f t="array" ref="HR77">IF(LEN($DV77)=0,1,SUM(IF(([2]JOE_DATA!$C$2:$C$19999=$DV77)*([2]JOE_DATA!$B$2:$B$19999="Value over £500,000")*([2]JOE_DATA!$A$2:$A$19999="Corporate"),1,0)))</f>
        <v>1</v>
      </c>
      <c r="HS77" s="3">
        <f t="array" ref="HS77">IF(LEN($DW77)=0,1,SUM(IF(([2]JOE_DATA!$C$2:$C$19999=$DW77)*([2]JOE_DATA!$B$2:$B$19999="Value over Euro 5m")*([2]JOE_DATA!$A$2:$A$19999="Corporate"),1,0)))</f>
        <v>1</v>
      </c>
      <c r="HT77" s="3">
        <f t="array" ref="HT77">IF(LEN($DX77)=0,1,SUM(IF(([2]JOE_DATA!$C$2:$C$19999=$DX77)*([2]JOE_DATA!$B$2:$B$19999="Value range in euros")*([2]JOE_DATA!$A$2:$A$19999="Corporate"),1,0)))</f>
        <v>1</v>
      </c>
      <c r="HU77" s="3">
        <f t="array" ref="HU77">IF(LEN($DY77)=0,1,SUM(IF(([2]JOE_DATA!$C$2:$C$19999=$DY77)*([2]JOE_DATA!$B$2:$B$19999="Is the deal relevant for M&amp;A study")*([2]JOE_DATA!$A$2:$A$19999="Corporate"),1,0)))</f>
        <v>1</v>
      </c>
      <c r="HV77" s="3">
        <f t="array" ref="HV77">IF(LEN($DZ77)=0,1,SUM(IF(([2]JOE_DATA!$C$2:$C$19999=$DZ77)*([2]JOE_DATA!$B$2:$B$19999="Does the deal involve PE clients")*([2]JOE_DATA!$A$2:$A$19999="Corporate"),1,0)))</f>
        <v>1</v>
      </c>
      <c r="HW77" s="3">
        <f t="array" ref="HW77">IF(LEN($EA77)=0,1,SUM(IF(([2]JOE_DATA!$C$2:$C$19999=$EA77)*([2]JOE_DATA!$B$2:$B$19999="Quarter deal announced/signed")*([2]JOE_DATA!$A$2:$A$19999="Corporate"),1,0)))</f>
        <v>1</v>
      </c>
      <c r="HX77" s="3">
        <f t="array" ref="HX77">IF(LEN($EB77)=0,1,SUM(IF(([2]JOE_DATA!$C$2:$C$19999=$EB77)*([2]JOE_DATA!$B$2:$B$19999="Quarter deal completed")*([2]JOE_DATA!$A$2:$A$19999="Corporate"),1,0)))</f>
        <v>1</v>
      </c>
      <c r="HY77" s="3">
        <f t="array" ref="HY77">IF(LEN($EC77)=0,1,SUM(IF(([2]JOE_DATA!$C$2:$C$19999=$EC77)*([2]JOE_DATA!$B$2:$B$19999="Year deal announced/signed")*([2]JOE_DATA!$A$2:$A$19999="Corporate"),1,0)))</f>
        <v>1</v>
      </c>
      <c r="HZ77" s="3">
        <f t="array" ref="HZ77">IF(LEN($ED77)=0,1,SUM(IF(([2]JOE_DATA!$C$2:$C$19999=$ED77)*([2]JOE_DATA!$B$2:$B$19999="Year deal completed")*([2]JOE_DATA!$A$2:$A$19999="Corporate"),1,0)))</f>
        <v>1</v>
      </c>
      <c r="IA77" s="3">
        <v>1</v>
      </c>
      <c r="IB77" s="3">
        <f t="array" ref="IB77">IF(LEN($EF77)=0,1,SUM(IF(([2]JOE_DATA!$C$2:$C$19999=$EF77)*([2]JOE_DATA!$B$2:$B$19999="Work type")*([2]JOE_DATA!$A$2:$A$19999="Corporate Tax"),1,0)))</f>
        <v>1</v>
      </c>
      <c r="IC77" s="3">
        <f t="array" ref="IC77">IF(LEN($EG77)=0,0.4,SUM(IF(([2]JOE_DATA!$C$2:$C$19999=$EG77)*([2]JOE_DATA!$B$2:$B$19999="Work type")*([2]JOE_DATA!$A$2:$A$19999="EPC Construction"),0.4,0)))
+
IF(LEN($EH77)=0,0.3,SUM(IF(([2]JOE_DATA!$C$2:$C$19999=$EH77)*([2]JOE_DATA!$B$2:$B$19999="Work type")*([2]JOE_DATA!$A$2:$A$19999="EPC Construction"),0.3,0)))
+
IF(LEN($EI77)=0,0.3,SUM(IF(([2]JOE_DATA!$C$2:$C$19999=$EI77)*([2]JOE_DATA!$B$2:$B$19999="Work type")*([2]JOE_DATA!$A$2:$A$19999="EPC Construction"),0.3,0)))</f>
        <v>1</v>
      </c>
      <c r="ID77" s="3">
        <f t="array" ref="ID77">IF(LEN($EJ77)=0,0.4,SUM(IF(([2]JOE_DATA!$C$2:$C$19999=$EJ77)*([2]JOE_DATA!$B$2:$B$19999="Contract type")*([2]JOE_DATA!$A$2:$A$19999="EPC Construction"),0.4,0)))
+
IF(LEN($EK77)=0,0.3,SUM(IF(([2]JOE_DATA!$C$2:$C$19999=$EK77)*([2]JOE_DATA!$B$2:$B$19999="Contract type")*([2]JOE_DATA!$A$2:$A$19999="EPC Construction"),0.3,0)))
+
IF(LEN($EL77)=0,0.3,SUM(IF(([2]JOE_DATA!$C$2:$C$19999=$EL77)*([2]JOE_DATA!$B$2:$B$19999="Contract type")*([2]JOE_DATA!$A$2:$A$19999="EPC Construction"),0.3,0)))</f>
        <v>1</v>
      </c>
      <c r="IE77" s="3">
        <f t="array" ref="IE77">IF(LEN($EP77)=0,1,SUM(IF(([2]JOE_DATA!$C$2:$C$19999=$EP77)*([2]JOE_DATA!$B$2:$B$19999="Client type")*([2]JOE_DATA!$A$2:$A$19999="EPC Construction"),1,0)))</f>
        <v>1</v>
      </c>
      <c r="IF77" s="3">
        <f t="array" ref="IF77">IF(LEN($EN77)=0,1,SUM(IF(([2]JOE_DATA!$C$2:$C$19999=$EN77)*([2]JOE_DATA!$B$2:$B$19999="Subject matter")*([2]JOE_DATA!$A$2:$A$19999="EPC Construction"),1,0)))</f>
        <v>1</v>
      </c>
      <c r="IG77" s="3">
        <f t="array" ref="IG77">IF(LEN($ER77)=0,1,SUM(IF(([2]JOE_DATA!$C$2:$C$19999=$ER77)*([2]JOE_DATA!$B$2:$B$19999="Client scope")*([2]JOE_DATA!$A$2:$A$19999="EPC Construction"),1,0)))</f>
        <v>1</v>
      </c>
      <c r="IH77" s="3">
        <f t="array" ref="IH77">IF(LEN($ES77)=0,0.4,SUM(IF(([2]JOE_DATA!$C$2:$C$19999=$ES77)*([2]JOE_DATA!$B$2:$B$19999="Work type")*([2]JOE_DATA!$A$2:$A$19999="EPC Energy"),0.4,0)))
+
IF(LEN($ET77)=0,0.3,SUM(IF(([2]JOE_DATA!$C$2:$C$19999=$ET77)*([2]JOE_DATA!$B$2:$B$19999="Work type")*([2]JOE_DATA!$A$2:$A$19999="EPC Energy"),0.3,0)))
+
IF(LEN($EU77)=0,0.3,SUM(IF(([2]JOE_DATA!$C$2:$C$19999=$EU77)*([2]JOE_DATA!$B$2:$B$19999="Work type")*([2]JOE_DATA!$A$2:$A$19999="EPC Energy"),0.3,0)))</f>
        <v>1</v>
      </c>
      <c r="II77" s="3">
        <f t="array" ref="II77">IF(LEN($EV77)=0,1,SUM(IF(([2]JOE_DATA!$C$2:$C$19999=$EV77)*([2]JOE_DATA!$B$2:$B$19999="Work type")*([2]JOE_DATA!$A$2:$A$19999="EPC Energy"),1,0)))</f>
        <v>1</v>
      </c>
      <c r="IJ77" s="3">
        <f t="array" ref="IJ77">IF(LEN($EW77)=0,1,SUM(IF(([2]JOE_DATA!$C$2:$C$19999=$EW77)*([2]JOE_DATA!$B$2:$B$19999="Client type")*([2]JOE_DATA!$A$2:$A$19999="EPC Projects"),1,0)))</f>
        <v>1</v>
      </c>
      <c r="IK77" s="3">
        <f t="array" ref="IK77">IF(LEN($FE77)=0,0.4,SUM(IF(([2]JOE_DATA!$C$2:$C$19999=$FE77)*([2]JOE_DATA!$B$2:$B$19999="Client type")*([2]JOE_DATA!$A$2:$A$19999="Real Estate"),0.4,0)))
+
IF(LEN($FF77)=0,0.3,SUM(IF(([2]JOE_DATA!$C$2:$C$19999=$FF77)*([2]JOE_DATA!$B$2:$B$19999="Client type")*([2]JOE_DATA!$A$2:$A$19999="Real Estate"),0.3,0)))
+
IF(LEN($FG77)=0,0.3,SUM(IF(([2]JOE_DATA!$C$2:$C$19999=$FG77)*([2]JOE_DATA!$B$2:$B$19999="Client type")*([2]JOE_DATA!$A$2:$A$19999="Real Estate"),0.3,0)))</f>
        <v>1</v>
      </c>
      <c r="IL77" s="3">
        <f t="array" ref="IL77">IF(LEN($FH77)=0,0.4,SUM(IF(([2]JOE_DATA!$C$2:$C$19999=$FH77)*([2]JOE_DATA!$B$2:$B$19999="Work type")*([2]JOE_DATA!$A$2:$A$19999="Real Estate"),0.4,0)))
+
IF(LEN($FI77)=0,0.3,SUM(IF(([2]JOE_DATA!$C$2:$C$19999=$FI77)*([2]JOE_DATA!$B$2:$B$19999="Work type")*([2]JOE_DATA!$A$2:$A$19999="Real Estate"),0.3,0)))
+
IF(LEN($FJ77)=0,0.3,SUM(IF(([2]JOE_DATA!$C$2:$C$19999=$FJ77)*([2]JOE_DATA!$B$2:$B$19999="Work type")*([2]JOE_DATA!$A$2:$A$19999="Real Estate"),0.3,0)))</f>
        <v>1</v>
      </c>
      <c r="IM77" s="3">
        <f t="array" ref="IM77">IF(LEN($EX77)=0,0.4,SUM(IF(([2]JOE_DATA!$C$2:$C$19999=$EX77)*([2]JOE_DATA!$B$2:$B$19999="Work type")*([2]JOE_DATA!$A$2:$A$19999="Human Capital"),0.4,0)))
+
IF(LEN($EY77)=0,0.3,SUM(IF(([2]JOE_DATA!$C$2:$C$19999=$EY77)*([2]JOE_DATA!$B$2:$B$19999="Work type")*([2]JOE_DATA!$A$2:$A$19999="Human Capital"),0.3,0)))
+
IF(LEN($EZ77)=0,0.3,SUM(IF(([2]JOE_DATA!$C$2:$C$19999=$EZ77)*([2]JOE_DATA!$B$2:$B$19999="Work type")*([2]JOE_DATA!$A$2:$A$19999="Human Capital"),0.3,0)))</f>
        <v>1</v>
      </c>
      <c r="IN77" s="3">
        <f t="array" ref="IN77">IF(LEN($FA77)=0,0.4,SUM(IF(([2]JOE_DATA!$C$2:$C$19999=$FA77)*([2]JOE_DATA!$B$2:$B$19999="Sub-work types")*([2]JOE_DATA!$A$2:$A$19999="Human Capital"),0.4,0)))
+
IF(LEN($FB77)=0,0.3,SUM(IF(([2]JOE_DATA!$C$2:$C$19999=$FB77)*([2]JOE_DATA!$B$2:$B$19999="Sub-work types")*([2]JOE_DATA!$A$2:$A$19999="Human Capital"),0.3,0)))
+
IF(LEN($FC77)=0,0.3,SUM(IF(([2]JOE_DATA!$C$2:$C$19999=$FC77)*([2]JOE_DATA!$B$2:$B$19999="Sub-work types")*([2]JOE_DATA!$A$2:$A$19999="Human Capital"),0.3,0)))</f>
        <v>1</v>
      </c>
      <c r="IO77" s="16">
        <f t="array" ref="IO77">IF(LEN($FD77)=0,1,SUM(IF(([2]JOE_DATA!$C$2:$C$19999=$FD77)*([2]JOE_DATA!$B$2:$B$19999="Pension scheme")*([2]JOE_DATA!$A$2:$A$19999="Human Capital"),1,0)))</f>
        <v>1</v>
      </c>
      <c r="IP77" s="3">
        <f t="array" ref="IP77">IF(LEN($BT77)=0,0.4,SUM(IF(([2]JOE_DATA!$C$2:$C$19999=$BT77)*([2]JOE_DATA!$B$2:$B$19999="Other Matter Executive"),0.4,0)))
+
IF(LEN($BU77)=0,0.3,SUM(IF(([2]JOE_DATA!$C$2:$C$19999=$BU77)*([2]JOE_DATA!$B$2:$B$19999="Other Matter Executive"),0.3,0)))
+
IF(LEN($BV77)=0,0.3,SUM(IF(([2]JOE_DATA!$C$2:$C$19999=$BV77)*([2]JOE_DATA!$B$2:$B$19999="Other Matter Executive"),0.3,0)))</f>
        <v>1</v>
      </c>
    </row>
    <row r="78" spans="1:250" ht="36.75">
      <c r="A78" s="37" t="s">
        <v>246</v>
      </c>
      <c r="B78" s="38" t="s">
        <v>511</v>
      </c>
      <c r="C78" s="37" t="s">
        <v>248</v>
      </c>
      <c r="D78" s="37" t="s">
        <v>512</v>
      </c>
      <c r="E78" s="3"/>
      <c r="F78" s="39" t="s">
        <v>319</v>
      </c>
      <c r="G78" s="3"/>
      <c r="H78" s="3"/>
      <c r="I78" s="39" t="s">
        <v>319</v>
      </c>
      <c r="J78" s="3"/>
      <c r="K78" s="3"/>
      <c r="L78" s="37"/>
      <c r="M78" s="3"/>
      <c r="N78" s="3"/>
      <c r="O78" s="41" t="s">
        <v>99</v>
      </c>
      <c r="P78" s="37"/>
      <c r="Q78" s="37"/>
      <c r="R78" s="3"/>
      <c r="S78" s="42"/>
      <c r="T78" s="42">
        <v>39807</v>
      </c>
      <c r="U78" s="37" t="s">
        <v>319</v>
      </c>
      <c r="V78" s="3"/>
      <c r="W78" s="3"/>
      <c r="X78" s="39" t="s">
        <v>319</v>
      </c>
      <c r="Y78" s="3"/>
      <c r="Z78" s="3"/>
      <c r="AA78" s="37" t="s">
        <v>340</v>
      </c>
      <c r="AB78" s="37"/>
      <c r="AC78" s="3"/>
      <c r="AD78" s="37" t="s">
        <v>254</v>
      </c>
      <c r="AE78" s="3"/>
      <c r="AF78" s="3"/>
      <c r="AG78" s="43" t="s">
        <v>130</v>
      </c>
      <c r="AH78" s="3"/>
      <c r="AI78" s="37" t="s">
        <v>255</v>
      </c>
      <c r="AJ78" s="3"/>
      <c r="AK78" s="3"/>
      <c r="AL78" s="37"/>
      <c r="AM78" s="3"/>
      <c r="AN78" s="3"/>
      <c r="AO78" s="37" t="s">
        <v>256</v>
      </c>
      <c r="AP78" s="3"/>
      <c r="AQ78" s="3"/>
      <c r="AR78" s="3"/>
      <c r="AS78" s="3"/>
      <c r="AT78" s="3"/>
      <c r="AU78" s="3"/>
      <c r="AV78" s="3"/>
      <c r="AW78" s="3"/>
      <c r="AX78" s="3"/>
      <c r="AY78" s="3"/>
      <c r="AZ78" s="3"/>
      <c r="BA78" s="3"/>
      <c r="BB78" s="3"/>
      <c r="BC78" s="3"/>
      <c r="BD78" s="3"/>
      <c r="BE78" s="44"/>
      <c r="BF78" s="37"/>
      <c r="BG78" s="37" t="s">
        <v>254</v>
      </c>
      <c r="BH78" s="3"/>
      <c r="BI78" s="40" t="s">
        <v>257</v>
      </c>
      <c r="BJ78" s="45"/>
      <c r="BK78" s="45"/>
      <c r="BL78" s="46" t="s">
        <v>258</v>
      </c>
      <c r="BM78" s="46"/>
      <c r="BN78" s="37"/>
      <c r="BO78" s="3"/>
      <c r="BP78" s="3"/>
      <c r="BQ78" s="3"/>
      <c r="BR78" s="3"/>
      <c r="BS78" s="3"/>
      <c r="BT78" s="37"/>
      <c r="BU78" s="37"/>
      <c r="BV78" s="37"/>
      <c r="BW78" s="3"/>
      <c r="BX78" s="3"/>
      <c r="BY78" s="3"/>
      <c r="BZ78" s="3"/>
      <c r="CA78" s="3"/>
      <c r="CB78" s="3"/>
      <c r="CC78" s="3"/>
      <c r="CD78" s="41" t="s">
        <v>259</v>
      </c>
      <c r="CE78" s="40" t="s">
        <v>260</v>
      </c>
      <c r="CF78" s="3"/>
      <c r="CG78" s="41" t="s">
        <v>261</v>
      </c>
      <c r="CH78" s="40"/>
      <c r="CI78" s="3"/>
      <c r="CJ78" s="3"/>
      <c r="CK78" s="41" t="s">
        <v>262</v>
      </c>
      <c r="CL78" s="3"/>
      <c r="CM78" s="3"/>
      <c r="CN78" s="3"/>
      <c r="CO78" s="3"/>
      <c r="CP78" s="3"/>
      <c r="CQ78" s="37"/>
      <c r="CR78" s="37"/>
      <c r="CS78" s="37"/>
      <c r="CT78" s="37"/>
      <c r="CU78" s="37"/>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7"/>
      <c r="FF78" s="37"/>
      <c r="FG78" s="37"/>
      <c r="FH78" s="37"/>
      <c r="FI78" s="37"/>
      <c r="FJ78" s="3"/>
      <c r="FK78" s="3"/>
      <c r="FL78" s="3"/>
      <c r="FM78" s="3"/>
      <c r="FO78" s="3"/>
      <c r="FP78" s="3"/>
      <c r="FQ78" s="3" t="str">
        <f t="array" ref="FQ78">IF(SUM($FU78:$IP78)=74,"PASS","FAIL")</f>
        <v>PASS</v>
      </c>
      <c r="FR78" s="3">
        <f t="shared" si="9"/>
        <v>0</v>
      </c>
      <c r="FS78" s="3">
        <f t="shared" si="10"/>
        <v>0</v>
      </c>
      <c r="FT78" s="3"/>
      <c r="FU78" s="3">
        <f t="array" ref="FU78">SUM(IF(([2]JOE_DATA!$C$2:$C$19999=$C78)*([2]JOE_DATA!$B$2:$B$19999="Client Name Confidential"),1,0))</f>
        <v>1</v>
      </c>
      <c r="FV78" s="3">
        <f t="array" ref="FV78">IF(ISBLANK($E78),1,SUM(IF(([2]JOE_DATA!$C$2:$C$19999=$E78)*([2]JOE_DATA!$B$2:$B$19999="Client name confidential on completion"),1,0)))</f>
        <v>1</v>
      </c>
      <c r="FW78" s="3">
        <f t="array" ref="FW78">IF(LEN($F78)=0,0.5,SUM(IF(([2]JOE_DATA!$C$2:$C$19999=$F78)*([2]JOE_DATA!$B$2:$B$19999="Client sector group"),0.5,0)))
+
IF(LEN($G78)=0,0.25,SUM(IF(([2]JOE_DATA!$C$2:$C$19999=$G78)*([2]JOE_DATA!$B$2:$B$19999="Client sector group"),0.25,0)))
+
IF(LEN($H78)=0,0.25,SUM(IF(([2]JOE_DATA!$C$2:$C$19999=$H78)*([2]JOE_DATA!$B$2:$B$19999="Client sector group"),0.25,0)))</f>
        <v>1</v>
      </c>
      <c r="FX78" s="3">
        <f t="array" ref="FX78">IF(ISBLANK($I78),0.5,SUM(IF(([2]JOE_DATA!$C$2:$C$19999=$I78)*([2]JOE_DATA!$B$2:$B$19999="Client sub-sector group"),0.5,0)))
+
IF(ISBLANK($J78),0.25,SUM(IF(([2]JOE_DATA!$C$2:$C$19999=$J78)*([2]JOE_DATA!$B$2:$B$19999="Client sub-sector group"),0.25,0)))
+
IF(ISBLANK($K78),0.25,SUM(IF(([2]JOE_DATA!$C$2:$C$19999=$K78)*([2]JOE_DATA!$B$2:$B$19999="Client sub-sector group"),0.25,0)))</f>
        <v>1</v>
      </c>
      <c r="FY78" s="3">
        <f t="array" ref="FY78">IF(LEN($L78)=0,0.4,SUM(IF(([2]JOE_DATA!$C$2:$C$19999=$L78)*([2]JOE_DATA!$B$2:$B$19999="Predominant Country of Client"),0.4,0)))
+
IF(LEN($M78)=0,0.3,SUM(IF(([2]JOE_DATA!$C$2:$C$19999=$M78)*([2]JOE_DATA!$B$2:$B$19999="Predominant Country of Client"),0.3,0)))
+
IF(LEN($N78)=0,0.3,SUM(IF(([2]JOE_DATA!$C$2:$C$19999=$N78)*([2]JOE_DATA!$B$2:$B$19999="Predominant Country of Client"),0.3,0)))</f>
        <v>1</v>
      </c>
      <c r="FZ78" s="3">
        <f t="array" ref="FZ78">IF(LEN($O78)=0,0.4,SUM(IF(([2]JOE_DATA!$C$2:$C$19999=$O78)*([2]JOE_DATA!$B$2:$B$19999="Main practice group"),0.4,0)))
+
IF(LEN($P78)=0,0.3,SUM(IF(([2]JOE_DATA!$C$2:$C$19999=$P78)*([2]JOE_DATA!$B$2:$B$19999="Main practice group"),0.3,0)))
+
IF(LEN($Q78)=0,0.3,SUM(IF(([2]JOE_DATA!$C$2:$C$19999=$Q78)*([2]JOE_DATA!$B$2:$B$19999="Main practice group"),0.3,0)))</f>
        <v>1</v>
      </c>
      <c r="GA78" s="3">
        <f t="shared" si="11"/>
        <v>1</v>
      </c>
      <c r="GB78" s="3">
        <f t="shared" si="12"/>
        <v>1</v>
      </c>
      <c r="GC78" s="3">
        <f t="array" ref="GC78">IF(LEN($U78)=0,0.4,SUM(IF(([2]JOE_DATA!$C$2:$C$19999=$U78)*([2]JOE_DATA!$B$2:$B$19999="Matter sector group"),0.4,0)))
+
IF(LEN($V78)=0,0.3,SUM(IF(([2]JOE_DATA!$C$2:$C$19999=$V78)*([2]JOE_DATA!$B$2:$B$19999="Matter sector group"),0.3,0)))
+
IF(LEN($W78)=0,0.3,SUM(IF(([2]JOE_DATA!$C$2:$C$19999=$W78)*([2]JOE_DATA!$B$2:$B$19999="Matter sector group"),0.3,0)))</f>
        <v>1</v>
      </c>
      <c r="GD78" s="3">
        <f t="array" ref="GD78">IF(LEN($X78)=0,0.4,SUM(IF(([2]JOE_DATA!$C$2:$C$19999=$X78)*([2]JOE_DATA!$B$2:$B$19999="Matter sub-sector group"),0.4,0)))
+
IF(LEN($Y78)=0,0.3,SUM(IF(([2]JOE_DATA!$C$2:$C$19999=$Y78)*([2]JOE_DATA!$B$2:$B$19999="Matter sub-sector group"),0.3,0)))
+
IF(LEN($Z78)=0,0.3,SUM(IF(([2]JOE_DATA!$C$2:$C$19999=$Z78)*([2]JOE_DATA!$B$2:$B$19999="Matter sub-sector group"),0.3,0)))</f>
        <v>1</v>
      </c>
      <c r="GE78" s="3">
        <f t="array" ref="GE78">IF(ISBLANK($AD78),1,SUM(IF(([2]JOE_DATA!$C$2:$C$19999=$AD78)*([2]JOE_DATA!$B$2:$B$19999="Matter confidential"),1,0)))</f>
        <v>1</v>
      </c>
      <c r="GF78" s="3">
        <f t="array" ref="GF78">IF(ISBLANK($AE78),1,SUM(IF(([2]JOE_DATA!$C$2:$C$19999=$AE78)*([2]JOE_DATA!$B$2:$B$19999="Matter confidential on completion"),1,0)))</f>
        <v>1</v>
      </c>
      <c r="GG78" s="3">
        <f t="array" ref="GG78">IF(ISBLANK($AG78),1,SUM(IF(([2]JOE_DATA!$C$2:$C$19999=$AG78)*([2]JOE_DATA!$B$2:$B$19999="Applicable law"),1,0)))</f>
        <v>1</v>
      </c>
      <c r="GH78" s="3">
        <f t="array" ref="GH78">IF(ISBLANK($AO78),1,SUM(IF(([2]JOE_DATA!$C$2:$C$19999=$AO78)*([2]JOE_DATA!$B$2:$B$19999="Contentious"),1,0)))</f>
        <v>1</v>
      </c>
      <c r="GI78" s="3">
        <f t="array" ref="GI78">IF(ISBLANK($AP78),1,SUM(IF(([2]JOE_DATA!$C$2:$C$19999=$AP78)*([2]JOE_DATA!$B$2:$B$19999="Dispute resolution"),1,0)))</f>
        <v>1</v>
      </c>
      <c r="GJ78" s="3">
        <f t="array" ref="GJ78">IF(ISBLANK($AQ78),1,SUM(IF(([2]JOE_DATA!$C$2:$C$19999=$AQ78)*([2]JOE_DATA!$B$2:$B$19999="Language of dispute"),1,0)))</f>
        <v>1</v>
      </c>
      <c r="GK78" s="3">
        <f t="array" ref="GK78">IF(LEN($AW78)=0,0.4,SUM(IF(([2]JOE_DATA!$C$2:$C$19999=$AW78)*([2]JOE_DATA!$B$2:$B$19999="Country Of Arbitration"),0.4,0)))
+
IF(LEN($AX78)=0,0.3,SUM(IF(([2]JOE_DATA!$C$2:$C$19999=$AX78)*([2]JOE_DATA!$B$2:$B$19999="Country Of Arbitration"),0.3,0)))
+
IF(LEN($AY78)=0,0.3,SUM(IF(([2]JOE_DATA!$C$2:$C$19999=$AY78)*([2]JOE_DATA!$B$2:$B$19999="Country Of Arbitration"),0.3,0)))</f>
        <v>1</v>
      </c>
      <c r="GL78" s="3">
        <f t="array" ref="GL78">IF(LEN($AT78)=0,0.4,SUM(IF(([2]JOE_DATA!$C$2:$C$19999=$AT78)*([2]JOE_DATA!$B$2:$B$19999="Jurisdiction of dispute"),0.4,0)))
+
IF(LEN($AU78)=0,0.3,SUM(IF(([2]JOE_DATA!$C$2:$C$19999=$AU78)*([2]JOE_DATA!$B$2:$B$19999="Jurisdiction of dispute"),0.3,0)))
+
IF(LEN($AV78)=0,0.3,SUM(IF(([2]JOE_DATA!$C$2:$C$19999=$AV78)*([2]JOE_DATA!$B$2:$B$19999="Jurisdiction of dispute"),0.3,0)))</f>
        <v>1</v>
      </c>
      <c r="GM78" s="3">
        <f t="array" ref="GM78">IF(LEN($AZ78)=0,0.6,SUM(IF(([2]JOE_DATA!$C$2:$C$19999=$AZ78)*([2]JOE_DATA!$B$2:$B$19999="Seat of arbitration"),0.6,0)))
+
IF(LEN($BA78)=0,0.4,SUM(IF(([2]JOE_DATA!$C$2:$C$19999=$BA78)*([2]JOE_DATA!$B$2:$B$19999="Seat of arbitration"),0.4,0)))</f>
        <v>1</v>
      </c>
      <c r="GN78" s="3">
        <f t="array" ref="GN78">IF(ISBLANK($BB78),1,SUM(IF(([2]JOE_DATA!$C$2:$C$19999=$BB78)*([2]JOE_DATA!$B$2:$B$19999="Arbitral rules"),1,0)))</f>
        <v>1</v>
      </c>
      <c r="GO78" s="3">
        <f t="array" ref="GO78">IF(ISBLANK($BC78),1,SUM(IF(([2]JOE_DATA!$C$2:$C$19999=$BC78)*([2]JOE_DATA!$B$2:$B$19999="Investment treaty"),1,0)))</f>
        <v>1</v>
      </c>
      <c r="GP78" s="3">
        <f t="array" ref="GP78">IF(ISBLANK($BD78),1,SUM(IF(([2]JOE_DATA!$C$2:$C$19999=$BD78)*([2]JOE_DATA!$B$2:$B$19999="Investigation type"),1,0)))</f>
        <v>1</v>
      </c>
      <c r="GQ78" s="3">
        <f t="array" ref="GQ78">IF(ISBLANK($BF78),1,SUM(IF(([2]JOE_DATA!$C$2:$C$19999=$BF78)*([2]JOE_DATA!$B$2:$B$19999="Currency of deal"),1,0)))</f>
        <v>1</v>
      </c>
      <c r="GR78" s="3">
        <f t="array" ref="GR78">IF(ISBLANK($BG78),1,SUM(IF(([2]JOE_DATA!$C$2:$C$19999=$BG78)*([2]JOE_DATA!$B$2:$B$19999="Value confidential"),1,0)))</f>
        <v>1</v>
      </c>
      <c r="GS78" s="3">
        <f t="array" ref="GS78">IF(ISBLANK($BH78),1,SUM(IF(([2]JOE_DATA!$C$2:$C$19999=$BH78)*([2]JOE_DATA!$B$2:$B$19999="Value confidential on completion"),1,0)))</f>
        <v>1</v>
      </c>
      <c r="GT78" s="3">
        <f t="array" ref="GT78">IF(LEN($BI78)=0,0.4,SUM(IF(([2]JOE_DATA!$C$2:$C$19999=$BI78)*([2]JOE_DATA!$B$2:$B$19999="Teams"),0.4,0)))
+
IF(LEN($BJ78)=0,0.3,SUM(IF(([2]JOE_DATA!$C$2:$C$19999=$BJ78)*([2]JOE_DATA!$B$2:$B$19999="Teams"),0.3,0)))
+
IF(LEN($BK78)=0,0.3,SUM(IF(([2]JOE_DATA!$C$2:$C$19999=$BK78)*([2]JOE_DATA!$B$2:$B$19999="Teams"),0.3,0)))</f>
        <v>1</v>
      </c>
      <c r="GU78" s="3">
        <f t="array" ref="GU78">IF(LEN($BL78)=0,0.4,SUM(IF(([2]JOE_DATA!$C$2:$C$19999=$BL78)*([2]JOE_DATA!$B$2:$B$19999="Lead Matter Partner"),0.4,0)))
+
IF(LEN($BM78)=0,0.3,SUM(IF(([2]JOE_DATA!$C$2:$C$19999=$BM78)*([2]JOE_DATA!$B$2:$B$19999="Lead Matter Partner"),0.3,0)))
+
IF(LEN($BN78)=0,0.3,SUM(IF(([2]JOE_DATA!$C$2:$C$19999=$BN78)*([2]JOE_DATA!$B$2:$B$19999="Lead Matter Partner"),0.3,0)))</f>
        <v>1</v>
      </c>
      <c r="GV78" s="3">
        <f t="array" ref="GV78">IF(LEN($BP78)=0,0.4,SUM(IF(([2]JOE_DATA!$C$2:$C$19999=$BP78)*([2]JOE_DATA!$B$2:$B$19999="Source of credential"),0.4,0)))
+
IF(LEN($BQ78)=0,0.3,SUM(IF(([2]JOE_DATA!$C$2:$C$19999=$BQ78)*([2]JOE_DATA!$B$2:$B$19999="Source of credential"),0.3,0)))
+
IF(LEN($BR78)=0,0.3,SUM(IF(([2]JOE_DATA!$C$2:$C$19999=$BR78)*([2]JOE_DATA!$B$2:$B$19999="Source of credential"),0.3,0)))</f>
        <v>1</v>
      </c>
      <c r="GW78" s="3">
        <f t="array" ref="GW78">IF(LEN($BX78)=0,0.4,SUM(IF(([2]JOE_DATA!$C$2:$C$19999=$BX78)*([2]JOE_DATA!$B$2:$B$19999="CMS firms involved"),0.4,0)))
+
IF(LEN($BY78)=0,0.6,SUM(IF(([2]JOE_DATA!$C$2:$C$19999=$BY78)*([2]JOE_DATA!$B$2:$B$19999="CMS firms involved"),0.6,0)))</f>
        <v>1</v>
      </c>
      <c r="GX78" s="3">
        <f t="array" ref="GX78">IF(ISBLANK($BZ78),1,SUM(IF(([2]JOE_DATA!$C$2:$C$19999=$BZ78)*([2]JOE_DATA!$B$2:$B$19999="Lead CMS firm"),1,0)))</f>
        <v>1</v>
      </c>
      <c r="GY78" s="3">
        <f t="array" ref="GY78">IF(LEN($CA78)=0,0.4,SUM(IF(([2]JOE_DATA!$C$2:$C$19999=$CA78)*([2]JOE_DATA!$B$2:$B$19999="Countries of other CMS firms"),0.4,0)))
+
IF(LEN($CB78)=0,0.3,SUM(IF(([2]JOE_DATA!$C$2:$C$19999=$CB78)*([2]JOE_DATA!$B$2:$B$19999="Countries of other CMS firms"),0.3,0)))
+
IF(LEN($CC78)=0,0.3,SUM(IF(([2]JOE_DATA!$C$2:$C$19999=$CC78)*([2]JOE_DATA!$B$2:$B$19999="Countries of other CMS firms"),0.3,0)))</f>
        <v>1</v>
      </c>
      <c r="GZ78" s="3">
        <f t="array" ref="GZ78">IF(ISBLANK($CD78),1,SUM(IF(([2]JOE_DATA!$C$2:$C$19999=$CD78)*([2]JOE_DATA!$B$2:$B$19999="Credential status"),1,0)))</f>
        <v>1</v>
      </c>
      <c r="HA78" s="3">
        <f t="array" ref="HA78">IF(ISBLANK($CE78),1,SUM(IF(([2]JOE_DATA!$C$2:$C$19999=$CE78)*([2]JOE_DATA!$B$2:$B$19999="Credential version"),1,0)))</f>
        <v>1</v>
      </c>
      <c r="HB78" s="3">
        <f t="array" ref="HB78">IF(ISBLANK($CG78),1,SUM(IF(([2]JOE_DATA!$C$2:$C$19999=$CG78)*([2]JOE_DATA!$B$2:$B$19999="Credential type "),1,0)))</f>
        <v>1</v>
      </c>
      <c r="HC78" s="3">
        <f t="array" ref="HC78">IF(ISBLANK($CH78),1,SUM(IF(([2]JOE_DATA!$C$2:$C$19999=$CH78)*([2]JOE_DATA!$B$2:$B$19999="Other uses"),1,0)))</f>
        <v>1</v>
      </c>
      <c r="HD78" s="3">
        <f t="array" ref="HD78">IF(ISBLANK($CK78),1,SUM(IF(([2]JOE_DATA!$C$2:$C$19999=$CK78)*([2]JOE_DATA!$B$2:$B$19999="Priority"),1,0)))</f>
        <v>1</v>
      </c>
      <c r="HE78" s="3">
        <f t="array" ref="HE78">IF(LEN($CM78)=0,0.4,SUM(IF(([2]JOE_DATA!$C$2:$C$19999=$CM78)*([2]JOE_DATA!$B$2:$B$19999="Know how"),0.4,0)))
+
IF(LEN($CN78)=0,0.3,SUM(IF(([2]JOE_DATA!$C$2:$C$19999=$CN78)*([2]JOE_DATA!$B$2:$B$19999="Know how"),0.3,0)))
+
IF(LEN($CO78)=0,0.3,SUM(IF(([2]JOE_DATA!$C$2:$C$19999=$CO78)*([2]JOE_DATA!$B$2:$B$19999="Know how"),0.3,0)))</f>
        <v>1</v>
      </c>
      <c r="HF78" s="3">
        <f t="array" ref="HF78">IF(LEN($CS78)=0,0.4,SUM(IF(([2]JOE_DATA!$C$2:$C$19999=$CS78)*([2]JOE_DATA!$B$2:$B$19999="Work type")*([2]JOE_DATA!$A$2:$A$19999="BAIF"),0.4,0)))
+
IF(LEN($CT78)=0,0.3,SUM(IF(([2]JOE_DATA!$C$2:$C$19999=$CT78)*([2]JOE_DATA!$B$2:$B$19999="Work type")*([2]JOE_DATA!$A$2:$A$19999="BAIF"),0.3,0)))
+
IF(LEN($CU78)=0,0.3,SUM(IF(([2]JOE_DATA!$C$2:$C$19999=$CU78)*([2]JOE_DATA!$B$2:$B$19999="Work type")*([2]JOE_DATA!$A$2:$A$19999="BAIF"),0.3,0)))</f>
        <v>1</v>
      </c>
      <c r="HG78" s="3">
        <f t="array" ref="HG78">IF(LEN($CQ78)=0,1,SUM(IF(([2]JOE_DATA!$C$2:$C$19999=$CQ78)*([2]JOE_DATA!$B$2:$B$19999="Client type")*([2]JOE_DATA!$A$2:$A$19999="BAIF"),1,0)))</f>
        <v>1</v>
      </c>
      <c r="HH78" s="3">
        <f t="array" ref="HH78">IF(LEN($CW78)=0,0.4,SUM(IF(([2]JOE_DATA!$C$2:$C$19999=$CW78)*([2]JOE_DATA!$B$2:$B$19999="Work type")*([2]JOE_DATA!$A$2:$A$19999="CRD"),0.4,0)))
+
IF(LEN($CX78)=0,0.3,SUM(IF(([2]JOE_DATA!$C$2:$C$19999=$CX78)*([2]JOE_DATA!$B$2:$B$19999="Work type")*([2]JOE_DATA!$A$2:$A$19999="CRD"),0.3,0)))
+
IF(LEN($CY78)=0,0.3,SUM(IF(([2]JOE_DATA!$C$2:$C$19999=$CY78)*([2]JOE_DATA!$B$2:$B$19999="Work type")*([2]JOE_DATA!$A$2:$A$19999="CRD"),0.3,0)))</f>
        <v>1</v>
      </c>
      <c r="HI78" s="3">
        <f t="array" ref="HI78">IF(LEN($CZ78)=0,0.4,SUM(IF(([2]JOE_DATA!$C$2:$C$19999=$CZ78)*([2]JOE_DATA!$B$2:$B$19999="Sub-work type")*([2]JOE_DATA!$A$2:$A$19999="CRD"),0.4,0)))
+
IF(LEN($DA78)=0,0.3,SUM(IF(([2]JOE_DATA!$C$2:$C$19999=$DA78)*([2]JOE_DATA!$B$2:$B$19999="Sub-work type")*([2]JOE_DATA!$A$2:$A$19999="CRD"),0.3,0)))
+
IF(LEN($DB78)=0,0.3,SUM(IF(([2]JOE_DATA!$C$2:$C$19999=$DB78)*([2]JOE_DATA!$B$2:$B$19999="Sub-work type")*([2]JOE_DATA!$A$2:$A$19999="CRD"),0.3,0)))</f>
        <v>1</v>
      </c>
      <c r="HJ78" s="3">
        <f t="array" ref="HJ78">IF(LEN($CV78)=0,1,SUM(IF(([2]JOE_DATA!$C$2:$C$19999=$CV78)*([2]JOE_DATA!$B$2:$B$19999="Client type")*([2]JOE_DATA!$A$2:$A$19999="CRD"),1,0)))</f>
        <v>1</v>
      </c>
      <c r="HK78" s="3">
        <f t="array" ref="HK78">IF(LEN($DC78)=0,0.4,SUM(IF(([2]JOE_DATA!$C$2:$C$19999=$DC78)*([2]JOE_DATA!$B$2:$B$19999="Work type")*([2]JOE_DATA!$A$2:$A$19999="Corporate"),0.4,0)))
+
IF(LEN($DD78)=0,0.3,SUM(IF(([2]JOE_DATA!$C$2:$C$19999=$DD78)*([2]JOE_DATA!$B$2:$B$19999="Work type")*([2]JOE_DATA!$A$2:$A$19999="Corporate"),0.3,0)))
+
IF(LEN($DE78)=0,0.3,SUM(IF(([2]JOE_DATA!$C$2:$C$19999=$DE78)*([2]JOE_DATA!$B$2:$B$19999="Work type")*([2]JOE_DATA!$A$2:$A$19999="Corporate"),0.3,0)))</f>
        <v>1</v>
      </c>
      <c r="HL78" s="3">
        <f t="array" ref="HL78">IF(LEN($DF78)=0,0.4,SUM(IF(([2]JOE_DATA!$C$2:$C$19999=$DF78)*([2]JOE_DATA!$B$2:$B$19999="Sub-work type")*([2]JOE_DATA!$A$2:$A$19999="Corporate"),0.4,0)))
+
IF(LEN($DG78)=0,0.3,SUM(IF(([2]JOE_DATA!$C$2:$C$19999=$DG78)*([2]JOE_DATA!$B$2:$B$19999="Sub-work type")*([2]JOE_DATA!$A$2:$A$19999="Corporate"),0.3,0)))
+
IF(LEN($DH78)=0,0.3,SUM(IF(([2]JOE_DATA!$C$2:$C$19999=$DH78)*([2]JOE_DATA!$B$2:$B$19999="Sub-work type")*([2]JOE_DATA!$A$2:$A$19999="Corporate"),0.3,0)))</f>
        <v>1</v>
      </c>
      <c r="HM78" s="3">
        <f t="array" ref="HM78">IF(LEN($DI78)=0,0.4,SUM(IF(([2]JOE_DATA!$C$2:$C$19999=$DI78)*([2]JOE_DATA!$B$2:$B$19999="Acting for")*([2]JOE_DATA!$A$2:$A$19999="Corporate"),0.4,0)))
+
IF(LEN($DJ78)=0,0.3,SUM(IF(([2]JOE_DATA!$C$2:$C$19999=$DJ78)*([2]JOE_DATA!$B$2:$B$19999="Acting for")*([2]JOE_DATA!$A$2:$A$19999="Corporate"),0.3,0)))
+
IF(LEN($DK78)=0,0.3,SUM(IF(([2]JOE_DATA!$C$2:$C$19999=$DK78)*([2]JOE_DATA!$B$2:$B$19999="Acting for")*([2]JOE_DATA!$A$2:$A$19999="Corporate"),0.3,0)))</f>
        <v>1</v>
      </c>
      <c r="HN78" s="3">
        <f t="array" ref="HN78">IF(LEN($DM78)=0,0.4,SUM(IF(([2]JOE_DATA!$C$2:$C$19999=$DM78)*([2]JOE_DATA!$B$2:$B$19999="Country of buyer")*([2]JOE_DATA!$A$2:$A$19999="Corporate"),0.4,0)))
+
IF(LEN($DN78)=0,0.3,SUM(IF(([2]JOE_DATA!$C$2:$C$19999=$DN78)*([2]JOE_DATA!$B$2:$B$19999="Country of buyer")*([2]JOE_DATA!$A$2:$A$19999="Corporate"),0.3,0)))
+
IF(LEN($DL78)=0,0.3,SUM(IF(([2]JOE_DATA!$C$2:$C$19999=$DL78)*([2]JOE_DATA!$B$2:$B$19999="Country of buyer")*([2]JOE_DATA!$A$2:$A$19999="Corporate"),0.3,0)))</f>
        <v>1</v>
      </c>
      <c r="HO78" s="3">
        <f t="array" ref="HO78">IF(LEN($DO78)=0,0.4,SUM(IF(([2]JOE_DATA!$C$2:$C$19999=$DO78)*([2]JOE_DATA!$B$2:$B$19999="Country of seller")*([2]JOE_DATA!$A$2:$A$19999="Corporate"),0.4,0)))
+
IF(LEN($DP78)=0,0.3,SUM(IF(([2]JOE_DATA!$C$2:$C$19999=$DP78)*([2]JOE_DATA!$B$2:$B$19999="Country of seller")*([2]JOE_DATA!$A$2:$A$19999="Corporate"),0.3,0)))
+
IF(LEN($DQ78)=0,0.3,SUM(IF(([2]JOE_DATA!$C$2:$C$19999=$DQ78)*([2]JOE_DATA!$B$2:$B$19999="Country of seller")*([2]JOE_DATA!$A$2:$A$19999="Corporate"),0.3,0)))</f>
        <v>1</v>
      </c>
      <c r="HP78" s="3">
        <f t="array" ref="HP78">IF(LEN($DR78)=0,0.4,SUM(IF(([2]JOE_DATA!$C$2:$C$19999=$DR78)*([2]JOE_DATA!$B$2:$B$19999="Country of target")*([2]JOE_DATA!$A$2:$A$19999="Corporate"),0.4,0)))
+
IF(LEN($DS78)=0,0.3,SUM(IF(([2]JOE_DATA!$C$2:$C$19999=$DS78)*([2]JOE_DATA!$B$2:$B$19999="Country of target")*([2]JOE_DATA!$A$2:$A$19999="Corporate"),0.3,0)))
+
IF(LEN($DT78)=0,0.3,SUM(IF(([2]JOE_DATA!$C$2:$C$19999=$DT78)*([2]JOE_DATA!$B$2:$B$19999="Country of target")*([2]JOE_DATA!$A$2:$A$19999="Corporate"),0.3,0)))</f>
        <v>1</v>
      </c>
      <c r="HQ78" s="3">
        <f t="array" ref="HQ78">IF(LEN($DU78)=0,1,SUM(IF(([2]JOE_DATA!$C$2:$C$19999=$DU78)*([2]JOE_DATA!$B$2:$B$19999="Value over US $5m")*([2]JOE_DATA!$A$2:$A$19999="Corporate"),1,0)))</f>
        <v>1</v>
      </c>
      <c r="HR78" s="3">
        <f t="array" ref="HR78">IF(LEN($DV78)=0,1,SUM(IF(([2]JOE_DATA!$C$2:$C$19999=$DV78)*([2]JOE_DATA!$B$2:$B$19999="Value over £500,000")*([2]JOE_DATA!$A$2:$A$19999="Corporate"),1,0)))</f>
        <v>1</v>
      </c>
      <c r="HS78" s="3">
        <f t="array" ref="HS78">IF(LEN($DW78)=0,1,SUM(IF(([2]JOE_DATA!$C$2:$C$19999=$DW78)*([2]JOE_DATA!$B$2:$B$19999="Value over Euro 5m")*([2]JOE_DATA!$A$2:$A$19999="Corporate"),1,0)))</f>
        <v>1</v>
      </c>
      <c r="HT78" s="3">
        <f t="array" ref="HT78">IF(LEN($DX78)=0,1,SUM(IF(([2]JOE_DATA!$C$2:$C$19999=$DX78)*([2]JOE_DATA!$B$2:$B$19999="Value range in euros")*([2]JOE_DATA!$A$2:$A$19999="Corporate"),1,0)))</f>
        <v>1</v>
      </c>
      <c r="HU78" s="3">
        <f t="array" ref="HU78">IF(LEN($DY78)=0,1,SUM(IF(([2]JOE_DATA!$C$2:$C$19999=$DY78)*([2]JOE_DATA!$B$2:$B$19999="Is the deal relevant for M&amp;A study")*([2]JOE_DATA!$A$2:$A$19999="Corporate"),1,0)))</f>
        <v>1</v>
      </c>
      <c r="HV78" s="3">
        <f t="array" ref="HV78">IF(LEN($DZ78)=0,1,SUM(IF(([2]JOE_DATA!$C$2:$C$19999=$DZ78)*([2]JOE_DATA!$B$2:$B$19999="Does the deal involve PE clients")*([2]JOE_DATA!$A$2:$A$19999="Corporate"),1,0)))</f>
        <v>1</v>
      </c>
      <c r="HW78" s="3">
        <f t="array" ref="HW78">IF(LEN($EA78)=0,1,SUM(IF(([2]JOE_DATA!$C$2:$C$19999=$EA78)*([2]JOE_DATA!$B$2:$B$19999="Quarter deal announced/signed")*([2]JOE_DATA!$A$2:$A$19999="Corporate"),1,0)))</f>
        <v>1</v>
      </c>
      <c r="HX78" s="3">
        <f t="array" ref="HX78">IF(LEN($EB78)=0,1,SUM(IF(([2]JOE_DATA!$C$2:$C$19999=$EB78)*([2]JOE_DATA!$B$2:$B$19999="Quarter deal completed")*([2]JOE_DATA!$A$2:$A$19999="Corporate"),1,0)))</f>
        <v>1</v>
      </c>
      <c r="HY78" s="3">
        <f t="array" ref="HY78">IF(LEN($EC78)=0,1,SUM(IF(([2]JOE_DATA!$C$2:$C$19999=$EC78)*([2]JOE_DATA!$B$2:$B$19999="Year deal announced/signed")*([2]JOE_DATA!$A$2:$A$19999="Corporate"),1,0)))</f>
        <v>1</v>
      </c>
      <c r="HZ78" s="3">
        <f t="array" ref="HZ78">IF(LEN($ED78)=0,1,SUM(IF(([2]JOE_DATA!$C$2:$C$19999=$ED78)*([2]JOE_DATA!$B$2:$B$19999="Year deal completed")*([2]JOE_DATA!$A$2:$A$19999="Corporate"),1,0)))</f>
        <v>1</v>
      </c>
      <c r="IA78" s="3">
        <v>1</v>
      </c>
      <c r="IB78" s="3">
        <f t="array" ref="IB78">IF(LEN($EF78)=0,1,SUM(IF(([2]JOE_DATA!$C$2:$C$19999=$EF78)*([2]JOE_DATA!$B$2:$B$19999="Work type")*([2]JOE_DATA!$A$2:$A$19999="Corporate Tax"),1,0)))</f>
        <v>1</v>
      </c>
      <c r="IC78" s="3">
        <f t="array" ref="IC78">IF(LEN($EG78)=0,0.4,SUM(IF(([2]JOE_DATA!$C$2:$C$19999=$EG78)*([2]JOE_DATA!$B$2:$B$19999="Work type")*([2]JOE_DATA!$A$2:$A$19999="EPC Construction"),0.4,0)))
+
IF(LEN($EH78)=0,0.3,SUM(IF(([2]JOE_DATA!$C$2:$C$19999=$EH78)*([2]JOE_DATA!$B$2:$B$19999="Work type")*([2]JOE_DATA!$A$2:$A$19999="EPC Construction"),0.3,0)))
+
IF(LEN($EI78)=0,0.3,SUM(IF(([2]JOE_DATA!$C$2:$C$19999=$EI78)*([2]JOE_DATA!$B$2:$B$19999="Work type")*([2]JOE_DATA!$A$2:$A$19999="EPC Construction"),0.3,0)))</f>
        <v>1</v>
      </c>
      <c r="ID78" s="3">
        <f t="array" ref="ID78">IF(LEN($EJ78)=0,0.4,SUM(IF(([2]JOE_DATA!$C$2:$C$19999=$EJ78)*([2]JOE_DATA!$B$2:$B$19999="Contract type")*([2]JOE_DATA!$A$2:$A$19999="EPC Construction"),0.4,0)))
+
IF(LEN($EK78)=0,0.3,SUM(IF(([2]JOE_DATA!$C$2:$C$19999=$EK78)*([2]JOE_DATA!$B$2:$B$19999="Contract type")*([2]JOE_DATA!$A$2:$A$19999="EPC Construction"),0.3,0)))
+
IF(LEN($EL78)=0,0.3,SUM(IF(([2]JOE_DATA!$C$2:$C$19999=$EL78)*([2]JOE_DATA!$B$2:$B$19999="Contract type")*([2]JOE_DATA!$A$2:$A$19999="EPC Construction"),0.3,0)))</f>
        <v>1</v>
      </c>
      <c r="IE78" s="3">
        <f t="array" ref="IE78">IF(LEN($EP78)=0,1,SUM(IF(([2]JOE_DATA!$C$2:$C$19999=$EP78)*([2]JOE_DATA!$B$2:$B$19999="Client type")*([2]JOE_DATA!$A$2:$A$19999="EPC Construction"),1,0)))</f>
        <v>1</v>
      </c>
      <c r="IF78" s="3">
        <f t="array" ref="IF78">IF(LEN($EN78)=0,1,SUM(IF(([2]JOE_DATA!$C$2:$C$19999=$EN78)*([2]JOE_DATA!$B$2:$B$19999="Subject matter")*([2]JOE_DATA!$A$2:$A$19999="EPC Construction"),1,0)))</f>
        <v>1</v>
      </c>
      <c r="IG78" s="3">
        <f t="array" ref="IG78">IF(LEN($ER78)=0,1,SUM(IF(([2]JOE_DATA!$C$2:$C$19999=$ER78)*([2]JOE_DATA!$B$2:$B$19999="Client scope")*([2]JOE_DATA!$A$2:$A$19999="EPC Construction"),1,0)))</f>
        <v>1</v>
      </c>
      <c r="IH78" s="3">
        <f t="array" ref="IH78">IF(LEN($ES78)=0,0.4,SUM(IF(([2]JOE_DATA!$C$2:$C$19999=$ES78)*([2]JOE_DATA!$B$2:$B$19999="Work type")*([2]JOE_DATA!$A$2:$A$19999="EPC Energy"),0.4,0)))
+
IF(LEN($ET78)=0,0.3,SUM(IF(([2]JOE_DATA!$C$2:$C$19999=$ET78)*([2]JOE_DATA!$B$2:$B$19999="Work type")*([2]JOE_DATA!$A$2:$A$19999="EPC Energy"),0.3,0)))
+
IF(LEN($EU78)=0,0.3,SUM(IF(([2]JOE_DATA!$C$2:$C$19999=$EU78)*([2]JOE_DATA!$B$2:$B$19999="Work type")*([2]JOE_DATA!$A$2:$A$19999="EPC Energy"),0.3,0)))</f>
        <v>1</v>
      </c>
      <c r="II78" s="3">
        <f t="array" ref="II78">IF(LEN($EV78)=0,1,SUM(IF(([2]JOE_DATA!$C$2:$C$19999=$EV78)*([2]JOE_DATA!$B$2:$B$19999="Work type")*([2]JOE_DATA!$A$2:$A$19999="EPC Energy"),1,0)))</f>
        <v>1</v>
      </c>
      <c r="IJ78" s="3">
        <f t="array" ref="IJ78">IF(LEN($EW78)=0,1,SUM(IF(([2]JOE_DATA!$C$2:$C$19999=$EW78)*([2]JOE_DATA!$B$2:$B$19999="Client type")*([2]JOE_DATA!$A$2:$A$19999="EPC Projects"),1,0)))</f>
        <v>1</v>
      </c>
      <c r="IK78" s="3">
        <f t="array" ref="IK78">IF(LEN($FE78)=0,0.4,SUM(IF(([2]JOE_DATA!$C$2:$C$19999=$FE78)*([2]JOE_DATA!$B$2:$B$19999="Client type")*([2]JOE_DATA!$A$2:$A$19999="Real Estate"),0.4,0)))
+
IF(LEN($FF78)=0,0.3,SUM(IF(([2]JOE_DATA!$C$2:$C$19999=$FF78)*([2]JOE_DATA!$B$2:$B$19999="Client type")*([2]JOE_DATA!$A$2:$A$19999="Real Estate"),0.3,0)))
+
IF(LEN($FG78)=0,0.3,SUM(IF(([2]JOE_DATA!$C$2:$C$19999=$FG78)*([2]JOE_DATA!$B$2:$B$19999="Client type")*([2]JOE_DATA!$A$2:$A$19999="Real Estate"),0.3,0)))</f>
        <v>1</v>
      </c>
      <c r="IL78" s="3">
        <f t="array" ref="IL78">IF(LEN($FH78)=0,0.4,SUM(IF(([2]JOE_DATA!$C$2:$C$19999=$FH78)*([2]JOE_DATA!$B$2:$B$19999="Work type")*([2]JOE_DATA!$A$2:$A$19999="Real Estate"),0.4,0)))
+
IF(LEN($FI78)=0,0.3,SUM(IF(([2]JOE_DATA!$C$2:$C$19999=$FI78)*([2]JOE_DATA!$B$2:$B$19999="Work type")*([2]JOE_DATA!$A$2:$A$19999="Real Estate"),0.3,0)))
+
IF(LEN($FJ78)=0,0.3,SUM(IF(([2]JOE_DATA!$C$2:$C$19999=$FJ78)*([2]JOE_DATA!$B$2:$B$19999="Work type")*([2]JOE_DATA!$A$2:$A$19999="Real Estate"),0.3,0)))</f>
        <v>1</v>
      </c>
      <c r="IM78" s="3">
        <f t="array" ref="IM78">IF(LEN($EX78)=0,0.4,SUM(IF(([2]JOE_DATA!$C$2:$C$19999=$EX78)*([2]JOE_DATA!$B$2:$B$19999="Work type")*([2]JOE_DATA!$A$2:$A$19999="Human Capital"),0.4,0)))
+
IF(LEN($EY78)=0,0.3,SUM(IF(([2]JOE_DATA!$C$2:$C$19999=$EY78)*([2]JOE_DATA!$B$2:$B$19999="Work type")*([2]JOE_DATA!$A$2:$A$19999="Human Capital"),0.3,0)))
+
IF(LEN($EZ78)=0,0.3,SUM(IF(([2]JOE_DATA!$C$2:$C$19999=$EZ78)*([2]JOE_DATA!$B$2:$B$19999="Work type")*([2]JOE_DATA!$A$2:$A$19999="Human Capital"),0.3,0)))</f>
        <v>1</v>
      </c>
      <c r="IN78" s="3">
        <f t="array" ref="IN78">IF(LEN($FA78)=0,0.4,SUM(IF(([2]JOE_DATA!$C$2:$C$19999=$FA78)*([2]JOE_DATA!$B$2:$B$19999="Sub-work types")*([2]JOE_DATA!$A$2:$A$19999="Human Capital"),0.4,0)))
+
IF(LEN($FB78)=0,0.3,SUM(IF(([2]JOE_DATA!$C$2:$C$19999=$FB78)*([2]JOE_DATA!$B$2:$B$19999="Sub-work types")*([2]JOE_DATA!$A$2:$A$19999="Human Capital"),0.3,0)))
+
IF(LEN($FC78)=0,0.3,SUM(IF(([2]JOE_DATA!$C$2:$C$19999=$FC78)*([2]JOE_DATA!$B$2:$B$19999="Sub-work types")*([2]JOE_DATA!$A$2:$A$19999="Human Capital"),0.3,0)))</f>
        <v>1</v>
      </c>
      <c r="IO78" s="16">
        <f t="array" ref="IO78">IF(LEN($FD78)=0,1,SUM(IF(([2]JOE_DATA!$C$2:$C$19999=$FD78)*([2]JOE_DATA!$B$2:$B$19999="Pension scheme")*([2]JOE_DATA!$A$2:$A$19999="Human Capital"),1,0)))</f>
        <v>1</v>
      </c>
      <c r="IP78" s="3">
        <f t="array" ref="IP78">IF(LEN($BT78)=0,0.4,SUM(IF(([2]JOE_DATA!$C$2:$C$19999=$BT78)*([2]JOE_DATA!$B$2:$B$19999="Other Matter Executive"),0.4,0)))
+
IF(LEN($BU78)=0,0.3,SUM(IF(([2]JOE_DATA!$C$2:$C$19999=$BU78)*([2]JOE_DATA!$B$2:$B$19999="Other Matter Executive"),0.3,0)))
+
IF(LEN($BV78)=0,0.3,SUM(IF(([2]JOE_DATA!$C$2:$C$19999=$BV78)*([2]JOE_DATA!$B$2:$B$19999="Other Matter Executive"),0.3,0)))</f>
        <v>1</v>
      </c>
    </row>
    <row r="79" spans="1:250" ht="36.75">
      <c r="A79" s="37" t="s">
        <v>246</v>
      </c>
      <c r="B79" s="38" t="s">
        <v>513</v>
      </c>
      <c r="C79" s="37" t="s">
        <v>254</v>
      </c>
      <c r="D79" s="37"/>
      <c r="E79" s="3"/>
      <c r="F79" s="39" t="s">
        <v>325</v>
      </c>
      <c r="G79" s="3"/>
      <c r="H79" s="3"/>
      <c r="I79" s="40" t="s">
        <v>327</v>
      </c>
      <c r="J79" s="3"/>
      <c r="K79" s="3"/>
      <c r="L79" s="37"/>
      <c r="M79" s="3"/>
      <c r="N79" s="3"/>
      <c r="O79" s="41" t="s">
        <v>100</v>
      </c>
      <c r="P79" s="37"/>
      <c r="Q79" s="37"/>
      <c r="R79" s="3"/>
      <c r="S79" s="42"/>
      <c r="T79" s="42">
        <v>38748</v>
      </c>
      <c r="U79" s="37" t="s">
        <v>325</v>
      </c>
      <c r="V79" s="3"/>
      <c r="W79" s="3"/>
      <c r="X79" s="40" t="s">
        <v>327</v>
      </c>
      <c r="Y79" s="3"/>
      <c r="Z79" s="3"/>
      <c r="AA79" s="37" t="s">
        <v>514</v>
      </c>
      <c r="AB79" s="37"/>
      <c r="AC79" s="3"/>
      <c r="AD79" s="37" t="s">
        <v>254</v>
      </c>
      <c r="AE79" s="3"/>
      <c r="AF79" s="3"/>
      <c r="AG79" s="43" t="s">
        <v>130</v>
      </c>
      <c r="AH79" s="3"/>
      <c r="AI79" s="37" t="s">
        <v>255</v>
      </c>
      <c r="AJ79" s="3"/>
      <c r="AK79" s="3"/>
      <c r="AL79" s="37"/>
      <c r="AM79" s="3"/>
      <c r="AN79" s="3"/>
      <c r="AO79" s="37" t="s">
        <v>256</v>
      </c>
      <c r="AP79" s="3"/>
      <c r="AQ79" s="3"/>
      <c r="AR79" s="3"/>
      <c r="AS79" s="3"/>
      <c r="AT79" s="3"/>
      <c r="AU79" s="3"/>
      <c r="AV79" s="3"/>
      <c r="AW79" s="3"/>
      <c r="AX79" s="3"/>
      <c r="AY79" s="3"/>
      <c r="AZ79" s="3"/>
      <c r="BA79" s="3"/>
      <c r="BB79" s="3"/>
      <c r="BC79" s="3"/>
      <c r="BD79" s="3"/>
      <c r="BE79" s="44"/>
      <c r="BF79" s="37"/>
      <c r="BG79" s="37" t="s">
        <v>254</v>
      </c>
      <c r="BH79" s="3"/>
      <c r="BI79" s="37" t="s">
        <v>289</v>
      </c>
      <c r="BJ79" s="45"/>
      <c r="BK79" s="45"/>
      <c r="BL79" s="46" t="s">
        <v>258</v>
      </c>
      <c r="BM79" s="46" t="s">
        <v>290</v>
      </c>
      <c r="BN79" s="37"/>
      <c r="BO79" s="3"/>
      <c r="BP79" s="3"/>
      <c r="BQ79" s="3"/>
      <c r="BR79" s="3"/>
      <c r="BS79" s="3"/>
      <c r="BT79" s="37"/>
      <c r="BU79" s="37"/>
      <c r="BV79" s="37"/>
      <c r="BW79" s="3"/>
      <c r="BX79" s="3"/>
      <c r="BY79" s="3"/>
      <c r="BZ79" s="3"/>
      <c r="CA79" s="3"/>
      <c r="CB79" s="3"/>
      <c r="CC79" s="3"/>
      <c r="CD79" s="41" t="s">
        <v>259</v>
      </c>
      <c r="CE79" s="40" t="s">
        <v>260</v>
      </c>
      <c r="CF79" s="3"/>
      <c r="CG79" s="41" t="s">
        <v>261</v>
      </c>
      <c r="CH79" s="40"/>
      <c r="CI79" s="3"/>
      <c r="CJ79" s="3"/>
      <c r="CK79" s="41" t="s">
        <v>262</v>
      </c>
      <c r="CL79" s="3"/>
      <c r="CM79" s="3"/>
      <c r="CN79" s="3"/>
      <c r="CO79" s="3"/>
      <c r="CP79" s="3"/>
      <c r="CQ79" s="37"/>
      <c r="CR79" s="37"/>
      <c r="CS79" s="37"/>
      <c r="CT79" s="37"/>
      <c r="CU79" s="37"/>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7"/>
      <c r="FF79" s="37"/>
      <c r="FG79" s="37"/>
      <c r="FH79" s="37"/>
      <c r="FI79" s="37"/>
      <c r="FJ79" s="3"/>
      <c r="FK79" s="3"/>
      <c r="FL79" s="3"/>
      <c r="FM79" s="3"/>
      <c r="FO79" s="3"/>
      <c r="FP79" s="3"/>
      <c r="FQ79" s="3" t="str">
        <f t="array" ref="FQ79">IF(SUM($FU79:$IP79)=74,"PASS","FAIL")</f>
        <v>PASS</v>
      </c>
      <c r="FR79" s="3">
        <f t="shared" si="9"/>
        <v>0</v>
      </c>
      <c r="FS79" s="3">
        <f t="shared" si="10"/>
        <v>0</v>
      </c>
      <c r="FT79" s="3"/>
      <c r="FU79" s="3">
        <f t="array" ref="FU79">SUM(IF(([2]JOE_DATA!$C$2:$C$19999=$C79)*([2]JOE_DATA!$B$2:$B$19999="Client Name Confidential"),1,0))</f>
        <v>1</v>
      </c>
      <c r="FV79" s="3">
        <f t="array" ref="FV79">IF(ISBLANK($E79),1,SUM(IF(([2]JOE_DATA!$C$2:$C$19999=$E79)*([2]JOE_DATA!$B$2:$B$19999="Client name confidential on completion"),1,0)))</f>
        <v>1</v>
      </c>
      <c r="FW79" s="3">
        <f t="array" ref="FW79">IF(LEN($F79)=0,0.5,SUM(IF(([2]JOE_DATA!$C$2:$C$19999=$F79)*([2]JOE_DATA!$B$2:$B$19999="Client sector group"),0.5,0)))
+
IF(LEN($G79)=0,0.25,SUM(IF(([2]JOE_DATA!$C$2:$C$19999=$G79)*([2]JOE_DATA!$B$2:$B$19999="Client sector group"),0.25,0)))
+
IF(LEN($H79)=0,0.25,SUM(IF(([2]JOE_DATA!$C$2:$C$19999=$H79)*([2]JOE_DATA!$B$2:$B$19999="Client sector group"),0.25,0)))</f>
        <v>1</v>
      </c>
      <c r="FX79" s="3">
        <f t="array" ref="FX79">IF(ISBLANK($I79),0.5,SUM(IF(([2]JOE_DATA!$C$2:$C$19999=$I79)*([2]JOE_DATA!$B$2:$B$19999="Client sub-sector group"),0.5,0)))
+
IF(ISBLANK($J79),0.25,SUM(IF(([2]JOE_DATA!$C$2:$C$19999=$J79)*([2]JOE_DATA!$B$2:$B$19999="Client sub-sector group"),0.25,0)))
+
IF(ISBLANK($K79),0.25,SUM(IF(([2]JOE_DATA!$C$2:$C$19999=$K79)*([2]JOE_DATA!$B$2:$B$19999="Client sub-sector group"),0.25,0)))</f>
        <v>1</v>
      </c>
      <c r="FY79" s="3">
        <f t="array" ref="FY79">IF(LEN($L79)=0,0.4,SUM(IF(([2]JOE_DATA!$C$2:$C$19999=$L79)*([2]JOE_DATA!$B$2:$B$19999="Predominant Country of Client"),0.4,0)))
+
IF(LEN($M79)=0,0.3,SUM(IF(([2]JOE_DATA!$C$2:$C$19999=$M79)*([2]JOE_DATA!$B$2:$B$19999="Predominant Country of Client"),0.3,0)))
+
IF(LEN($N79)=0,0.3,SUM(IF(([2]JOE_DATA!$C$2:$C$19999=$N79)*([2]JOE_DATA!$B$2:$B$19999="Predominant Country of Client"),0.3,0)))</f>
        <v>1</v>
      </c>
      <c r="FZ79" s="3">
        <f t="array" ref="FZ79">IF(LEN($O79)=0,0.4,SUM(IF(([2]JOE_DATA!$C$2:$C$19999=$O79)*([2]JOE_DATA!$B$2:$B$19999="Main practice group"),0.4,0)))
+
IF(LEN($P79)=0,0.3,SUM(IF(([2]JOE_DATA!$C$2:$C$19999=$P79)*([2]JOE_DATA!$B$2:$B$19999="Main practice group"),0.3,0)))
+
IF(LEN($Q79)=0,0.3,SUM(IF(([2]JOE_DATA!$C$2:$C$19999=$Q79)*([2]JOE_DATA!$B$2:$B$19999="Main practice group"),0.3,0)))</f>
        <v>1</v>
      </c>
      <c r="GA79" s="3">
        <f t="shared" si="11"/>
        <v>1</v>
      </c>
      <c r="GB79" s="3">
        <f t="shared" si="12"/>
        <v>1</v>
      </c>
      <c r="GC79" s="3">
        <f t="array" ref="GC79">IF(LEN($U79)=0,0.4,SUM(IF(([2]JOE_DATA!$C$2:$C$19999=$U79)*([2]JOE_DATA!$B$2:$B$19999="Matter sector group"),0.4,0)))
+
IF(LEN($V79)=0,0.3,SUM(IF(([2]JOE_DATA!$C$2:$C$19999=$V79)*([2]JOE_DATA!$B$2:$B$19999="Matter sector group"),0.3,0)))
+
IF(LEN($W79)=0,0.3,SUM(IF(([2]JOE_DATA!$C$2:$C$19999=$W79)*([2]JOE_DATA!$B$2:$B$19999="Matter sector group"),0.3,0)))</f>
        <v>1</v>
      </c>
      <c r="GD79" s="3">
        <f t="array" ref="GD79">IF(LEN($X79)=0,0.4,SUM(IF(([2]JOE_DATA!$C$2:$C$19999=$X79)*([2]JOE_DATA!$B$2:$B$19999="Matter sub-sector group"),0.4,0)))
+
IF(LEN($Y79)=0,0.3,SUM(IF(([2]JOE_DATA!$C$2:$C$19999=$Y79)*([2]JOE_DATA!$B$2:$B$19999="Matter sub-sector group"),0.3,0)))
+
IF(LEN($Z79)=0,0.3,SUM(IF(([2]JOE_DATA!$C$2:$C$19999=$Z79)*([2]JOE_DATA!$B$2:$B$19999="Matter sub-sector group"),0.3,0)))</f>
        <v>1</v>
      </c>
      <c r="GE79" s="3">
        <f t="array" ref="GE79">IF(ISBLANK($AD79),1,SUM(IF(([2]JOE_DATA!$C$2:$C$19999=$AD79)*([2]JOE_DATA!$B$2:$B$19999="Matter confidential"),1,0)))</f>
        <v>1</v>
      </c>
      <c r="GF79" s="3">
        <f t="array" ref="GF79">IF(ISBLANK($AE79),1,SUM(IF(([2]JOE_DATA!$C$2:$C$19999=$AE79)*([2]JOE_DATA!$B$2:$B$19999="Matter confidential on completion"),1,0)))</f>
        <v>1</v>
      </c>
      <c r="GG79" s="3">
        <f t="array" ref="GG79">IF(ISBLANK($AG79),1,SUM(IF(([2]JOE_DATA!$C$2:$C$19999=$AG79)*([2]JOE_DATA!$B$2:$B$19999="Applicable law"),1,0)))</f>
        <v>1</v>
      </c>
      <c r="GH79" s="3">
        <f t="array" ref="GH79">IF(ISBLANK($AO79),1,SUM(IF(([2]JOE_DATA!$C$2:$C$19999=$AO79)*([2]JOE_DATA!$B$2:$B$19999="Contentious"),1,0)))</f>
        <v>1</v>
      </c>
      <c r="GI79" s="3">
        <f t="array" ref="GI79">IF(ISBLANK($AP79),1,SUM(IF(([2]JOE_DATA!$C$2:$C$19999=$AP79)*([2]JOE_DATA!$B$2:$B$19999="Dispute resolution"),1,0)))</f>
        <v>1</v>
      </c>
      <c r="GJ79" s="3">
        <f t="array" ref="GJ79">IF(ISBLANK($AQ79),1,SUM(IF(([2]JOE_DATA!$C$2:$C$19999=$AQ79)*([2]JOE_DATA!$B$2:$B$19999="Language of dispute"),1,0)))</f>
        <v>1</v>
      </c>
      <c r="GK79" s="3">
        <f t="array" ref="GK79">IF(LEN($AW79)=0,0.4,SUM(IF(([2]JOE_DATA!$C$2:$C$19999=$AW79)*([2]JOE_DATA!$B$2:$B$19999="Country Of Arbitration"),0.4,0)))
+
IF(LEN($AX79)=0,0.3,SUM(IF(([2]JOE_DATA!$C$2:$C$19999=$AX79)*([2]JOE_DATA!$B$2:$B$19999="Country Of Arbitration"),0.3,0)))
+
IF(LEN($AY79)=0,0.3,SUM(IF(([2]JOE_DATA!$C$2:$C$19999=$AY79)*([2]JOE_DATA!$B$2:$B$19999="Country Of Arbitration"),0.3,0)))</f>
        <v>1</v>
      </c>
      <c r="GL79" s="3">
        <f t="array" ref="GL79">IF(LEN($AT79)=0,0.4,SUM(IF(([2]JOE_DATA!$C$2:$C$19999=$AT79)*([2]JOE_DATA!$B$2:$B$19999="Jurisdiction of dispute"),0.4,0)))
+
IF(LEN($AU79)=0,0.3,SUM(IF(([2]JOE_DATA!$C$2:$C$19999=$AU79)*([2]JOE_DATA!$B$2:$B$19999="Jurisdiction of dispute"),0.3,0)))
+
IF(LEN($AV79)=0,0.3,SUM(IF(([2]JOE_DATA!$C$2:$C$19999=$AV79)*([2]JOE_DATA!$B$2:$B$19999="Jurisdiction of dispute"),0.3,0)))</f>
        <v>1</v>
      </c>
      <c r="GM79" s="3">
        <f t="array" ref="GM79">IF(LEN($AZ79)=0,0.6,SUM(IF(([2]JOE_DATA!$C$2:$C$19999=$AZ79)*([2]JOE_DATA!$B$2:$B$19999="Seat of arbitration"),0.6,0)))
+
IF(LEN($BA79)=0,0.4,SUM(IF(([2]JOE_DATA!$C$2:$C$19999=$BA79)*([2]JOE_DATA!$B$2:$B$19999="Seat of arbitration"),0.4,0)))</f>
        <v>1</v>
      </c>
      <c r="GN79" s="3">
        <f t="array" ref="GN79">IF(ISBLANK($BB79),1,SUM(IF(([2]JOE_DATA!$C$2:$C$19999=$BB79)*([2]JOE_DATA!$B$2:$B$19999="Arbitral rules"),1,0)))</f>
        <v>1</v>
      </c>
      <c r="GO79" s="3">
        <f t="array" ref="GO79">IF(ISBLANK($BC79),1,SUM(IF(([2]JOE_DATA!$C$2:$C$19999=$BC79)*([2]JOE_DATA!$B$2:$B$19999="Investment treaty"),1,0)))</f>
        <v>1</v>
      </c>
      <c r="GP79" s="3">
        <f t="array" ref="GP79">IF(ISBLANK($BD79),1,SUM(IF(([2]JOE_DATA!$C$2:$C$19999=$BD79)*([2]JOE_DATA!$B$2:$B$19999="Investigation type"),1,0)))</f>
        <v>1</v>
      </c>
      <c r="GQ79" s="3">
        <f t="array" ref="GQ79">IF(ISBLANK($BF79),1,SUM(IF(([2]JOE_DATA!$C$2:$C$19999=$BF79)*([2]JOE_DATA!$B$2:$B$19999="Currency of deal"),1,0)))</f>
        <v>1</v>
      </c>
      <c r="GR79" s="3">
        <f t="array" ref="GR79">IF(ISBLANK($BG79),1,SUM(IF(([2]JOE_DATA!$C$2:$C$19999=$BG79)*([2]JOE_DATA!$B$2:$B$19999="Value confidential"),1,0)))</f>
        <v>1</v>
      </c>
      <c r="GS79" s="3">
        <f t="array" ref="GS79">IF(ISBLANK($BH79),1,SUM(IF(([2]JOE_DATA!$C$2:$C$19999=$BH79)*([2]JOE_DATA!$B$2:$B$19999="Value confidential on completion"),1,0)))</f>
        <v>1</v>
      </c>
      <c r="GT79" s="3">
        <f t="array" ref="GT79">IF(LEN($BI79)=0,0.4,SUM(IF(([2]JOE_DATA!$C$2:$C$19999=$BI79)*([2]JOE_DATA!$B$2:$B$19999="Teams"),0.4,0)))
+
IF(LEN($BJ79)=0,0.3,SUM(IF(([2]JOE_DATA!$C$2:$C$19999=$BJ79)*([2]JOE_DATA!$B$2:$B$19999="Teams"),0.3,0)))
+
IF(LEN($BK79)=0,0.3,SUM(IF(([2]JOE_DATA!$C$2:$C$19999=$BK79)*([2]JOE_DATA!$B$2:$B$19999="Teams"),0.3,0)))</f>
        <v>1</v>
      </c>
      <c r="GU79" s="3">
        <f t="array" ref="GU79">IF(LEN($BL79)=0,0.4,SUM(IF(([2]JOE_DATA!$C$2:$C$19999=$BL79)*([2]JOE_DATA!$B$2:$B$19999="Lead Matter Partner"),0.4,0)))
+
IF(LEN($BM79)=0,0.3,SUM(IF(([2]JOE_DATA!$C$2:$C$19999=$BM79)*([2]JOE_DATA!$B$2:$B$19999="Lead Matter Partner"),0.3,0)))
+
IF(LEN($BN79)=0,0.3,SUM(IF(([2]JOE_DATA!$C$2:$C$19999=$BN79)*([2]JOE_DATA!$B$2:$B$19999="Lead Matter Partner"),0.3,0)))</f>
        <v>1</v>
      </c>
      <c r="GV79" s="3">
        <f t="array" ref="GV79">IF(LEN($BP79)=0,0.4,SUM(IF(([2]JOE_DATA!$C$2:$C$19999=$BP79)*([2]JOE_DATA!$B$2:$B$19999="Source of credential"),0.4,0)))
+
IF(LEN($BQ79)=0,0.3,SUM(IF(([2]JOE_DATA!$C$2:$C$19999=$BQ79)*([2]JOE_DATA!$B$2:$B$19999="Source of credential"),0.3,0)))
+
IF(LEN($BR79)=0,0.3,SUM(IF(([2]JOE_DATA!$C$2:$C$19999=$BR79)*([2]JOE_DATA!$B$2:$B$19999="Source of credential"),0.3,0)))</f>
        <v>1</v>
      </c>
      <c r="GW79" s="3">
        <f t="array" ref="GW79">IF(LEN($BX79)=0,0.4,SUM(IF(([2]JOE_DATA!$C$2:$C$19999=$BX79)*([2]JOE_DATA!$B$2:$B$19999="CMS firms involved"),0.4,0)))
+
IF(LEN($BY79)=0,0.6,SUM(IF(([2]JOE_DATA!$C$2:$C$19999=$BY79)*([2]JOE_DATA!$B$2:$B$19999="CMS firms involved"),0.6,0)))</f>
        <v>1</v>
      </c>
      <c r="GX79" s="3">
        <f t="array" ref="GX79">IF(ISBLANK($BZ79),1,SUM(IF(([2]JOE_DATA!$C$2:$C$19999=$BZ79)*([2]JOE_DATA!$B$2:$B$19999="Lead CMS firm"),1,0)))</f>
        <v>1</v>
      </c>
      <c r="GY79" s="3">
        <f t="array" ref="GY79">IF(LEN($CA79)=0,0.4,SUM(IF(([2]JOE_DATA!$C$2:$C$19999=$CA79)*([2]JOE_DATA!$B$2:$B$19999="Countries of other CMS firms"),0.4,0)))
+
IF(LEN($CB79)=0,0.3,SUM(IF(([2]JOE_DATA!$C$2:$C$19999=$CB79)*([2]JOE_DATA!$B$2:$B$19999="Countries of other CMS firms"),0.3,0)))
+
IF(LEN($CC79)=0,0.3,SUM(IF(([2]JOE_DATA!$C$2:$C$19999=$CC79)*([2]JOE_DATA!$B$2:$B$19999="Countries of other CMS firms"),0.3,0)))</f>
        <v>1</v>
      </c>
      <c r="GZ79" s="3">
        <f t="array" ref="GZ79">IF(ISBLANK($CD79),1,SUM(IF(([2]JOE_DATA!$C$2:$C$19999=$CD79)*([2]JOE_DATA!$B$2:$B$19999="Credential status"),1,0)))</f>
        <v>1</v>
      </c>
      <c r="HA79" s="3">
        <f t="array" ref="HA79">IF(ISBLANK($CE79),1,SUM(IF(([2]JOE_DATA!$C$2:$C$19999=$CE79)*([2]JOE_DATA!$B$2:$B$19999="Credential version"),1,0)))</f>
        <v>1</v>
      </c>
      <c r="HB79" s="3">
        <f t="array" ref="HB79">IF(ISBLANK($CG79),1,SUM(IF(([2]JOE_DATA!$C$2:$C$19999=$CG79)*([2]JOE_DATA!$B$2:$B$19999="Credential type "),1,0)))</f>
        <v>1</v>
      </c>
      <c r="HC79" s="3">
        <f t="array" ref="HC79">IF(ISBLANK($CH79),1,SUM(IF(([2]JOE_DATA!$C$2:$C$19999=$CH79)*([2]JOE_DATA!$B$2:$B$19999="Other uses"),1,0)))</f>
        <v>1</v>
      </c>
      <c r="HD79" s="3">
        <f t="array" ref="HD79">IF(ISBLANK($CK79),1,SUM(IF(([2]JOE_DATA!$C$2:$C$19999=$CK79)*([2]JOE_DATA!$B$2:$B$19999="Priority"),1,0)))</f>
        <v>1</v>
      </c>
      <c r="HE79" s="3">
        <f t="array" ref="HE79">IF(LEN($CM79)=0,0.4,SUM(IF(([2]JOE_DATA!$C$2:$C$19999=$CM79)*([2]JOE_DATA!$B$2:$B$19999="Know how"),0.4,0)))
+
IF(LEN($CN79)=0,0.3,SUM(IF(([2]JOE_DATA!$C$2:$C$19999=$CN79)*([2]JOE_DATA!$B$2:$B$19999="Know how"),0.3,0)))
+
IF(LEN($CO79)=0,0.3,SUM(IF(([2]JOE_DATA!$C$2:$C$19999=$CO79)*([2]JOE_DATA!$B$2:$B$19999="Know how"),0.3,0)))</f>
        <v>1</v>
      </c>
      <c r="HF79" s="3">
        <f t="array" ref="HF79">IF(LEN($CS79)=0,0.4,SUM(IF(([2]JOE_DATA!$C$2:$C$19999=$CS79)*([2]JOE_DATA!$B$2:$B$19999="Work type")*([2]JOE_DATA!$A$2:$A$19999="BAIF"),0.4,0)))
+
IF(LEN($CT79)=0,0.3,SUM(IF(([2]JOE_DATA!$C$2:$C$19999=$CT79)*([2]JOE_DATA!$B$2:$B$19999="Work type")*([2]JOE_DATA!$A$2:$A$19999="BAIF"),0.3,0)))
+
IF(LEN($CU79)=0,0.3,SUM(IF(([2]JOE_DATA!$C$2:$C$19999=$CU79)*([2]JOE_DATA!$B$2:$B$19999="Work type")*([2]JOE_DATA!$A$2:$A$19999="BAIF"),0.3,0)))</f>
        <v>1</v>
      </c>
      <c r="HG79" s="3">
        <f t="array" ref="HG79">IF(LEN($CQ79)=0,1,SUM(IF(([2]JOE_DATA!$C$2:$C$19999=$CQ79)*([2]JOE_DATA!$B$2:$B$19999="Client type")*([2]JOE_DATA!$A$2:$A$19999="BAIF"),1,0)))</f>
        <v>1</v>
      </c>
      <c r="HH79" s="3">
        <f t="array" ref="HH79">IF(LEN($CW79)=0,0.4,SUM(IF(([2]JOE_DATA!$C$2:$C$19999=$CW79)*([2]JOE_DATA!$B$2:$B$19999="Work type")*([2]JOE_DATA!$A$2:$A$19999="CRD"),0.4,0)))
+
IF(LEN($CX79)=0,0.3,SUM(IF(([2]JOE_DATA!$C$2:$C$19999=$CX79)*([2]JOE_DATA!$B$2:$B$19999="Work type")*([2]JOE_DATA!$A$2:$A$19999="CRD"),0.3,0)))
+
IF(LEN($CY79)=0,0.3,SUM(IF(([2]JOE_DATA!$C$2:$C$19999=$CY79)*([2]JOE_DATA!$B$2:$B$19999="Work type")*([2]JOE_DATA!$A$2:$A$19999="CRD"),0.3,0)))</f>
        <v>1</v>
      </c>
      <c r="HI79" s="3">
        <f t="array" ref="HI79">IF(LEN($CZ79)=0,0.4,SUM(IF(([2]JOE_DATA!$C$2:$C$19999=$CZ79)*([2]JOE_DATA!$B$2:$B$19999="Sub-work type")*([2]JOE_DATA!$A$2:$A$19999="CRD"),0.4,0)))
+
IF(LEN($DA79)=0,0.3,SUM(IF(([2]JOE_DATA!$C$2:$C$19999=$DA79)*([2]JOE_DATA!$B$2:$B$19999="Sub-work type")*([2]JOE_DATA!$A$2:$A$19999="CRD"),0.3,0)))
+
IF(LEN($DB79)=0,0.3,SUM(IF(([2]JOE_DATA!$C$2:$C$19999=$DB79)*([2]JOE_DATA!$B$2:$B$19999="Sub-work type")*([2]JOE_DATA!$A$2:$A$19999="CRD"),0.3,0)))</f>
        <v>1</v>
      </c>
      <c r="HJ79" s="3">
        <f t="array" ref="HJ79">IF(LEN($CV79)=0,1,SUM(IF(([2]JOE_DATA!$C$2:$C$19999=$CV79)*([2]JOE_DATA!$B$2:$B$19999="Client type")*([2]JOE_DATA!$A$2:$A$19999="CRD"),1,0)))</f>
        <v>1</v>
      </c>
      <c r="HK79" s="3">
        <f t="array" ref="HK79">IF(LEN($DC79)=0,0.4,SUM(IF(([2]JOE_DATA!$C$2:$C$19999=$DC79)*([2]JOE_DATA!$B$2:$B$19999="Work type")*([2]JOE_DATA!$A$2:$A$19999="Corporate"),0.4,0)))
+
IF(LEN($DD79)=0,0.3,SUM(IF(([2]JOE_DATA!$C$2:$C$19999=$DD79)*([2]JOE_DATA!$B$2:$B$19999="Work type")*([2]JOE_DATA!$A$2:$A$19999="Corporate"),0.3,0)))
+
IF(LEN($DE79)=0,0.3,SUM(IF(([2]JOE_DATA!$C$2:$C$19999=$DE79)*([2]JOE_DATA!$B$2:$B$19999="Work type")*([2]JOE_DATA!$A$2:$A$19999="Corporate"),0.3,0)))</f>
        <v>1</v>
      </c>
      <c r="HL79" s="3">
        <f t="array" ref="HL79">IF(LEN($DF79)=0,0.4,SUM(IF(([2]JOE_DATA!$C$2:$C$19999=$DF79)*([2]JOE_DATA!$B$2:$B$19999="Sub-work type")*([2]JOE_DATA!$A$2:$A$19999="Corporate"),0.4,0)))
+
IF(LEN($DG79)=0,0.3,SUM(IF(([2]JOE_DATA!$C$2:$C$19999=$DG79)*([2]JOE_DATA!$B$2:$B$19999="Sub-work type")*([2]JOE_DATA!$A$2:$A$19999="Corporate"),0.3,0)))
+
IF(LEN($DH79)=0,0.3,SUM(IF(([2]JOE_DATA!$C$2:$C$19999=$DH79)*([2]JOE_DATA!$B$2:$B$19999="Sub-work type")*([2]JOE_DATA!$A$2:$A$19999="Corporate"),0.3,0)))</f>
        <v>1</v>
      </c>
      <c r="HM79" s="3">
        <f t="array" ref="HM79">IF(LEN($DI79)=0,0.4,SUM(IF(([2]JOE_DATA!$C$2:$C$19999=$DI79)*([2]JOE_DATA!$B$2:$B$19999="Acting for")*([2]JOE_DATA!$A$2:$A$19999="Corporate"),0.4,0)))
+
IF(LEN($DJ79)=0,0.3,SUM(IF(([2]JOE_DATA!$C$2:$C$19999=$DJ79)*([2]JOE_DATA!$B$2:$B$19999="Acting for")*([2]JOE_DATA!$A$2:$A$19999="Corporate"),0.3,0)))
+
IF(LEN($DK79)=0,0.3,SUM(IF(([2]JOE_DATA!$C$2:$C$19999=$DK79)*([2]JOE_DATA!$B$2:$B$19999="Acting for")*([2]JOE_DATA!$A$2:$A$19999="Corporate"),0.3,0)))</f>
        <v>1</v>
      </c>
      <c r="HN79" s="3">
        <f t="array" ref="HN79">IF(LEN($DM79)=0,0.4,SUM(IF(([2]JOE_DATA!$C$2:$C$19999=$DM79)*([2]JOE_DATA!$B$2:$B$19999="Country of buyer")*([2]JOE_DATA!$A$2:$A$19999="Corporate"),0.4,0)))
+
IF(LEN($DN79)=0,0.3,SUM(IF(([2]JOE_DATA!$C$2:$C$19999=$DN79)*([2]JOE_DATA!$B$2:$B$19999="Country of buyer")*([2]JOE_DATA!$A$2:$A$19999="Corporate"),0.3,0)))
+
IF(LEN($DL79)=0,0.3,SUM(IF(([2]JOE_DATA!$C$2:$C$19999=$DL79)*([2]JOE_DATA!$B$2:$B$19999="Country of buyer")*([2]JOE_DATA!$A$2:$A$19999="Corporate"),0.3,0)))</f>
        <v>1</v>
      </c>
      <c r="HO79" s="3">
        <f t="array" ref="HO79">IF(LEN($DO79)=0,0.4,SUM(IF(([2]JOE_DATA!$C$2:$C$19999=$DO79)*([2]JOE_DATA!$B$2:$B$19999="Country of seller")*([2]JOE_DATA!$A$2:$A$19999="Corporate"),0.4,0)))
+
IF(LEN($DP79)=0,0.3,SUM(IF(([2]JOE_DATA!$C$2:$C$19999=$DP79)*([2]JOE_DATA!$B$2:$B$19999="Country of seller")*([2]JOE_DATA!$A$2:$A$19999="Corporate"),0.3,0)))
+
IF(LEN($DQ79)=0,0.3,SUM(IF(([2]JOE_DATA!$C$2:$C$19999=$DQ79)*([2]JOE_DATA!$B$2:$B$19999="Country of seller")*([2]JOE_DATA!$A$2:$A$19999="Corporate"),0.3,0)))</f>
        <v>1</v>
      </c>
      <c r="HP79" s="3">
        <f t="array" ref="HP79">IF(LEN($DR79)=0,0.4,SUM(IF(([2]JOE_DATA!$C$2:$C$19999=$DR79)*([2]JOE_DATA!$B$2:$B$19999="Country of target")*([2]JOE_DATA!$A$2:$A$19999="Corporate"),0.4,0)))
+
IF(LEN($DS79)=0,0.3,SUM(IF(([2]JOE_DATA!$C$2:$C$19999=$DS79)*([2]JOE_DATA!$B$2:$B$19999="Country of target")*([2]JOE_DATA!$A$2:$A$19999="Corporate"),0.3,0)))
+
IF(LEN($DT79)=0,0.3,SUM(IF(([2]JOE_DATA!$C$2:$C$19999=$DT79)*([2]JOE_DATA!$B$2:$B$19999="Country of target")*([2]JOE_DATA!$A$2:$A$19999="Corporate"),0.3,0)))</f>
        <v>1</v>
      </c>
      <c r="HQ79" s="3">
        <f t="array" ref="HQ79">IF(LEN($DU79)=0,1,SUM(IF(([2]JOE_DATA!$C$2:$C$19999=$DU79)*([2]JOE_DATA!$B$2:$B$19999="Value over US $5m")*([2]JOE_DATA!$A$2:$A$19999="Corporate"),1,0)))</f>
        <v>1</v>
      </c>
      <c r="HR79" s="3">
        <f t="array" ref="HR79">IF(LEN($DV79)=0,1,SUM(IF(([2]JOE_DATA!$C$2:$C$19999=$DV79)*([2]JOE_DATA!$B$2:$B$19999="Value over £500,000")*([2]JOE_DATA!$A$2:$A$19999="Corporate"),1,0)))</f>
        <v>1</v>
      </c>
      <c r="HS79" s="3">
        <f t="array" ref="HS79">IF(LEN($DW79)=0,1,SUM(IF(([2]JOE_DATA!$C$2:$C$19999=$DW79)*([2]JOE_DATA!$B$2:$B$19999="Value over Euro 5m")*([2]JOE_DATA!$A$2:$A$19999="Corporate"),1,0)))</f>
        <v>1</v>
      </c>
      <c r="HT79" s="3">
        <f t="array" ref="HT79">IF(LEN($DX79)=0,1,SUM(IF(([2]JOE_DATA!$C$2:$C$19999=$DX79)*([2]JOE_DATA!$B$2:$B$19999="Value range in euros")*([2]JOE_DATA!$A$2:$A$19999="Corporate"),1,0)))</f>
        <v>1</v>
      </c>
      <c r="HU79" s="3">
        <f t="array" ref="HU79">IF(LEN($DY79)=0,1,SUM(IF(([2]JOE_DATA!$C$2:$C$19999=$DY79)*([2]JOE_DATA!$B$2:$B$19999="Is the deal relevant for M&amp;A study")*([2]JOE_DATA!$A$2:$A$19999="Corporate"),1,0)))</f>
        <v>1</v>
      </c>
      <c r="HV79" s="3">
        <f t="array" ref="HV79">IF(LEN($DZ79)=0,1,SUM(IF(([2]JOE_DATA!$C$2:$C$19999=$DZ79)*([2]JOE_DATA!$B$2:$B$19999="Does the deal involve PE clients")*([2]JOE_DATA!$A$2:$A$19999="Corporate"),1,0)))</f>
        <v>1</v>
      </c>
      <c r="HW79" s="3">
        <f t="array" ref="HW79">IF(LEN($EA79)=0,1,SUM(IF(([2]JOE_DATA!$C$2:$C$19999=$EA79)*([2]JOE_DATA!$B$2:$B$19999="Quarter deal announced/signed")*([2]JOE_DATA!$A$2:$A$19999="Corporate"),1,0)))</f>
        <v>1</v>
      </c>
      <c r="HX79" s="3">
        <f t="array" ref="HX79">IF(LEN($EB79)=0,1,SUM(IF(([2]JOE_DATA!$C$2:$C$19999=$EB79)*([2]JOE_DATA!$B$2:$B$19999="Quarter deal completed")*([2]JOE_DATA!$A$2:$A$19999="Corporate"),1,0)))</f>
        <v>1</v>
      </c>
      <c r="HY79" s="3">
        <f t="array" ref="HY79">IF(LEN($EC79)=0,1,SUM(IF(([2]JOE_DATA!$C$2:$C$19999=$EC79)*([2]JOE_DATA!$B$2:$B$19999="Year deal announced/signed")*([2]JOE_DATA!$A$2:$A$19999="Corporate"),1,0)))</f>
        <v>1</v>
      </c>
      <c r="HZ79" s="3">
        <f t="array" ref="HZ79">IF(LEN($ED79)=0,1,SUM(IF(([2]JOE_DATA!$C$2:$C$19999=$ED79)*([2]JOE_DATA!$B$2:$B$19999="Year deal completed")*([2]JOE_DATA!$A$2:$A$19999="Corporate"),1,0)))</f>
        <v>1</v>
      </c>
      <c r="IA79" s="3">
        <v>1</v>
      </c>
      <c r="IB79" s="3">
        <f t="array" ref="IB79">IF(LEN($EF79)=0,1,SUM(IF(([2]JOE_DATA!$C$2:$C$19999=$EF79)*([2]JOE_DATA!$B$2:$B$19999="Work type")*([2]JOE_DATA!$A$2:$A$19999="Corporate Tax"),1,0)))</f>
        <v>1</v>
      </c>
      <c r="IC79" s="3">
        <f t="array" ref="IC79">IF(LEN($EG79)=0,0.4,SUM(IF(([2]JOE_DATA!$C$2:$C$19999=$EG79)*([2]JOE_DATA!$B$2:$B$19999="Work type")*([2]JOE_DATA!$A$2:$A$19999="EPC Construction"),0.4,0)))
+
IF(LEN($EH79)=0,0.3,SUM(IF(([2]JOE_DATA!$C$2:$C$19999=$EH79)*([2]JOE_DATA!$B$2:$B$19999="Work type")*([2]JOE_DATA!$A$2:$A$19999="EPC Construction"),0.3,0)))
+
IF(LEN($EI79)=0,0.3,SUM(IF(([2]JOE_DATA!$C$2:$C$19999=$EI79)*([2]JOE_DATA!$B$2:$B$19999="Work type")*([2]JOE_DATA!$A$2:$A$19999="EPC Construction"),0.3,0)))</f>
        <v>1</v>
      </c>
      <c r="ID79" s="3">
        <f t="array" ref="ID79">IF(LEN($EJ79)=0,0.4,SUM(IF(([2]JOE_DATA!$C$2:$C$19999=$EJ79)*([2]JOE_DATA!$B$2:$B$19999="Contract type")*([2]JOE_DATA!$A$2:$A$19999="EPC Construction"),0.4,0)))
+
IF(LEN($EK79)=0,0.3,SUM(IF(([2]JOE_DATA!$C$2:$C$19999=$EK79)*([2]JOE_DATA!$B$2:$B$19999="Contract type")*([2]JOE_DATA!$A$2:$A$19999="EPC Construction"),0.3,0)))
+
IF(LEN($EL79)=0,0.3,SUM(IF(([2]JOE_DATA!$C$2:$C$19999=$EL79)*([2]JOE_DATA!$B$2:$B$19999="Contract type")*([2]JOE_DATA!$A$2:$A$19999="EPC Construction"),0.3,0)))</f>
        <v>1</v>
      </c>
      <c r="IE79" s="3">
        <f t="array" ref="IE79">IF(LEN($EP79)=0,1,SUM(IF(([2]JOE_DATA!$C$2:$C$19999=$EP79)*([2]JOE_DATA!$B$2:$B$19999="Client type")*([2]JOE_DATA!$A$2:$A$19999="EPC Construction"),1,0)))</f>
        <v>1</v>
      </c>
      <c r="IF79" s="3">
        <f t="array" ref="IF79">IF(LEN($EN79)=0,1,SUM(IF(([2]JOE_DATA!$C$2:$C$19999=$EN79)*([2]JOE_DATA!$B$2:$B$19999="Subject matter")*([2]JOE_DATA!$A$2:$A$19999="EPC Construction"),1,0)))</f>
        <v>1</v>
      </c>
      <c r="IG79" s="3">
        <f t="array" ref="IG79">IF(LEN($ER79)=0,1,SUM(IF(([2]JOE_DATA!$C$2:$C$19999=$ER79)*([2]JOE_DATA!$B$2:$B$19999="Client scope")*([2]JOE_DATA!$A$2:$A$19999="EPC Construction"),1,0)))</f>
        <v>1</v>
      </c>
      <c r="IH79" s="3">
        <f t="array" ref="IH79">IF(LEN($ES79)=0,0.4,SUM(IF(([2]JOE_DATA!$C$2:$C$19999=$ES79)*([2]JOE_DATA!$B$2:$B$19999="Work type")*([2]JOE_DATA!$A$2:$A$19999="EPC Energy"),0.4,0)))
+
IF(LEN($ET79)=0,0.3,SUM(IF(([2]JOE_DATA!$C$2:$C$19999=$ET79)*([2]JOE_DATA!$B$2:$B$19999="Work type")*([2]JOE_DATA!$A$2:$A$19999="EPC Energy"),0.3,0)))
+
IF(LEN($EU79)=0,0.3,SUM(IF(([2]JOE_DATA!$C$2:$C$19999=$EU79)*([2]JOE_DATA!$B$2:$B$19999="Work type")*([2]JOE_DATA!$A$2:$A$19999="EPC Energy"),0.3,0)))</f>
        <v>1</v>
      </c>
      <c r="II79" s="3">
        <f t="array" ref="II79">IF(LEN($EV79)=0,1,SUM(IF(([2]JOE_DATA!$C$2:$C$19999=$EV79)*([2]JOE_DATA!$B$2:$B$19999="Work type")*([2]JOE_DATA!$A$2:$A$19999="EPC Energy"),1,0)))</f>
        <v>1</v>
      </c>
      <c r="IJ79" s="3">
        <f t="array" ref="IJ79">IF(LEN($EW79)=0,1,SUM(IF(([2]JOE_DATA!$C$2:$C$19999=$EW79)*([2]JOE_DATA!$B$2:$B$19999="Client type")*([2]JOE_DATA!$A$2:$A$19999="EPC Projects"),1,0)))</f>
        <v>1</v>
      </c>
      <c r="IK79" s="3">
        <f t="array" ref="IK79">IF(LEN($FE79)=0,0.4,SUM(IF(([2]JOE_DATA!$C$2:$C$19999=$FE79)*([2]JOE_DATA!$B$2:$B$19999="Client type")*([2]JOE_DATA!$A$2:$A$19999="Real Estate"),0.4,0)))
+
IF(LEN($FF79)=0,0.3,SUM(IF(([2]JOE_DATA!$C$2:$C$19999=$FF79)*([2]JOE_DATA!$B$2:$B$19999="Client type")*([2]JOE_DATA!$A$2:$A$19999="Real Estate"),0.3,0)))
+
IF(LEN($FG79)=0,0.3,SUM(IF(([2]JOE_DATA!$C$2:$C$19999=$FG79)*([2]JOE_DATA!$B$2:$B$19999="Client type")*([2]JOE_DATA!$A$2:$A$19999="Real Estate"),0.3,0)))</f>
        <v>1</v>
      </c>
      <c r="IL79" s="3">
        <f t="array" ref="IL79">IF(LEN($FH79)=0,0.4,SUM(IF(([2]JOE_DATA!$C$2:$C$19999=$FH79)*([2]JOE_DATA!$B$2:$B$19999="Work type")*([2]JOE_DATA!$A$2:$A$19999="Real Estate"),0.4,0)))
+
IF(LEN($FI79)=0,0.3,SUM(IF(([2]JOE_DATA!$C$2:$C$19999=$FI79)*([2]JOE_DATA!$B$2:$B$19999="Work type")*([2]JOE_DATA!$A$2:$A$19999="Real Estate"),0.3,0)))
+
IF(LEN($FJ79)=0,0.3,SUM(IF(([2]JOE_DATA!$C$2:$C$19999=$FJ79)*([2]JOE_DATA!$B$2:$B$19999="Work type")*([2]JOE_DATA!$A$2:$A$19999="Real Estate"),0.3,0)))</f>
        <v>1</v>
      </c>
      <c r="IM79" s="3">
        <f t="array" ref="IM79">IF(LEN($EX79)=0,0.4,SUM(IF(([2]JOE_DATA!$C$2:$C$19999=$EX79)*([2]JOE_DATA!$B$2:$B$19999="Work type")*([2]JOE_DATA!$A$2:$A$19999="Human Capital"),0.4,0)))
+
IF(LEN($EY79)=0,0.3,SUM(IF(([2]JOE_DATA!$C$2:$C$19999=$EY79)*([2]JOE_DATA!$B$2:$B$19999="Work type")*([2]JOE_DATA!$A$2:$A$19999="Human Capital"),0.3,0)))
+
IF(LEN($EZ79)=0,0.3,SUM(IF(([2]JOE_DATA!$C$2:$C$19999=$EZ79)*([2]JOE_DATA!$B$2:$B$19999="Work type")*([2]JOE_DATA!$A$2:$A$19999="Human Capital"),0.3,0)))</f>
        <v>1</v>
      </c>
      <c r="IN79" s="3">
        <f t="array" ref="IN79">IF(LEN($FA79)=0,0.4,SUM(IF(([2]JOE_DATA!$C$2:$C$19999=$FA79)*([2]JOE_DATA!$B$2:$B$19999="Sub-work types")*([2]JOE_DATA!$A$2:$A$19999="Human Capital"),0.4,0)))
+
IF(LEN($FB79)=0,0.3,SUM(IF(([2]JOE_DATA!$C$2:$C$19999=$FB79)*([2]JOE_DATA!$B$2:$B$19999="Sub-work types")*([2]JOE_DATA!$A$2:$A$19999="Human Capital"),0.3,0)))
+
IF(LEN($FC79)=0,0.3,SUM(IF(([2]JOE_DATA!$C$2:$C$19999=$FC79)*([2]JOE_DATA!$B$2:$B$19999="Sub-work types")*([2]JOE_DATA!$A$2:$A$19999="Human Capital"),0.3,0)))</f>
        <v>1</v>
      </c>
      <c r="IO79" s="16">
        <f t="array" ref="IO79">IF(LEN($FD79)=0,1,SUM(IF(([2]JOE_DATA!$C$2:$C$19999=$FD79)*([2]JOE_DATA!$B$2:$B$19999="Pension scheme")*([2]JOE_DATA!$A$2:$A$19999="Human Capital"),1,0)))</f>
        <v>1</v>
      </c>
      <c r="IP79" s="3">
        <f t="array" ref="IP79">IF(LEN($BT79)=0,0.4,SUM(IF(([2]JOE_DATA!$C$2:$C$19999=$BT79)*([2]JOE_DATA!$B$2:$B$19999="Other Matter Executive"),0.4,0)))
+
IF(LEN($BU79)=0,0.3,SUM(IF(([2]JOE_DATA!$C$2:$C$19999=$BU79)*([2]JOE_DATA!$B$2:$B$19999="Other Matter Executive"),0.3,0)))
+
IF(LEN($BV79)=0,0.3,SUM(IF(([2]JOE_DATA!$C$2:$C$19999=$BV79)*([2]JOE_DATA!$B$2:$B$19999="Other Matter Executive"),0.3,0)))</f>
        <v>1</v>
      </c>
    </row>
    <row r="80" spans="1:250" ht="18.75">
      <c r="A80" s="37" t="s">
        <v>246</v>
      </c>
      <c r="B80" s="38" t="s">
        <v>515</v>
      </c>
      <c r="C80" s="37" t="s">
        <v>254</v>
      </c>
      <c r="D80" s="37"/>
      <c r="E80" s="3"/>
      <c r="F80" s="39" t="s">
        <v>317</v>
      </c>
      <c r="G80" s="3"/>
      <c r="H80" s="3"/>
      <c r="I80" s="40" t="s">
        <v>318</v>
      </c>
      <c r="J80" s="3"/>
      <c r="K80" s="3"/>
      <c r="L80" s="37"/>
      <c r="M80" s="3"/>
      <c r="N80" s="3"/>
      <c r="O80" s="41" t="s">
        <v>99</v>
      </c>
      <c r="P80" s="37"/>
      <c r="Q80" s="37"/>
      <c r="R80" s="3"/>
      <c r="S80" s="42"/>
      <c r="T80" s="42">
        <v>39429</v>
      </c>
      <c r="U80" s="37" t="s">
        <v>317</v>
      </c>
      <c r="V80" s="3"/>
      <c r="W80" s="3"/>
      <c r="X80" s="40" t="s">
        <v>318</v>
      </c>
      <c r="Y80" s="3"/>
      <c r="Z80" s="3"/>
      <c r="AA80" s="37" t="s">
        <v>516</v>
      </c>
      <c r="AB80" s="37"/>
      <c r="AC80" s="3"/>
      <c r="AD80" s="37" t="s">
        <v>254</v>
      </c>
      <c r="AE80" s="3"/>
      <c r="AF80" s="3"/>
      <c r="AG80" s="43" t="s">
        <v>130</v>
      </c>
      <c r="AH80" s="3"/>
      <c r="AI80" s="37" t="s">
        <v>255</v>
      </c>
      <c r="AJ80" s="3"/>
      <c r="AK80" s="3"/>
      <c r="AL80" s="37"/>
      <c r="AM80" s="3"/>
      <c r="AN80" s="3"/>
      <c r="AO80" s="37" t="s">
        <v>256</v>
      </c>
      <c r="AP80" s="3"/>
      <c r="AQ80" s="3"/>
      <c r="AR80" s="3"/>
      <c r="AS80" s="3"/>
      <c r="AT80" s="3"/>
      <c r="AU80" s="3"/>
      <c r="AV80" s="3"/>
      <c r="AW80" s="3"/>
      <c r="AX80" s="3"/>
      <c r="AY80" s="3"/>
      <c r="AZ80" s="3"/>
      <c r="BA80" s="3"/>
      <c r="BB80" s="3"/>
      <c r="BC80" s="3"/>
      <c r="BD80" s="3"/>
      <c r="BE80" s="44"/>
      <c r="BF80" s="37"/>
      <c r="BG80" s="37" t="s">
        <v>254</v>
      </c>
      <c r="BH80" s="3"/>
      <c r="BI80" s="40" t="s">
        <v>257</v>
      </c>
      <c r="BJ80" s="45"/>
      <c r="BK80" s="45"/>
      <c r="BL80" s="46" t="s">
        <v>258</v>
      </c>
      <c r="BM80" s="46"/>
      <c r="BN80" s="37"/>
      <c r="BO80" s="3"/>
      <c r="BP80" s="3"/>
      <c r="BQ80" s="3"/>
      <c r="BR80" s="3"/>
      <c r="BS80" s="3"/>
      <c r="BT80" s="37"/>
      <c r="BU80" s="37"/>
      <c r="BV80" s="37"/>
      <c r="BW80" s="3"/>
      <c r="BX80" s="3"/>
      <c r="BY80" s="3"/>
      <c r="BZ80" s="3"/>
      <c r="CA80" s="3"/>
      <c r="CB80" s="3"/>
      <c r="CC80" s="3"/>
      <c r="CD80" s="41" t="s">
        <v>259</v>
      </c>
      <c r="CE80" s="40" t="s">
        <v>260</v>
      </c>
      <c r="CF80" s="3"/>
      <c r="CG80" s="41" t="s">
        <v>261</v>
      </c>
      <c r="CH80" s="40"/>
      <c r="CI80" s="3"/>
      <c r="CJ80" s="3"/>
      <c r="CK80" s="41" t="s">
        <v>262</v>
      </c>
      <c r="CL80" s="3"/>
      <c r="CM80" s="3"/>
      <c r="CN80" s="3"/>
      <c r="CO80" s="3"/>
      <c r="CP80" s="3"/>
      <c r="CQ80" s="37"/>
      <c r="CR80" s="37"/>
      <c r="CS80" s="37"/>
      <c r="CT80" s="37"/>
      <c r="CU80" s="37"/>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7"/>
      <c r="FF80" s="37"/>
      <c r="FG80" s="37"/>
      <c r="FH80" s="37"/>
      <c r="FI80" s="37"/>
      <c r="FJ80" s="3"/>
      <c r="FK80" s="3"/>
      <c r="FL80" s="3"/>
      <c r="FM80" s="3"/>
      <c r="FO80" s="3"/>
      <c r="FP80" s="3"/>
      <c r="FQ80" s="3" t="str">
        <f t="array" ref="FQ80">IF(SUM($FU80:$IP80)=74,"PASS","FAIL")</f>
        <v>PASS</v>
      </c>
      <c r="FR80" s="3">
        <f t="shared" si="9"/>
        <v>0</v>
      </c>
      <c r="FS80" s="3">
        <f t="shared" si="10"/>
        <v>0</v>
      </c>
      <c r="FT80" s="3"/>
      <c r="FU80" s="3">
        <f t="array" ref="FU80">SUM(IF(([2]JOE_DATA!$C$2:$C$19999=$C80)*([2]JOE_DATA!$B$2:$B$19999="Client Name Confidential"),1,0))</f>
        <v>1</v>
      </c>
      <c r="FV80" s="3">
        <f t="array" ref="FV80">IF(ISBLANK($E80),1,SUM(IF(([2]JOE_DATA!$C$2:$C$19999=$E80)*([2]JOE_DATA!$B$2:$B$19999="Client name confidential on completion"),1,0)))</f>
        <v>1</v>
      </c>
      <c r="FW80" s="3">
        <f t="array" ref="FW80">IF(LEN($F80)=0,0.5,SUM(IF(([2]JOE_DATA!$C$2:$C$19999=$F80)*([2]JOE_DATA!$B$2:$B$19999="Client sector group"),0.5,0)))
+
IF(LEN($G80)=0,0.25,SUM(IF(([2]JOE_DATA!$C$2:$C$19999=$G80)*([2]JOE_DATA!$B$2:$B$19999="Client sector group"),0.25,0)))
+
IF(LEN($H80)=0,0.25,SUM(IF(([2]JOE_DATA!$C$2:$C$19999=$H80)*([2]JOE_DATA!$B$2:$B$19999="Client sector group"),0.25,0)))</f>
        <v>1</v>
      </c>
      <c r="FX80" s="3">
        <f t="array" ref="FX80">IF(ISBLANK($I80),0.5,SUM(IF(([2]JOE_DATA!$C$2:$C$19999=$I80)*([2]JOE_DATA!$B$2:$B$19999="Client sub-sector group"),0.5,0)))
+
IF(ISBLANK($J80),0.25,SUM(IF(([2]JOE_DATA!$C$2:$C$19999=$J80)*([2]JOE_DATA!$B$2:$B$19999="Client sub-sector group"),0.25,0)))
+
IF(ISBLANK($K80),0.25,SUM(IF(([2]JOE_DATA!$C$2:$C$19999=$K80)*([2]JOE_DATA!$B$2:$B$19999="Client sub-sector group"),0.25,0)))</f>
        <v>1</v>
      </c>
      <c r="FY80" s="3">
        <f t="array" ref="FY80">IF(LEN($L80)=0,0.4,SUM(IF(([2]JOE_DATA!$C$2:$C$19999=$L80)*([2]JOE_DATA!$B$2:$B$19999="Predominant Country of Client"),0.4,0)))
+
IF(LEN($M80)=0,0.3,SUM(IF(([2]JOE_DATA!$C$2:$C$19999=$M80)*([2]JOE_DATA!$B$2:$B$19999="Predominant Country of Client"),0.3,0)))
+
IF(LEN($N80)=0,0.3,SUM(IF(([2]JOE_DATA!$C$2:$C$19999=$N80)*([2]JOE_DATA!$B$2:$B$19999="Predominant Country of Client"),0.3,0)))</f>
        <v>1</v>
      </c>
      <c r="FZ80" s="3">
        <f t="array" ref="FZ80">IF(LEN($O80)=0,0.4,SUM(IF(([2]JOE_DATA!$C$2:$C$19999=$O80)*([2]JOE_DATA!$B$2:$B$19999="Main practice group"),0.4,0)))
+
IF(LEN($P80)=0,0.3,SUM(IF(([2]JOE_DATA!$C$2:$C$19999=$P80)*([2]JOE_DATA!$B$2:$B$19999="Main practice group"),0.3,0)))
+
IF(LEN($Q80)=0,0.3,SUM(IF(([2]JOE_DATA!$C$2:$C$19999=$Q80)*([2]JOE_DATA!$B$2:$B$19999="Main practice group"),0.3,0)))</f>
        <v>1</v>
      </c>
      <c r="GA80" s="3">
        <f t="shared" si="11"/>
        <v>1</v>
      </c>
      <c r="GB80" s="3">
        <f t="shared" si="12"/>
        <v>1</v>
      </c>
      <c r="GC80" s="3">
        <f t="array" ref="GC80">IF(LEN($U80)=0,0.4,SUM(IF(([2]JOE_DATA!$C$2:$C$19999=$U80)*([2]JOE_DATA!$B$2:$B$19999="Matter sector group"),0.4,0)))
+
IF(LEN($V80)=0,0.3,SUM(IF(([2]JOE_DATA!$C$2:$C$19999=$V80)*([2]JOE_DATA!$B$2:$B$19999="Matter sector group"),0.3,0)))
+
IF(LEN($W80)=0,0.3,SUM(IF(([2]JOE_DATA!$C$2:$C$19999=$W80)*([2]JOE_DATA!$B$2:$B$19999="Matter sector group"),0.3,0)))</f>
        <v>1</v>
      </c>
      <c r="GD80" s="3">
        <f t="array" ref="GD80">IF(LEN($X80)=0,0.4,SUM(IF(([2]JOE_DATA!$C$2:$C$19999=$X80)*([2]JOE_DATA!$B$2:$B$19999="Matter sub-sector group"),0.4,0)))
+
IF(LEN($Y80)=0,0.3,SUM(IF(([2]JOE_DATA!$C$2:$C$19999=$Y80)*([2]JOE_DATA!$B$2:$B$19999="Matter sub-sector group"),0.3,0)))
+
IF(LEN($Z80)=0,0.3,SUM(IF(([2]JOE_DATA!$C$2:$C$19999=$Z80)*([2]JOE_DATA!$B$2:$B$19999="Matter sub-sector group"),0.3,0)))</f>
        <v>1</v>
      </c>
      <c r="GE80" s="3">
        <f t="array" ref="GE80">IF(ISBLANK($AD80),1,SUM(IF(([2]JOE_DATA!$C$2:$C$19999=$AD80)*([2]JOE_DATA!$B$2:$B$19999="Matter confidential"),1,0)))</f>
        <v>1</v>
      </c>
      <c r="GF80" s="3">
        <f t="array" ref="GF80">IF(ISBLANK($AE80),1,SUM(IF(([2]JOE_DATA!$C$2:$C$19999=$AE80)*([2]JOE_DATA!$B$2:$B$19999="Matter confidential on completion"),1,0)))</f>
        <v>1</v>
      </c>
      <c r="GG80" s="3">
        <f t="array" ref="GG80">IF(ISBLANK($AG80),1,SUM(IF(([2]JOE_DATA!$C$2:$C$19999=$AG80)*([2]JOE_DATA!$B$2:$B$19999="Applicable law"),1,0)))</f>
        <v>1</v>
      </c>
      <c r="GH80" s="3">
        <f t="array" ref="GH80">IF(ISBLANK($AO80),1,SUM(IF(([2]JOE_DATA!$C$2:$C$19999=$AO80)*([2]JOE_DATA!$B$2:$B$19999="Contentious"),1,0)))</f>
        <v>1</v>
      </c>
      <c r="GI80" s="3">
        <f t="array" ref="GI80">IF(ISBLANK($AP80),1,SUM(IF(([2]JOE_DATA!$C$2:$C$19999=$AP80)*([2]JOE_DATA!$B$2:$B$19999="Dispute resolution"),1,0)))</f>
        <v>1</v>
      </c>
      <c r="GJ80" s="3">
        <f t="array" ref="GJ80">IF(ISBLANK($AQ80),1,SUM(IF(([2]JOE_DATA!$C$2:$C$19999=$AQ80)*([2]JOE_DATA!$B$2:$B$19999="Language of dispute"),1,0)))</f>
        <v>1</v>
      </c>
      <c r="GK80" s="3">
        <f t="array" ref="GK80">IF(LEN($AW80)=0,0.4,SUM(IF(([2]JOE_DATA!$C$2:$C$19999=$AW80)*([2]JOE_DATA!$B$2:$B$19999="Country Of Arbitration"),0.4,0)))
+
IF(LEN($AX80)=0,0.3,SUM(IF(([2]JOE_DATA!$C$2:$C$19999=$AX80)*([2]JOE_DATA!$B$2:$B$19999="Country Of Arbitration"),0.3,0)))
+
IF(LEN($AY80)=0,0.3,SUM(IF(([2]JOE_DATA!$C$2:$C$19999=$AY80)*([2]JOE_DATA!$B$2:$B$19999="Country Of Arbitration"),0.3,0)))</f>
        <v>1</v>
      </c>
      <c r="GL80" s="3">
        <f t="array" ref="GL80">IF(LEN($AT80)=0,0.4,SUM(IF(([2]JOE_DATA!$C$2:$C$19999=$AT80)*([2]JOE_DATA!$B$2:$B$19999="Jurisdiction of dispute"),0.4,0)))
+
IF(LEN($AU80)=0,0.3,SUM(IF(([2]JOE_DATA!$C$2:$C$19999=$AU80)*([2]JOE_DATA!$B$2:$B$19999="Jurisdiction of dispute"),0.3,0)))
+
IF(LEN($AV80)=0,0.3,SUM(IF(([2]JOE_DATA!$C$2:$C$19999=$AV80)*([2]JOE_DATA!$B$2:$B$19999="Jurisdiction of dispute"),0.3,0)))</f>
        <v>1</v>
      </c>
      <c r="GM80" s="3">
        <f t="array" ref="GM80">IF(LEN($AZ80)=0,0.6,SUM(IF(([2]JOE_DATA!$C$2:$C$19999=$AZ80)*([2]JOE_DATA!$B$2:$B$19999="Seat of arbitration"),0.6,0)))
+
IF(LEN($BA80)=0,0.4,SUM(IF(([2]JOE_DATA!$C$2:$C$19999=$BA80)*([2]JOE_DATA!$B$2:$B$19999="Seat of arbitration"),0.4,0)))</f>
        <v>1</v>
      </c>
      <c r="GN80" s="3">
        <f t="array" ref="GN80">IF(ISBLANK($BB80),1,SUM(IF(([2]JOE_DATA!$C$2:$C$19999=$BB80)*([2]JOE_DATA!$B$2:$B$19999="Arbitral rules"),1,0)))</f>
        <v>1</v>
      </c>
      <c r="GO80" s="3">
        <f t="array" ref="GO80">IF(ISBLANK($BC80),1,SUM(IF(([2]JOE_DATA!$C$2:$C$19999=$BC80)*([2]JOE_DATA!$B$2:$B$19999="Investment treaty"),1,0)))</f>
        <v>1</v>
      </c>
      <c r="GP80" s="3">
        <f t="array" ref="GP80">IF(ISBLANK($BD80),1,SUM(IF(([2]JOE_DATA!$C$2:$C$19999=$BD80)*([2]JOE_DATA!$B$2:$B$19999="Investigation type"),1,0)))</f>
        <v>1</v>
      </c>
      <c r="GQ80" s="3">
        <f t="array" ref="GQ80">IF(ISBLANK($BF80),1,SUM(IF(([2]JOE_DATA!$C$2:$C$19999=$BF80)*([2]JOE_DATA!$B$2:$B$19999="Currency of deal"),1,0)))</f>
        <v>1</v>
      </c>
      <c r="GR80" s="3">
        <f t="array" ref="GR80">IF(ISBLANK($BG80),1,SUM(IF(([2]JOE_DATA!$C$2:$C$19999=$BG80)*([2]JOE_DATA!$B$2:$B$19999="Value confidential"),1,0)))</f>
        <v>1</v>
      </c>
      <c r="GS80" s="3">
        <f t="array" ref="GS80">IF(ISBLANK($BH80),1,SUM(IF(([2]JOE_DATA!$C$2:$C$19999=$BH80)*([2]JOE_DATA!$B$2:$B$19999="Value confidential on completion"),1,0)))</f>
        <v>1</v>
      </c>
      <c r="GT80" s="3">
        <f t="array" ref="GT80">IF(LEN($BI80)=0,0.4,SUM(IF(([2]JOE_DATA!$C$2:$C$19999=$BI80)*([2]JOE_DATA!$B$2:$B$19999="Teams"),0.4,0)))
+
IF(LEN($BJ80)=0,0.3,SUM(IF(([2]JOE_DATA!$C$2:$C$19999=$BJ80)*([2]JOE_DATA!$B$2:$B$19999="Teams"),0.3,0)))
+
IF(LEN($BK80)=0,0.3,SUM(IF(([2]JOE_DATA!$C$2:$C$19999=$BK80)*([2]JOE_DATA!$B$2:$B$19999="Teams"),0.3,0)))</f>
        <v>1</v>
      </c>
      <c r="GU80" s="3">
        <f t="array" ref="GU80">IF(LEN($BL80)=0,0.4,SUM(IF(([2]JOE_DATA!$C$2:$C$19999=$BL80)*([2]JOE_DATA!$B$2:$B$19999="Lead Matter Partner"),0.4,0)))
+
IF(LEN($BM80)=0,0.3,SUM(IF(([2]JOE_DATA!$C$2:$C$19999=$BM80)*([2]JOE_DATA!$B$2:$B$19999="Lead Matter Partner"),0.3,0)))
+
IF(LEN($BN80)=0,0.3,SUM(IF(([2]JOE_DATA!$C$2:$C$19999=$BN80)*([2]JOE_DATA!$B$2:$B$19999="Lead Matter Partner"),0.3,0)))</f>
        <v>1</v>
      </c>
      <c r="GV80" s="3">
        <f t="array" ref="GV80">IF(LEN($BP80)=0,0.4,SUM(IF(([2]JOE_DATA!$C$2:$C$19999=$BP80)*([2]JOE_DATA!$B$2:$B$19999="Source of credential"),0.4,0)))
+
IF(LEN($BQ80)=0,0.3,SUM(IF(([2]JOE_DATA!$C$2:$C$19999=$BQ80)*([2]JOE_DATA!$B$2:$B$19999="Source of credential"),0.3,0)))
+
IF(LEN($BR80)=0,0.3,SUM(IF(([2]JOE_DATA!$C$2:$C$19999=$BR80)*([2]JOE_DATA!$B$2:$B$19999="Source of credential"),0.3,0)))</f>
        <v>1</v>
      </c>
      <c r="GW80" s="3">
        <f t="array" ref="GW80">IF(LEN($BX80)=0,0.4,SUM(IF(([2]JOE_DATA!$C$2:$C$19999=$BX80)*([2]JOE_DATA!$B$2:$B$19999="CMS firms involved"),0.4,0)))
+
IF(LEN($BY80)=0,0.6,SUM(IF(([2]JOE_DATA!$C$2:$C$19999=$BY80)*([2]JOE_DATA!$B$2:$B$19999="CMS firms involved"),0.6,0)))</f>
        <v>1</v>
      </c>
      <c r="GX80" s="3">
        <f t="array" ref="GX80">IF(ISBLANK($BZ80),1,SUM(IF(([2]JOE_DATA!$C$2:$C$19999=$BZ80)*([2]JOE_DATA!$B$2:$B$19999="Lead CMS firm"),1,0)))</f>
        <v>1</v>
      </c>
      <c r="GY80" s="3">
        <f t="array" ref="GY80">IF(LEN($CA80)=0,0.4,SUM(IF(([2]JOE_DATA!$C$2:$C$19999=$CA80)*([2]JOE_DATA!$B$2:$B$19999="Countries of other CMS firms"),0.4,0)))
+
IF(LEN($CB80)=0,0.3,SUM(IF(([2]JOE_DATA!$C$2:$C$19999=$CB80)*([2]JOE_DATA!$B$2:$B$19999="Countries of other CMS firms"),0.3,0)))
+
IF(LEN($CC80)=0,0.3,SUM(IF(([2]JOE_DATA!$C$2:$C$19999=$CC80)*([2]JOE_DATA!$B$2:$B$19999="Countries of other CMS firms"),0.3,0)))</f>
        <v>1</v>
      </c>
      <c r="GZ80" s="3">
        <f t="array" ref="GZ80">IF(ISBLANK($CD80),1,SUM(IF(([2]JOE_DATA!$C$2:$C$19999=$CD80)*([2]JOE_DATA!$B$2:$B$19999="Credential status"),1,0)))</f>
        <v>1</v>
      </c>
      <c r="HA80" s="3">
        <f t="array" ref="HA80">IF(ISBLANK($CE80),1,SUM(IF(([2]JOE_DATA!$C$2:$C$19999=$CE80)*([2]JOE_DATA!$B$2:$B$19999="Credential version"),1,0)))</f>
        <v>1</v>
      </c>
      <c r="HB80" s="3">
        <f t="array" ref="HB80">IF(ISBLANK($CG80),1,SUM(IF(([2]JOE_DATA!$C$2:$C$19999=$CG80)*([2]JOE_DATA!$B$2:$B$19999="Credential type "),1,0)))</f>
        <v>1</v>
      </c>
      <c r="HC80" s="3">
        <f t="array" ref="HC80">IF(ISBLANK($CH80),1,SUM(IF(([2]JOE_DATA!$C$2:$C$19999=$CH80)*([2]JOE_DATA!$B$2:$B$19999="Other uses"),1,0)))</f>
        <v>1</v>
      </c>
      <c r="HD80" s="3">
        <f t="array" ref="HD80">IF(ISBLANK($CK80),1,SUM(IF(([2]JOE_DATA!$C$2:$C$19999=$CK80)*([2]JOE_DATA!$B$2:$B$19999="Priority"),1,0)))</f>
        <v>1</v>
      </c>
      <c r="HE80" s="3">
        <f t="array" ref="HE80">IF(LEN($CM80)=0,0.4,SUM(IF(([2]JOE_DATA!$C$2:$C$19999=$CM80)*([2]JOE_DATA!$B$2:$B$19999="Know how"),0.4,0)))
+
IF(LEN($CN80)=0,0.3,SUM(IF(([2]JOE_DATA!$C$2:$C$19999=$CN80)*([2]JOE_DATA!$B$2:$B$19999="Know how"),0.3,0)))
+
IF(LEN($CO80)=0,0.3,SUM(IF(([2]JOE_DATA!$C$2:$C$19999=$CO80)*([2]JOE_DATA!$B$2:$B$19999="Know how"),0.3,0)))</f>
        <v>1</v>
      </c>
      <c r="HF80" s="3">
        <f t="array" ref="HF80">IF(LEN($CS80)=0,0.4,SUM(IF(([2]JOE_DATA!$C$2:$C$19999=$CS80)*([2]JOE_DATA!$B$2:$B$19999="Work type")*([2]JOE_DATA!$A$2:$A$19999="BAIF"),0.4,0)))
+
IF(LEN($CT80)=0,0.3,SUM(IF(([2]JOE_DATA!$C$2:$C$19999=$CT80)*([2]JOE_DATA!$B$2:$B$19999="Work type")*([2]JOE_DATA!$A$2:$A$19999="BAIF"),0.3,0)))
+
IF(LEN($CU80)=0,0.3,SUM(IF(([2]JOE_DATA!$C$2:$C$19999=$CU80)*([2]JOE_DATA!$B$2:$B$19999="Work type")*([2]JOE_DATA!$A$2:$A$19999="BAIF"),0.3,0)))</f>
        <v>1</v>
      </c>
      <c r="HG80" s="3">
        <f t="array" ref="HG80">IF(LEN($CQ80)=0,1,SUM(IF(([2]JOE_DATA!$C$2:$C$19999=$CQ80)*([2]JOE_DATA!$B$2:$B$19999="Client type")*([2]JOE_DATA!$A$2:$A$19999="BAIF"),1,0)))</f>
        <v>1</v>
      </c>
      <c r="HH80" s="3">
        <f t="array" ref="HH80">IF(LEN($CW80)=0,0.4,SUM(IF(([2]JOE_DATA!$C$2:$C$19999=$CW80)*([2]JOE_DATA!$B$2:$B$19999="Work type")*([2]JOE_DATA!$A$2:$A$19999="CRD"),0.4,0)))
+
IF(LEN($CX80)=0,0.3,SUM(IF(([2]JOE_DATA!$C$2:$C$19999=$CX80)*([2]JOE_DATA!$B$2:$B$19999="Work type")*([2]JOE_DATA!$A$2:$A$19999="CRD"),0.3,0)))
+
IF(LEN($CY80)=0,0.3,SUM(IF(([2]JOE_DATA!$C$2:$C$19999=$CY80)*([2]JOE_DATA!$B$2:$B$19999="Work type")*([2]JOE_DATA!$A$2:$A$19999="CRD"),0.3,0)))</f>
        <v>1</v>
      </c>
      <c r="HI80" s="3">
        <f t="array" ref="HI80">IF(LEN($CZ80)=0,0.4,SUM(IF(([2]JOE_DATA!$C$2:$C$19999=$CZ80)*([2]JOE_DATA!$B$2:$B$19999="Sub-work type")*([2]JOE_DATA!$A$2:$A$19999="CRD"),0.4,0)))
+
IF(LEN($DA80)=0,0.3,SUM(IF(([2]JOE_DATA!$C$2:$C$19999=$DA80)*([2]JOE_DATA!$B$2:$B$19999="Sub-work type")*([2]JOE_DATA!$A$2:$A$19999="CRD"),0.3,0)))
+
IF(LEN($DB80)=0,0.3,SUM(IF(([2]JOE_DATA!$C$2:$C$19999=$DB80)*([2]JOE_DATA!$B$2:$B$19999="Sub-work type")*([2]JOE_DATA!$A$2:$A$19999="CRD"),0.3,0)))</f>
        <v>1</v>
      </c>
      <c r="HJ80" s="3">
        <f t="array" ref="HJ80">IF(LEN($CV80)=0,1,SUM(IF(([2]JOE_DATA!$C$2:$C$19999=$CV80)*([2]JOE_DATA!$B$2:$B$19999="Client type")*([2]JOE_DATA!$A$2:$A$19999="CRD"),1,0)))</f>
        <v>1</v>
      </c>
      <c r="HK80" s="3">
        <f t="array" ref="HK80">IF(LEN($DC80)=0,0.4,SUM(IF(([2]JOE_DATA!$C$2:$C$19999=$DC80)*([2]JOE_DATA!$B$2:$B$19999="Work type")*([2]JOE_DATA!$A$2:$A$19999="Corporate"),0.4,0)))
+
IF(LEN($DD80)=0,0.3,SUM(IF(([2]JOE_DATA!$C$2:$C$19999=$DD80)*([2]JOE_DATA!$B$2:$B$19999="Work type")*([2]JOE_DATA!$A$2:$A$19999="Corporate"),0.3,0)))
+
IF(LEN($DE80)=0,0.3,SUM(IF(([2]JOE_DATA!$C$2:$C$19999=$DE80)*([2]JOE_DATA!$B$2:$B$19999="Work type")*([2]JOE_DATA!$A$2:$A$19999="Corporate"),0.3,0)))</f>
        <v>1</v>
      </c>
      <c r="HL80" s="3">
        <f t="array" ref="HL80">IF(LEN($DF80)=0,0.4,SUM(IF(([2]JOE_DATA!$C$2:$C$19999=$DF80)*([2]JOE_DATA!$B$2:$B$19999="Sub-work type")*([2]JOE_DATA!$A$2:$A$19999="Corporate"),0.4,0)))
+
IF(LEN($DG80)=0,0.3,SUM(IF(([2]JOE_DATA!$C$2:$C$19999=$DG80)*([2]JOE_DATA!$B$2:$B$19999="Sub-work type")*([2]JOE_DATA!$A$2:$A$19999="Corporate"),0.3,0)))
+
IF(LEN($DH80)=0,0.3,SUM(IF(([2]JOE_DATA!$C$2:$C$19999=$DH80)*([2]JOE_DATA!$B$2:$B$19999="Sub-work type")*([2]JOE_DATA!$A$2:$A$19999="Corporate"),0.3,0)))</f>
        <v>1</v>
      </c>
      <c r="HM80" s="3">
        <f t="array" ref="HM80">IF(LEN($DI80)=0,0.4,SUM(IF(([2]JOE_DATA!$C$2:$C$19999=$DI80)*([2]JOE_DATA!$B$2:$B$19999="Acting for")*([2]JOE_DATA!$A$2:$A$19999="Corporate"),0.4,0)))
+
IF(LEN($DJ80)=0,0.3,SUM(IF(([2]JOE_DATA!$C$2:$C$19999=$DJ80)*([2]JOE_DATA!$B$2:$B$19999="Acting for")*([2]JOE_DATA!$A$2:$A$19999="Corporate"),0.3,0)))
+
IF(LEN($DK80)=0,0.3,SUM(IF(([2]JOE_DATA!$C$2:$C$19999=$DK80)*([2]JOE_DATA!$B$2:$B$19999="Acting for")*([2]JOE_DATA!$A$2:$A$19999="Corporate"),0.3,0)))</f>
        <v>1</v>
      </c>
      <c r="HN80" s="3">
        <f t="array" ref="HN80">IF(LEN($DM80)=0,0.4,SUM(IF(([2]JOE_DATA!$C$2:$C$19999=$DM80)*([2]JOE_DATA!$B$2:$B$19999="Country of buyer")*([2]JOE_DATA!$A$2:$A$19999="Corporate"),0.4,0)))
+
IF(LEN($DN80)=0,0.3,SUM(IF(([2]JOE_DATA!$C$2:$C$19999=$DN80)*([2]JOE_DATA!$B$2:$B$19999="Country of buyer")*([2]JOE_DATA!$A$2:$A$19999="Corporate"),0.3,0)))
+
IF(LEN($DL80)=0,0.3,SUM(IF(([2]JOE_DATA!$C$2:$C$19999=$DL80)*([2]JOE_DATA!$B$2:$B$19999="Country of buyer")*([2]JOE_DATA!$A$2:$A$19999="Corporate"),0.3,0)))</f>
        <v>1</v>
      </c>
      <c r="HO80" s="3">
        <f t="array" ref="HO80">IF(LEN($DO80)=0,0.4,SUM(IF(([2]JOE_DATA!$C$2:$C$19999=$DO80)*([2]JOE_DATA!$B$2:$B$19999="Country of seller")*([2]JOE_DATA!$A$2:$A$19999="Corporate"),0.4,0)))
+
IF(LEN($DP80)=0,0.3,SUM(IF(([2]JOE_DATA!$C$2:$C$19999=$DP80)*([2]JOE_DATA!$B$2:$B$19999="Country of seller")*([2]JOE_DATA!$A$2:$A$19999="Corporate"),0.3,0)))
+
IF(LEN($DQ80)=0,0.3,SUM(IF(([2]JOE_DATA!$C$2:$C$19999=$DQ80)*([2]JOE_DATA!$B$2:$B$19999="Country of seller")*([2]JOE_DATA!$A$2:$A$19999="Corporate"),0.3,0)))</f>
        <v>1</v>
      </c>
      <c r="HP80" s="3">
        <f t="array" ref="HP80">IF(LEN($DR80)=0,0.4,SUM(IF(([2]JOE_DATA!$C$2:$C$19999=$DR80)*([2]JOE_DATA!$B$2:$B$19999="Country of target")*([2]JOE_DATA!$A$2:$A$19999="Corporate"),0.4,0)))
+
IF(LEN($DS80)=0,0.3,SUM(IF(([2]JOE_DATA!$C$2:$C$19999=$DS80)*([2]JOE_DATA!$B$2:$B$19999="Country of target")*([2]JOE_DATA!$A$2:$A$19999="Corporate"),0.3,0)))
+
IF(LEN($DT80)=0,0.3,SUM(IF(([2]JOE_DATA!$C$2:$C$19999=$DT80)*([2]JOE_DATA!$B$2:$B$19999="Country of target")*([2]JOE_DATA!$A$2:$A$19999="Corporate"),0.3,0)))</f>
        <v>1</v>
      </c>
      <c r="HQ80" s="3">
        <f t="array" ref="HQ80">IF(LEN($DU80)=0,1,SUM(IF(([2]JOE_DATA!$C$2:$C$19999=$DU80)*([2]JOE_DATA!$B$2:$B$19999="Value over US $5m")*([2]JOE_DATA!$A$2:$A$19999="Corporate"),1,0)))</f>
        <v>1</v>
      </c>
      <c r="HR80" s="3">
        <f t="array" ref="HR80">IF(LEN($DV80)=0,1,SUM(IF(([2]JOE_DATA!$C$2:$C$19999=$DV80)*([2]JOE_DATA!$B$2:$B$19999="Value over £500,000")*([2]JOE_DATA!$A$2:$A$19999="Corporate"),1,0)))</f>
        <v>1</v>
      </c>
      <c r="HS80" s="3">
        <f t="array" ref="HS80">IF(LEN($DW80)=0,1,SUM(IF(([2]JOE_DATA!$C$2:$C$19999=$DW80)*([2]JOE_DATA!$B$2:$B$19999="Value over Euro 5m")*([2]JOE_DATA!$A$2:$A$19999="Corporate"),1,0)))</f>
        <v>1</v>
      </c>
      <c r="HT80" s="3">
        <f t="array" ref="HT80">IF(LEN($DX80)=0,1,SUM(IF(([2]JOE_DATA!$C$2:$C$19999=$DX80)*([2]JOE_DATA!$B$2:$B$19999="Value range in euros")*([2]JOE_DATA!$A$2:$A$19999="Corporate"),1,0)))</f>
        <v>1</v>
      </c>
      <c r="HU80" s="3">
        <f t="array" ref="HU80">IF(LEN($DY80)=0,1,SUM(IF(([2]JOE_DATA!$C$2:$C$19999=$DY80)*([2]JOE_DATA!$B$2:$B$19999="Is the deal relevant for M&amp;A study")*([2]JOE_DATA!$A$2:$A$19999="Corporate"),1,0)))</f>
        <v>1</v>
      </c>
      <c r="HV80" s="3">
        <f t="array" ref="HV80">IF(LEN($DZ80)=0,1,SUM(IF(([2]JOE_DATA!$C$2:$C$19999=$DZ80)*([2]JOE_DATA!$B$2:$B$19999="Does the deal involve PE clients")*([2]JOE_DATA!$A$2:$A$19999="Corporate"),1,0)))</f>
        <v>1</v>
      </c>
      <c r="HW80" s="3">
        <f t="array" ref="HW80">IF(LEN($EA80)=0,1,SUM(IF(([2]JOE_DATA!$C$2:$C$19999=$EA80)*([2]JOE_DATA!$B$2:$B$19999="Quarter deal announced/signed")*([2]JOE_DATA!$A$2:$A$19999="Corporate"),1,0)))</f>
        <v>1</v>
      </c>
      <c r="HX80" s="3">
        <f t="array" ref="HX80">IF(LEN($EB80)=0,1,SUM(IF(([2]JOE_DATA!$C$2:$C$19999=$EB80)*([2]JOE_DATA!$B$2:$B$19999="Quarter deal completed")*([2]JOE_DATA!$A$2:$A$19999="Corporate"),1,0)))</f>
        <v>1</v>
      </c>
      <c r="HY80" s="3">
        <f t="array" ref="HY80">IF(LEN($EC80)=0,1,SUM(IF(([2]JOE_DATA!$C$2:$C$19999=$EC80)*([2]JOE_DATA!$B$2:$B$19999="Year deal announced/signed")*([2]JOE_DATA!$A$2:$A$19999="Corporate"),1,0)))</f>
        <v>1</v>
      </c>
      <c r="HZ80" s="3">
        <f t="array" ref="HZ80">IF(LEN($ED80)=0,1,SUM(IF(([2]JOE_DATA!$C$2:$C$19999=$ED80)*([2]JOE_DATA!$B$2:$B$19999="Year deal completed")*([2]JOE_DATA!$A$2:$A$19999="Corporate"),1,0)))</f>
        <v>1</v>
      </c>
      <c r="IA80" s="3">
        <v>1</v>
      </c>
      <c r="IB80" s="3">
        <f t="array" ref="IB80">IF(LEN($EF80)=0,1,SUM(IF(([2]JOE_DATA!$C$2:$C$19999=$EF80)*([2]JOE_DATA!$B$2:$B$19999="Work type")*([2]JOE_DATA!$A$2:$A$19999="Corporate Tax"),1,0)))</f>
        <v>1</v>
      </c>
      <c r="IC80" s="3">
        <f t="array" ref="IC80">IF(LEN($EG80)=0,0.4,SUM(IF(([2]JOE_DATA!$C$2:$C$19999=$EG80)*([2]JOE_DATA!$B$2:$B$19999="Work type")*([2]JOE_DATA!$A$2:$A$19999="EPC Construction"),0.4,0)))
+
IF(LEN($EH80)=0,0.3,SUM(IF(([2]JOE_DATA!$C$2:$C$19999=$EH80)*([2]JOE_DATA!$B$2:$B$19999="Work type")*([2]JOE_DATA!$A$2:$A$19999="EPC Construction"),0.3,0)))
+
IF(LEN($EI80)=0,0.3,SUM(IF(([2]JOE_DATA!$C$2:$C$19999=$EI80)*([2]JOE_DATA!$B$2:$B$19999="Work type")*([2]JOE_DATA!$A$2:$A$19999="EPC Construction"),0.3,0)))</f>
        <v>1</v>
      </c>
      <c r="ID80" s="3">
        <f t="array" ref="ID80">IF(LEN($EJ80)=0,0.4,SUM(IF(([2]JOE_DATA!$C$2:$C$19999=$EJ80)*([2]JOE_DATA!$B$2:$B$19999="Contract type")*([2]JOE_DATA!$A$2:$A$19999="EPC Construction"),0.4,0)))
+
IF(LEN($EK80)=0,0.3,SUM(IF(([2]JOE_DATA!$C$2:$C$19999=$EK80)*([2]JOE_DATA!$B$2:$B$19999="Contract type")*([2]JOE_DATA!$A$2:$A$19999="EPC Construction"),0.3,0)))
+
IF(LEN($EL80)=0,0.3,SUM(IF(([2]JOE_DATA!$C$2:$C$19999=$EL80)*([2]JOE_DATA!$B$2:$B$19999="Contract type")*([2]JOE_DATA!$A$2:$A$19999="EPC Construction"),0.3,0)))</f>
        <v>1</v>
      </c>
      <c r="IE80" s="3">
        <f t="array" ref="IE80">IF(LEN($EP80)=0,1,SUM(IF(([2]JOE_DATA!$C$2:$C$19999=$EP80)*([2]JOE_DATA!$B$2:$B$19999="Client type")*([2]JOE_DATA!$A$2:$A$19999="EPC Construction"),1,0)))</f>
        <v>1</v>
      </c>
      <c r="IF80" s="3">
        <f t="array" ref="IF80">IF(LEN($EN80)=0,1,SUM(IF(([2]JOE_DATA!$C$2:$C$19999=$EN80)*([2]JOE_DATA!$B$2:$B$19999="Subject matter")*([2]JOE_DATA!$A$2:$A$19999="EPC Construction"),1,0)))</f>
        <v>1</v>
      </c>
      <c r="IG80" s="3">
        <f t="array" ref="IG80">IF(LEN($ER80)=0,1,SUM(IF(([2]JOE_DATA!$C$2:$C$19999=$ER80)*([2]JOE_DATA!$B$2:$B$19999="Client scope")*([2]JOE_DATA!$A$2:$A$19999="EPC Construction"),1,0)))</f>
        <v>1</v>
      </c>
      <c r="IH80" s="3">
        <f t="array" ref="IH80">IF(LEN($ES80)=0,0.4,SUM(IF(([2]JOE_DATA!$C$2:$C$19999=$ES80)*([2]JOE_DATA!$B$2:$B$19999="Work type")*([2]JOE_DATA!$A$2:$A$19999="EPC Energy"),0.4,0)))
+
IF(LEN($ET80)=0,0.3,SUM(IF(([2]JOE_DATA!$C$2:$C$19999=$ET80)*([2]JOE_DATA!$B$2:$B$19999="Work type")*([2]JOE_DATA!$A$2:$A$19999="EPC Energy"),0.3,0)))
+
IF(LEN($EU80)=0,0.3,SUM(IF(([2]JOE_DATA!$C$2:$C$19999=$EU80)*([2]JOE_DATA!$B$2:$B$19999="Work type")*([2]JOE_DATA!$A$2:$A$19999="EPC Energy"),0.3,0)))</f>
        <v>1</v>
      </c>
      <c r="II80" s="3">
        <f t="array" ref="II80">IF(LEN($EV80)=0,1,SUM(IF(([2]JOE_DATA!$C$2:$C$19999=$EV80)*([2]JOE_DATA!$B$2:$B$19999="Work type")*([2]JOE_DATA!$A$2:$A$19999="EPC Energy"),1,0)))</f>
        <v>1</v>
      </c>
      <c r="IJ80" s="3">
        <f t="array" ref="IJ80">IF(LEN($EW80)=0,1,SUM(IF(([2]JOE_DATA!$C$2:$C$19999=$EW80)*([2]JOE_DATA!$B$2:$B$19999="Client type")*([2]JOE_DATA!$A$2:$A$19999="EPC Projects"),1,0)))</f>
        <v>1</v>
      </c>
      <c r="IK80" s="3">
        <f t="array" ref="IK80">IF(LEN($FE80)=0,0.4,SUM(IF(([2]JOE_DATA!$C$2:$C$19999=$FE80)*([2]JOE_DATA!$B$2:$B$19999="Client type")*([2]JOE_DATA!$A$2:$A$19999="Real Estate"),0.4,0)))
+
IF(LEN($FF80)=0,0.3,SUM(IF(([2]JOE_DATA!$C$2:$C$19999=$FF80)*([2]JOE_DATA!$B$2:$B$19999="Client type")*([2]JOE_DATA!$A$2:$A$19999="Real Estate"),0.3,0)))
+
IF(LEN($FG80)=0,0.3,SUM(IF(([2]JOE_DATA!$C$2:$C$19999=$FG80)*([2]JOE_DATA!$B$2:$B$19999="Client type")*([2]JOE_DATA!$A$2:$A$19999="Real Estate"),0.3,0)))</f>
        <v>1</v>
      </c>
      <c r="IL80" s="3">
        <f t="array" ref="IL80">IF(LEN($FH80)=0,0.4,SUM(IF(([2]JOE_DATA!$C$2:$C$19999=$FH80)*([2]JOE_DATA!$B$2:$B$19999="Work type")*([2]JOE_DATA!$A$2:$A$19999="Real Estate"),0.4,0)))
+
IF(LEN($FI80)=0,0.3,SUM(IF(([2]JOE_DATA!$C$2:$C$19999=$FI80)*([2]JOE_DATA!$B$2:$B$19999="Work type")*([2]JOE_DATA!$A$2:$A$19999="Real Estate"),0.3,0)))
+
IF(LEN($FJ80)=0,0.3,SUM(IF(([2]JOE_DATA!$C$2:$C$19999=$FJ80)*([2]JOE_DATA!$B$2:$B$19999="Work type")*([2]JOE_DATA!$A$2:$A$19999="Real Estate"),0.3,0)))</f>
        <v>1</v>
      </c>
      <c r="IM80" s="3">
        <f t="array" ref="IM80">IF(LEN($EX80)=0,0.4,SUM(IF(([2]JOE_DATA!$C$2:$C$19999=$EX80)*([2]JOE_DATA!$B$2:$B$19999="Work type")*([2]JOE_DATA!$A$2:$A$19999="Human Capital"),0.4,0)))
+
IF(LEN($EY80)=0,0.3,SUM(IF(([2]JOE_DATA!$C$2:$C$19999=$EY80)*([2]JOE_DATA!$B$2:$B$19999="Work type")*([2]JOE_DATA!$A$2:$A$19999="Human Capital"),0.3,0)))
+
IF(LEN($EZ80)=0,0.3,SUM(IF(([2]JOE_DATA!$C$2:$C$19999=$EZ80)*([2]JOE_DATA!$B$2:$B$19999="Work type")*([2]JOE_DATA!$A$2:$A$19999="Human Capital"),0.3,0)))</f>
        <v>1</v>
      </c>
      <c r="IN80" s="3">
        <f t="array" ref="IN80">IF(LEN($FA80)=0,0.4,SUM(IF(([2]JOE_DATA!$C$2:$C$19999=$FA80)*([2]JOE_DATA!$B$2:$B$19999="Sub-work types")*([2]JOE_DATA!$A$2:$A$19999="Human Capital"),0.4,0)))
+
IF(LEN($FB80)=0,0.3,SUM(IF(([2]JOE_DATA!$C$2:$C$19999=$FB80)*([2]JOE_DATA!$B$2:$B$19999="Sub-work types")*([2]JOE_DATA!$A$2:$A$19999="Human Capital"),0.3,0)))
+
IF(LEN($FC80)=0,0.3,SUM(IF(([2]JOE_DATA!$C$2:$C$19999=$FC80)*([2]JOE_DATA!$B$2:$B$19999="Sub-work types")*([2]JOE_DATA!$A$2:$A$19999="Human Capital"),0.3,0)))</f>
        <v>1</v>
      </c>
      <c r="IO80" s="16">
        <f t="array" ref="IO80">IF(LEN($FD80)=0,1,SUM(IF(([2]JOE_DATA!$C$2:$C$19999=$FD80)*([2]JOE_DATA!$B$2:$B$19999="Pension scheme")*([2]JOE_DATA!$A$2:$A$19999="Human Capital"),1,0)))</f>
        <v>1</v>
      </c>
      <c r="IP80" s="3">
        <f t="array" ref="IP80">IF(LEN($BT80)=0,0.4,SUM(IF(([2]JOE_DATA!$C$2:$C$19999=$BT80)*([2]JOE_DATA!$B$2:$B$19999="Other Matter Executive"),0.4,0)))
+
IF(LEN($BU80)=0,0.3,SUM(IF(([2]JOE_DATA!$C$2:$C$19999=$BU80)*([2]JOE_DATA!$B$2:$B$19999="Other Matter Executive"),0.3,0)))
+
IF(LEN($BV80)=0,0.3,SUM(IF(([2]JOE_DATA!$C$2:$C$19999=$BV80)*([2]JOE_DATA!$B$2:$B$19999="Other Matter Executive"),0.3,0)))</f>
        <v>1</v>
      </c>
    </row>
    <row r="81" spans="1:250" ht="27.75">
      <c r="A81" s="37" t="s">
        <v>246</v>
      </c>
      <c r="B81" s="38" t="s">
        <v>517</v>
      </c>
      <c r="C81" s="37" t="s">
        <v>254</v>
      </c>
      <c r="D81" s="37"/>
      <c r="E81" s="3"/>
      <c r="F81" s="39" t="s">
        <v>250</v>
      </c>
      <c r="G81" s="3"/>
      <c r="H81" s="3"/>
      <c r="I81" s="40" t="s">
        <v>287</v>
      </c>
      <c r="J81" s="3"/>
      <c r="K81" s="3"/>
      <c r="L81" s="37"/>
      <c r="M81" s="3"/>
      <c r="N81" s="3"/>
      <c r="O81" s="41" t="s">
        <v>99</v>
      </c>
      <c r="P81" s="37"/>
      <c r="Q81" s="37"/>
      <c r="R81" s="3"/>
      <c r="S81" s="42"/>
      <c r="T81" s="42">
        <v>39797</v>
      </c>
      <c r="U81" s="37" t="s">
        <v>250</v>
      </c>
      <c r="V81" s="3"/>
      <c r="W81" s="3"/>
      <c r="X81" s="40" t="s">
        <v>287</v>
      </c>
      <c r="Y81" s="3"/>
      <c r="Z81" s="3"/>
      <c r="AA81" s="37" t="s">
        <v>518</v>
      </c>
      <c r="AB81" s="37"/>
      <c r="AC81" s="3"/>
      <c r="AD81" s="37" t="s">
        <v>254</v>
      </c>
      <c r="AE81" s="3"/>
      <c r="AF81" s="3"/>
      <c r="AG81" s="43" t="s">
        <v>130</v>
      </c>
      <c r="AH81" s="3"/>
      <c r="AI81" s="37" t="s">
        <v>255</v>
      </c>
      <c r="AJ81" s="3"/>
      <c r="AK81" s="3"/>
      <c r="AL81" s="37"/>
      <c r="AM81" s="3"/>
      <c r="AN81" s="3"/>
      <c r="AO81" s="37" t="s">
        <v>256</v>
      </c>
      <c r="AP81" s="3"/>
      <c r="AQ81" s="3"/>
      <c r="AR81" s="3"/>
      <c r="AS81" s="3"/>
      <c r="AT81" s="3"/>
      <c r="AU81" s="3"/>
      <c r="AV81" s="3"/>
      <c r="AW81" s="3"/>
      <c r="AX81" s="3"/>
      <c r="AY81" s="3"/>
      <c r="AZ81" s="3"/>
      <c r="BA81" s="3"/>
      <c r="BB81" s="3"/>
      <c r="BC81" s="3"/>
      <c r="BD81" s="3"/>
      <c r="BE81" s="44"/>
      <c r="BF81" s="37"/>
      <c r="BG81" s="37" t="s">
        <v>254</v>
      </c>
      <c r="BH81" s="3"/>
      <c r="BI81" s="40" t="s">
        <v>257</v>
      </c>
      <c r="BJ81" s="45"/>
      <c r="BK81" s="45"/>
      <c r="BL81" s="46" t="s">
        <v>258</v>
      </c>
      <c r="BM81" s="46"/>
      <c r="BN81" s="37"/>
      <c r="BO81" s="3"/>
      <c r="BP81" s="3"/>
      <c r="BQ81" s="3"/>
      <c r="BR81" s="3"/>
      <c r="BS81" s="3"/>
      <c r="BT81" s="37"/>
      <c r="BU81" s="37"/>
      <c r="BV81" s="37"/>
      <c r="BW81" s="3"/>
      <c r="BX81" s="3"/>
      <c r="BY81" s="3"/>
      <c r="BZ81" s="3"/>
      <c r="CA81" s="3"/>
      <c r="CB81" s="3"/>
      <c r="CC81" s="3"/>
      <c r="CD81" s="41" t="s">
        <v>259</v>
      </c>
      <c r="CE81" s="40" t="s">
        <v>260</v>
      </c>
      <c r="CF81" s="3"/>
      <c r="CG81" s="41" t="s">
        <v>261</v>
      </c>
      <c r="CH81" s="40"/>
      <c r="CI81" s="3"/>
      <c r="CJ81" s="3"/>
      <c r="CK81" s="41" t="s">
        <v>262</v>
      </c>
      <c r="CL81" s="3"/>
      <c r="CM81" s="3"/>
      <c r="CN81" s="3"/>
      <c r="CO81" s="3"/>
      <c r="CP81" s="3"/>
      <c r="CQ81" s="37"/>
      <c r="CR81" s="37"/>
      <c r="CS81" s="37"/>
      <c r="CT81" s="37"/>
      <c r="CU81" s="37"/>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7"/>
      <c r="FF81" s="37"/>
      <c r="FG81" s="37"/>
      <c r="FH81" s="37"/>
      <c r="FI81" s="37"/>
      <c r="FJ81" s="3"/>
      <c r="FK81" s="3"/>
      <c r="FL81" s="3"/>
      <c r="FM81" s="3"/>
      <c r="FO81" s="3"/>
      <c r="FP81" s="3"/>
      <c r="FQ81" s="3" t="str">
        <f t="array" ref="FQ81">IF(SUM($FU81:$IP81)=74,"PASS","FAIL")</f>
        <v>PASS</v>
      </c>
      <c r="FR81" s="3">
        <f t="shared" si="9"/>
        <v>0</v>
      </c>
      <c r="FS81" s="3">
        <f t="shared" si="10"/>
        <v>0</v>
      </c>
      <c r="FT81" s="3"/>
      <c r="FU81" s="3">
        <f t="array" ref="FU81">SUM(IF(([2]JOE_DATA!$C$2:$C$19999=$C81)*([2]JOE_DATA!$B$2:$B$19999="Client Name Confidential"),1,0))</f>
        <v>1</v>
      </c>
      <c r="FV81" s="3">
        <f t="array" ref="FV81">IF(ISBLANK($E81),1,SUM(IF(([2]JOE_DATA!$C$2:$C$19999=$E81)*([2]JOE_DATA!$B$2:$B$19999="Client name confidential on completion"),1,0)))</f>
        <v>1</v>
      </c>
      <c r="FW81" s="3">
        <f t="array" ref="FW81">IF(LEN($F81)=0,0.5,SUM(IF(([2]JOE_DATA!$C$2:$C$19999=$F81)*([2]JOE_DATA!$B$2:$B$19999="Client sector group"),0.5,0)))
+
IF(LEN($G81)=0,0.25,SUM(IF(([2]JOE_DATA!$C$2:$C$19999=$G81)*([2]JOE_DATA!$B$2:$B$19999="Client sector group"),0.25,0)))
+
IF(LEN($H81)=0,0.25,SUM(IF(([2]JOE_DATA!$C$2:$C$19999=$H81)*([2]JOE_DATA!$B$2:$B$19999="Client sector group"),0.25,0)))</f>
        <v>1</v>
      </c>
      <c r="FX81" s="3">
        <f t="array" ref="FX81">IF(ISBLANK($I81),0.5,SUM(IF(([2]JOE_DATA!$C$2:$C$19999=$I81)*([2]JOE_DATA!$B$2:$B$19999="Client sub-sector group"),0.5,0)))
+
IF(ISBLANK($J81),0.25,SUM(IF(([2]JOE_DATA!$C$2:$C$19999=$J81)*([2]JOE_DATA!$B$2:$B$19999="Client sub-sector group"),0.25,0)))
+
IF(ISBLANK($K81),0.25,SUM(IF(([2]JOE_DATA!$C$2:$C$19999=$K81)*([2]JOE_DATA!$B$2:$B$19999="Client sub-sector group"),0.25,0)))</f>
        <v>1</v>
      </c>
      <c r="FY81" s="3">
        <f t="array" ref="FY81">IF(LEN($L81)=0,0.4,SUM(IF(([2]JOE_DATA!$C$2:$C$19999=$L81)*([2]JOE_DATA!$B$2:$B$19999="Predominant Country of Client"),0.4,0)))
+
IF(LEN($M81)=0,0.3,SUM(IF(([2]JOE_DATA!$C$2:$C$19999=$M81)*([2]JOE_DATA!$B$2:$B$19999="Predominant Country of Client"),0.3,0)))
+
IF(LEN($N81)=0,0.3,SUM(IF(([2]JOE_DATA!$C$2:$C$19999=$N81)*([2]JOE_DATA!$B$2:$B$19999="Predominant Country of Client"),0.3,0)))</f>
        <v>1</v>
      </c>
      <c r="FZ81" s="3">
        <f t="array" ref="FZ81">IF(LEN($O81)=0,0.4,SUM(IF(([2]JOE_DATA!$C$2:$C$19999=$O81)*([2]JOE_DATA!$B$2:$B$19999="Main practice group"),0.4,0)))
+
IF(LEN($P81)=0,0.3,SUM(IF(([2]JOE_DATA!$C$2:$C$19999=$P81)*([2]JOE_DATA!$B$2:$B$19999="Main practice group"),0.3,0)))
+
IF(LEN($Q81)=0,0.3,SUM(IF(([2]JOE_DATA!$C$2:$C$19999=$Q81)*([2]JOE_DATA!$B$2:$B$19999="Main practice group"),0.3,0)))</f>
        <v>1</v>
      </c>
      <c r="GA81" s="3">
        <f t="shared" si="11"/>
        <v>1</v>
      </c>
      <c r="GB81" s="3">
        <f t="shared" si="12"/>
        <v>1</v>
      </c>
      <c r="GC81" s="3">
        <f t="array" ref="GC81">IF(LEN($U81)=0,0.4,SUM(IF(([2]JOE_DATA!$C$2:$C$19999=$U81)*([2]JOE_DATA!$B$2:$B$19999="Matter sector group"),0.4,0)))
+
IF(LEN($V81)=0,0.3,SUM(IF(([2]JOE_DATA!$C$2:$C$19999=$V81)*([2]JOE_DATA!$B$2:$B$19999="Matter sector group"),0.3,0)))
+
IF(LEN($W81)=0,0.3,SUM(IF(([2]JOE_DATA!$C$2:$C$19999=$W81)*([2]JOE_DATA!$B$2:$B$19999="Matter sector group"),0.3,0)))</f>
        <v>1</v>
      </c>
      <c r="GD81" s="3">
        <f t="array" ref="GD81">IF(LEN($X81)=0,0.4,SUM(IF(([2]JOE_DATA!$C$2:$C$19999=$X81)*([2]JOE_DATA!$B$2:$B$19999="Matter sub-sector group"),0.4,0)))
+
IF(LEN($Y81)=0,0.3,SUM(IF(([2]JOE_DATA!$C$2:$C$19999=$Y81)*([2]JOE_DATA!$B$2:$B$19999="Matter sub-sector group"),0.3,0)))
+
IF(LEN($Z81)=0,0.3,SUM(IF(([2]JOE_DATA!$C$2:$C$19999=$Z81)*([2]JOE_DATA!$B$2:$B$19999="Matter sub-sector group"),0.3,0)))</f>
        <v>1</v>
      </c>
      <c r="GE81" s="3">
        <f t="array" ref="GE81">IF(ISBLANK($AD81),1,SUM(IF(([2]JOE_DATA!$C$2:$C$19999=$AD81)*([2]JOE_DATA!$B$2:$B$19999="Matter confidential"),1,0)))</f>
        <v>1</v>
      </c>
      <c r="GF81" s="3">
        <f t="array" ref="GF81">IF(ISBLANK($AE81),1,SUM(IF(([2]JOE_DATA!$C$2:$C$19999=$AE81)*([2]JOE_DATA!$B$2:$B$19999="Matter confidential on completion"),1,0)))</f>
        <v>1</v>
      </c>
      <c r="GG81" s="3">
        <f t="array" ref="GG81">IF(ISBLANK($AG81),1,SUM(IF(([2]JOE_DATA!$C$2:$C$19999=$AG81)*([2]JOE_DATA!$B$2:$B$19999="Applicable law"),1,0)))</f>
        <v>1</v>
      </c>
      <c r="GH81" s="3">
        <f t="array" ref="GH81">IF(ISBLANK($AO81),1,SUM(IF(([2]JOE_DATA!$C$2:$C$19999=$AO81)*([2]JOE_DATA!$B$2:$B$19999="Contentious"),1,0)))</f>
        <v>1</v>
      </c>
      <c r="GI81" s="3">
        <f t="array" ref="GI81">IF(ISBLANK($AP81),1,SUM(IF(([2]JOE_DATA!$C$2:$C$19999=$AP81)*([2]JOE_DATA!$B$2:$B$19999="Dispute resolution"),1,0)))</f>
        <v>1</v>
      </c>
      <c r="GJ81" s="3">
        <f t="array" ref="GJ81">IF(ISBLANK($AQ81),1,SUM(IF(([2]JOE_DATA!$C$2:$C$19999=$AQ81)*([2]JOE_DATA!$B$2:$B$19999="Language of dispute"),1,0)))</f>
        <v>1</v>
      </c>
      <c r="GK81" s="3">
        <f t="array" ref="GK81">IF(LEN($AW81)=0,0.4,SUM(IF(([2]JOE_DATA!$C$2:$C$19999=$AW81)*([2]JOE_DATA!$B$2:$B$19999="Country Of Arbitration"),0.4,0)))
+
IF(LEN($AX81)=0,0.3,SUM(IF(([2]JOE_DATA!$C$2:$C$19999=$AX81)*([2]JOE_DATA!$B$2:$B$19999="Country Of Arbitration"),0.3,0)))
+
IF(LEN($AY81)=0,0.3,SUM(IF(([2]JOE_DATA!$C$2:$C$19999=$AY81)*([2]JOE_DATA!$B$2:$B$19999="Country Of Arbitration"),0.3,0)))</f>
        <v>1</v>
      </c>
      <c r="GL81" s="3">
        <f t="array" ref="GL81">IF(LEN($AT81)=0,0.4,SUM(IF(([2]JOE_DATA!$C$2:$C$19999=$AT81)*([2]JOE_DATA!$B$2:$B$19999="Jurisdiction of dispute"),0.4,0)))
+
IF(LEN($AU81)=0,0.3,SUM(IF(([2]JOE_DATA!$C$2:$C$19999=$AU81)*([2]JOE_DATA!$B$2:$B$19999="Jurisdiction of dispute"),0.3,0)))
+
IF(LEN($AV81)=0,0.3,SUM(IF(([2]JOE_DATA!$C$2:$C$19999=$AV81)*([2]JOE_DATA!$B$2:$B$19999="Jurisdiction of dispute"),0.3,0)))</f>
        <v>1</v>
      </c>
      <c r="GM81" s="3">
        <f t="array" ref="GM81">IF(LEN($AZ81)=0,0.6,SUM(IF(([2]JOE_DATA!$C$2:$C$19999=$AZ81)*([2]JOE_DATA!$B$2:$B$19999="Seat of arbitration"),0.6,0)))
+
IF(LEN($BA81)=0,0.4,SUM(IF(([2]JOE_DATA!$C$2:$C$19999=$BA81)*([2]JOE_DATA!$B$2:$B$19999="Seat of arbitration"),0.4,0)))</f>
        <v>1</v>
      </c>
      <c r="GN81" s="3">
        <f t="array" ref="GN81">IF(ISBLANK($BB81),1,SUM(IF(([2]JOE_DATA!$C$2:$C$19999=$BB81)*([2]JOE_DATA!$B$2:$B$19999="Arbitral rules"),1,0)))</f>
        <v>1</v>
      </c>
      <c r="GO81" s="3">
        <f t="array" ref="GO81">IF(ISBLANK($BC81),1,SUM(IF(([2]JOE_DATA!$C$2:$C$19999=$BC81)*([2]JOE_DATA!$B$2:$B$19999="Investment treaty"),1,0)))</f>
        <v>1</v>
      </c>
      <c r="GP81" s="3">
        <f t="array" ref="GP81">IF(ISBLANK($BD81),1,SUM(IF(([2]JOE_DATA!$C$2:$C$19999=$BD81)*([2]JOE_DATA!$B$2:$B$19999="Investigation type"),1,0)))</f>
        <v>1</v>
      </c>
      <c r="GQ81" s="3">
        <f t="array" ref="GQ81">IF(ISBLANK($BF81),1,SUM(IF(([2]JOE_DATA!$C$2:$C$19999=$BF81)*([2]JOE_DATA!$B$2:$B$19999="Currency of deal"),1,0)))</f>
        <v>1</v>
      </c>
      <c r="GR81" s="3">
        <f t="array" ref="GR81">IF(ISBLANK($BG81),1,SUM(IF(([2]JOE_DATA!$C$2:$C$19999=$BG81)*([2]JOE_DATA!$B$2:$B$19999="Value confidential"),1,0)))</f>
        <v>1</v>
      </c>
      <c r="GS81" s="3">
        <f t="array" ref="GS81">IF(ISBLANK($BH81),1,SUM(IF(([2]JOE_DATA!$C$2:$C$19999=$BH81)*([2]JOE_DATA!$B$2:$B$19999="Value confidential on completion"),1,0)))</f>
        <v>1</v>
      </c>
      <c r="GT81" s="3">
        <f t="array" ref="GT81">IF(LEN($BI81)=0,0.4,SUM(IF(([2]JOE_DATA!$C$2:$C$19999=$BI81)*([2]JOE_DATA!$B$2:$B$19999="Teams"),0.4,0)))
+
IF(LEN($BJ81)=0,0.3,SUM(IF(([2]JOE_DATA!$C$2:$C$19999=$BJ81)*([2]JOE_DATA!$B$2:$B$19999="Teams"),0.3,0)))
+
IF(LEN($BK81)=0,0.3,SUM(IF(([2]JOE_DATA!$C$2:$C$19999=$BK81)*([2]JOE_DATA!$B$2:$B$19999="Teams"),0.3,0)))</f>
        <v>1</v>
      </c>
      <c r="GU81" s="3">
        <f t="array" ref="GU81">IF(LEN($BL81)=0,0.4,SUM(IF(([2]JOE_DATA!$C$2:$C$19999=$BL81)*([2]JOE_DATA!$B$2:$B$19999="Lead Matter Partner"),0.4,0)))
+
IF(LEN($BM81)=0,0.3,SUM(IF(([2]JOE_DATA!$C$2:$C$19999=$BM81)*([2]JOE_DATA!$B$2:$B$19999="Lead Matter Partner"),0.3,0)))
+
IF(LEN($BN81)=0,0.3,SUM(IF(([2]JOE_DATA!$C$2:$C$19999=$BN81)*([2]JOE_DATA!$B$2:$B$19999="Lead Matter Partner"),0.3,0)))</f>
        <v>1</v>
      </c>
      <c r="GV81" s="3">
        <f t="array" ref="GV81">IF(LEN($BP81)=0,0.4,SUM(IF(([2]JOE_DATA!$C$2:$C$19999=$BP81)*([2]JOE_DATA!$B$2:$B$19999="Source of credential"),0.4,0)))
+
IF(LEN($BQ81)=0,0.3,SUM(IF(([2]JOE_DATA!$C$2:$C$19999=$BQ81)*([2]JOE_DATA!$B$2:$B$19999="Source of credential"),0.3,0)))
+
IF(LEN($BR81)=0,0.3,SUM(IF(([2]JOE_DATA!$C$2:$C$19999=$BR81)*([2]JOE_DATA!$B$2:$B$19999="Source of credential"),0.3,0)))</f>
        <v>1</v>
      </c>
      <c r="GW81" s="3">
        <f t="array" ref="GW81">IF(LEN($BX81)=0,0.4,SUM(IF(([2]JOE_DATA!$C$2:$C$19999=$BX81)*([2]JOE_DATA!$B$2:$B$19999="CMS firms involved"),0.4,0)))
+
IF(LEN($BY81)=0,0.6,SUM(IF(([2]JOE_DATA!$C$2:$C$19999=$BY81)*([2]JOE_DATA!$B$2:$B$19999="CMS firms involved"),0.6,0)))</f>
        <v>1</v>
      </c>
      <c r="GX81" s="3">
        <f t="array" ref="GX81">IF(ISBLANK($BZ81),1,SUM(IF(([2]JOE_DATA!$C$2:$C$19999=$BZ81)*([2]JOE_DATA!$B$2:$B$19999="Lead CMS firm"),1,0)))</f>
        <v>1</v>
      </c>
      <c r="GY81" s="3">
        <f t="array" ref="GY81">IF(LEN($CA81)=0,0.4,SUM(IF(([2]JOE_DATA!$C$2:$C$19999=$CA81)*([2]JOE_DATA!$B$2:$B$19999="Countries of other CMS firms"),0.4,0)))
+
IF(LEN($CB81)=0,0.3,SUM(IF(([2]JOE_DATA!$C$2:$C$19999=$CB81)*([2]JOE_DATA!$B$2:$B$19999="Countries of other CMS firms"),0.3,0)))
+
IF(LEN($CC81)=0,0.3,SUM(IF(([2]JOE_DATA!$C$2:$C$19999=$CC81)*([2]JOE_DATA!$B$2:$B$19999="Countries of other CMS firms"),0.3,0)))</f>
        <v>1</v>
      </c>
      <c r="GZ81" s="3">
        <f t="array" ref="GZ81">IF(ISBLANK($CD81),1,SUM(IF(([2]JOE_DATA!$C$2:$C$19999=$CD81)*([2]JOE_DATA!$B$2:$B$19999="Credential status"),1,0)))</f>
        <v>1</v>
      </c>
      <c r="HA81" s="3">
        <f t="array" ref="HA81">IF(ISBLANK($CE81),1,SUM(IF(([2]JOE_DATA!$C$2:$C$19999=$CE81)*([2]JOE_DATA!$B$2:$B$19999="Credential version"),1,0)))</f>
        <v>1</v>
      </c>
      <c r="HB81" s="3">
        <f t="array" ref="HB81">IF(ISBLANK($CG81),1,SUM(IF(([2]JOE_DATA!$C$2:$C$19999=$CG81)*([2]JOE_DATA!$B$2:$B$19999="Credential type "),1,0)))</f>
        <v>1</v>
      </c>
      <c r="HC81" s="3">
        <f t="array" ref="HC81">IF(ISBLANK($CH81),1,SUM(IF(([2]JOE_DATA!$C$2:$C$19999=$CH81)*([2]JOE_DATA!$B$2:$B$19999="Other uses"),1,0)))</f>
        <v>1</v>
      </c>
      <c r="HD81" s="3">
        <f t="array" ref="HD81">IF(ISBLANK($CK81),1,SUM(IF(([2]JOE_DATA!$C$2:$C$19999=$CK81)*([2]JOE_DATA!$B$2:$B$19999="Priority"),1,0)))</f>
        <v>1</v>
      </c>
      <c r="HE81" s="3">
        <f t="array" ref="HE81">IF(LEN($CM81)=0,0.4,SUM(IF(([2]JOE_DATA!$C$2:$C$19999=$CM81)*([2]JOE_DATA!$B$2:$B$19999="Know how"),0.4,0)))
+
IF(LEN($CN81)=0,0.3,SUM(IF(([2]JOE_DATA!$C$2:$C$19999=$CN81)*([2]JOE_DATA!$B$2:$B$19999="Know how"),0.3,0)))
+
IF(LEN($CO81)=0,0.3,SUM(IF(([2]JOE_DATA!$C$2:$C$19999=$CO81)*([2]JOE_DATA!$B$2:$B$19999="Know how"),0.3,0)))</f>
        <v>1</v>
      </c>
      <c r="HF81" s="3">
        <f t="array" ref="HF81">IF(LEN($CS81)=0,0.4,SUM(IF(([2]JOE_DATA!$C$2:$C$19999=$CS81)*([2]JOE_DATA!$B$2:$B$19999="Work type")*([2]JOE_DATA!$A$2:$A$19999="BAIF"),0.4,0)))
+
IF(LEN($CT81)=0,0.3,SUM(IF(([2]JOE_DATA!$C$2:$C$19999=$CT81)*([2]JOE_DATA!$B$2:$B$19999="Work type")*([2]JOE_DATA!$A$2:$A$19999="BAIF"),0.3,0)))
+
IF(LEN($CU81)=0,0.3,SUM(IF(([2]JOE_DATA!$C$2:$C$19999=$CU81)*([2]JOE_DATA!$B$2:$B$19999="Work type")*([2]JOE_DATA!$A$2:$A$19999="BAIF"),0.3,0)))</f>
        <v>1</v>
      </c>
      <c r="HG81" s="3">
        <f t="array" ref="HG81">IF(LEN($CQ81)=0,1,SUM(IF(([2]JOE_DATA!$C$2:$C$19999=$CQ81)*([2]JOE_DATA!$B$2:$B$19999="Client type")*([2]JOE_DATA!$A$2:$A$19999="BAIF"),1,0)))</f>
        <v>1</v>
      </c>
      <c r="HH81" s="3">
        <f t="array" ref="HH81">IF(LEN($CW81)=0,0.4,SUM(IF(([2]JOE_DATA!$C$2:$C$19999=$CW81)*([2]JOE_DATA!$B$2:$B$19999="Work type")*([2]JOE_DATA!$A$2:$A$19999="CRD"),0.4,0)))
+
IF(LEN($CX81)=0,0.3,SUM(IF(([2]JOE_DATA!$C$2:$C$19999=$CX81)*([2]JOE_DATA!$B$2:$B$19999="Work type")*([2]JOE_DATA!$A$2:$A$19999="CRD"),0.3,0)))
+
IF(LEN($CY81)=0,0.3,SUM(IF(([2]JOE_DATA!$C$2:$C$19999=$CY81)*([2]JOE_DATA!$B$2:$B$19999="Work type")*([2]JOE_DATA!$A$2:$A$19999="CRD"),0.3,0)))</f>
        <v>1</v>
      </c>
      <c r="HI81" s="3">
        <f t="array" ref="HI81">IF(LEN($CZ81)=0,0.4,SUM(IF(([2]JOE_DATA!$C$2:$C$19999=$CZ81)*([2]JOE_DATA!$B$2:$B$19999="Sub-work type")*([2]JOE_DATA!$A$2:$A$19999="CRD"),0.4,0)))
+
IF(LEN($DA81)=0,0.3,SUM(IF(([2]JOE_DATA!$C$2:$C$19999=$DA81)*([2]JOE_DATA!$B$2:$B$19999="Sub-work type")*([2]JOE_DATA!$A$2:$A$19999="CRD"),0.3,0)))
+
IF(LEN($DB81)=0,0.3,SUM(IF(([2]JOE_DATA!$C$2:$C$19999=$DB81)*([2]JOE_DATA!$B$2:$B$19999="Sub-work type")*([2]JOE_DATA!$A$2:$A$19999="CRD"),0.3,0)))</f>
        <v>1</v>
      </c>
      <c r="HJ81" s="3">
        <f t="array" ref="HJ81">IF(LEN($CV81)=0,1,SUM(IF(([2]JOE_DATA!$C$2:$C$19999=$CV81)*([2]JOE_DATA!$B$2:$B$19999="Client type")*([2]JOE_DATA!$A$2:$A$19999="CRD"),1,0)))</f>
        <v>1</v>
      </c>
      <c r="HK81" s="3">
        <f t="array" ref="HK81">IF(LEN($DC81)=0,0.4,SUM(IF(([2]JOE_DATA!$C$2:$C$19999=$DC81)*([2]JOE_DATA!$B$2:$B$19999="Work type")*([2]JOE_DATA!$A$2:$A$19999="Corporate"),0.4,0)))
+
IF(LEN($DD81)=0,0.3,SUM(IF(([2]JOE_DATA!$C$2:$C$19999=$DD81)*([2]JOE_DATA!$B$2:$B$19999="Work type")*([2]JOE_DATA!$A$2:$A$19999="Corporate"),0.3,0)))
+
IF(LEN($DE81)=0,0.3,SUM(IF(([2]JOE_DATA!$C$2:$C$19999=$DE81)*([2]JOE_DATA!$B$2:$B$19999="Work type")*([2]JOE_DATA!$A$2:$A$19999="Corporate"),0.3,0)))</f>
        <v>1</v>
      </c>
      <c r="HL81" s="3">
        <f t="array" ref="HL81">IF(LEN($DF81)=0,0.4,SUM(IF(([2]JOE_DATA!$C$2:$C$19999=$DF81)*([2]JOE_DATA!$B$2:$B$19999="Sub-work type")*([2]JOE_DATA!$A$2:$A$19999="Corporate"),0.4,0)))
+
IF(LEN($DG81)=0,0.3,SUM(IF(([2]JOE_DATA!$C$2:$C$19999=$DG81)*([2]JOE_DATA!$B$2:$B$19999="Sub-work type")*([2]JOE_DATA!$A$2:$A$19999="Corporate"),0.3,0)))
+
IF(LEN($DH81)=0,0.3,SUM(IF(([2]JOE_DATA!$C$2:$C$19999=$DH81)*([2]JOE_DATA!$B$2:$B$19999="Sub-work type")*([2]JOE_DATA!$A$2:$A$19999="Corporate"),0.3,0)))</f>
        <v>1</v>
      </c>
      <c r="HM81" s="3">
        <f t="array" ref="HM81">IF(LEN($DI81)=0,0.4,SUM(IF(([2]JOE_DATA!$C$2:$C$19999=$DI81)*([2]JOE_DATA!$B$2:$B$19999="Acting for")*([2]JOE_DATA!$A$2:$A$19999="Corporate"),0.4,0)))
+
IF(LEN($DJ81)=0,0.3,SUM(IF(([2]JOE_DATA!$C$2:$C$19999=$DJ81)*([2]JOE_DATA!$B$2:$B$19999="Acting for")*([2]JOE_DATA!$A$2:$A$19999="Corporate"),0.3,0)))
+
IF(LEN($DK81)=0,0.3,SUM(IF(([2]JOE_DATA!$C$2:$C$19999=$DK81)*([2]JOE_DATA!$B$2:$B$19999="Acting for")*([2]JOE_DATA!$A$2:$A$19999="Corporate"),0.3,0)))</f>
        <v>1</v>
      </c>
      <c r="HN81" s="3">
        <f t="array" ref="HN81">IF(LEN($DM81)=0,0.4,SUM(IF(([2]JOE_DATA!$C$2:$C$19999=$DM81)*([2]JOE_DATA!$B$2:$B$19999="Country of buyer")*([2]JOE_DATA!$A$2:$A$19999="Corporate"),0.4,0)))
+
IF(LEN($DN81)=0,0.3,SUM(IF(([2]JOE_DATA!$C$2:$C$19999=$DN81)*([2]JOE_DATA!$B$2:$B$19999="Country of buyer")*([2]JOE_DATA!$A$2:$A$19999="Corporate"),0.3,0)))
+
IF(LEN($DL81)=0,0.3,SUM(IF(([2]JOE_DATA!$C$2:$C$19999=$DL81)*([2]JOE_DATA!$B$2:$B$19999="Country of buyer")*([2]JOE_DATA!$A$2:$A$19999="Corporate"),0.3,0)))</f>
        <v>1</v>
      </c>
      <c r="HO81" s="3">
        <f t="array" ref="HO81">IF(LEN($DO81)=0,0.4,SUM(IF(([2]JOE_DATA!$C$2:$C$19999=$DO81)*([2]JOE_DATA!$B$2:$B$19999="Country of seller")*([2]JOE_DATA!$A$2:$A$19999="Corporate"),0.4,0)))
+
IF(LEN($DP81)=0,0.3,SUM(IF(([2]JOE_DATA!$C$2:$C$19999=$DP81)*([2]JOE_DATA!$B$2:$B$19999="Country of seller")*([2]JOE_DATA!$A$2:$A$19999="Corporate"),0.3,0)))
+
IF(LEN($DQ81)=0,0.3,SUM(IF(([2]JOE_DATA!$C$2:$C$19999=$DQ81)*([2]JOE_DATA!$B$2:$B$19999="Country of seller")*([2]JOE_DATA!$A$2:$A$19999="Corporate"),0.3,0)))</f>
        <v>1</v>
      </c>
      <c r="HP81" s="3">
        <f t="array" ref="HP81">IF(LEN($DR81)=0,0.4,SUM(IF(([2]JOE_DATA!$C$2:$C$19999=$DR81)*([2]JOE_DATA!$B$2:$B$19999="Country of target")*([2]JOE_DATA!$A$2:$A$19999="Corporate"),0.4,0)))
+
IF(LEN($DS81)=0,0.3,SUM(IF(([2]JOE_DATA!$C$2:$C$19999=$DS81)*([2]JOE_DATA!$B$2:$B$19999="Country of target")*([2]JOE_DATA!$A$2:$A$19999="Corporate"),0.3,0)))
+
IF(LEN($DT81)=0,0.3,SUM(IF(([2]JOE_DATA!$C$2:$C$19999=$DT81)*([2]JOE_DATA!$B$2:$B$19999="Country of target")*([2]JOE_DATA!$A$2:$A$19999="Corporate"),0.3,0)))</f>
        <v>1</v>
      </c>
      <c r="HQ81" s="3">
        <f t="array" ref="HQ81">IF(LEN($DU81)=0,1,SUM(IF(([2]JOE_DATA!$C$2:$C$19999=$DU81)*([2]JOE_DATA!$B$2:$B$19999="Value over US $5m")*([2]JOE_DATA!$A$2:$A$19999="Corporate"),1,0)))</f>
        <v>1</v>
      </c>
      <c r="HR81" s="3">
        <f t="array" ref="HR81">IF(LEN($DV81)=0,1,SUM(IF(([2]JOE_DATA!$C$2:$C$19999=$DV81)*([2]JOE_DATA!$B$2:$B$19999="Value over £500,000")*([2]JOE_DATA!$A$2:$A$19999="Corporate"),1,0)))</f>
        <v>1</v>
      </c>
      <c r="HS81" s="3">
        <f t="array" ref="HS81">IF(LEN($DW81)=0,1,SUM(IF(([2]JOE_DATA!$C$2:$C$19999=$DW81)*([2]JOE_DATA!$B$2:$B$19999="Value over Euro 5m")*([2]JOE_DATA!$A$2:$A$19999="Corporate"),1,0)))</f>
        <v>1</v>
      </c>
      <c r="HT81" s="3">
        <f t="array" ref="HT81">IF(LEN($DX81)=0,1,SUM(IF(([2]JOE_DATA!$C$2:$C$19999=$DX81)*([2]JOE_DATA!$B$2:$B$19999="Value range in euros")*([2]JOE_DATA!$A$2:$A$19999="Corporate"),1,0)))</f>
        <v>1</v>
      </c>
      <c r="HU81" s="3">
        <f t="array" ref="HU81">IF(LEN($DY81)=0,1,SUM(IF(([2]JOE_DATA!$C$2:$C$19999=$DY81)*([2]JOE_DATA!$B$2:$B$19999="Is the deal relevant for M&amp;A study")*([2]JOE_DATA!$A$2:$A$19999="Corporate"),1,0)))</f>
        <v>1</v>
      </c>
      <c r="HV81" s="3">
        <f t="array" ref="HV81">IF(LEN($DZ81)=0,1,SUM(IF(([2]JOE_DATA!$C$2:$C$19999=$DZ81)*([2]JOE_DATA!$B$2:$B$19999="Does the deal involve PE clients")*([2]JOE_DATA!$A$2:$A$19999="Corporate"),1,0)))</f>
        <v>1</v>
      </c>
      <c r="HW81" s="3">
        <f t="array" ref="HW81">IF(LEN($EA81)=0,1,SUM(IF(([2]JOE_DATA!$C$2:$C$19999=$EA81)*([2]JOE_DATA!$B$2:$B$19999="Quarter deal announced/signed")*([2]JOE_DATA!$A$2:$A$19999="Corporate"),1,0)))</f>
        <v>1</v>
      </c>
      <c r="HX81" s="3">
        <f t="array" ref="HX81">IF(LEN($EB81)=0,1,SUM(IF(([2]JOE_DATA!$C$2:$C$19999=$EB81)*([2]JOE_DATA!$B$2:$B$19999="Quarter deal completed")*([2]JOE_DATA!$A$2:$A$19999="Corporate"),1,0)))</f>
        <v>1</v>
      </c>
      <c r="HY81" s="3">
        <f t="array" ref="HY81">IF(LEN($EC81)=0,1,SUM(IF(([2]JOE_DATA!$C$2:$C$19999=$EC81)*([2]JOE_DATA!$B$2:$B$19999="Year deal announced/signed")*([2]JOE_DATA!$A$2:$A$19999="Corporate"),1,0)))</f>
        <v>1</v>
      </c>
      <c r="HZ81" s="3">
        <f t="array" ref="HZ81">IF(LEN($ED81)=0,1,SUM(IF(([2]JOE_DATA!$C$2:$C$19999=$ED81)*([2]JOE_DATA!$B$2:$B$19999="Year deal completed")*([2]JOE_DATA!$A$2:$A$19999="Corporate"),1,0)))</f>
        <v>1</v>
      </c>
      <c r="IA81" s="3">
        <v>1</v>
      </c>
      <c r="IB81" s="3">
        <f t="array" ref="IB81">IF(LEN($EF81)=0,1,SUM(IF(([2]JOE_DATA!$C$2:$C$19999=$EF81)*([2]JOE_DATA!$B$2:$B$19999="Work type")*([2]JOE_DATA!$A$2:$A$19999="Corporate Tax"),1,0)))</f>
        <v>1</v>
      </c>
      <c r="IC81" s="3">
        <f t="array" ref="IC81">IF(LEN($EG81)=0,0.4,SUM(IF(([2]JOE_DATA!$C$2:$C$19999=$EG81)*([2]JOE_DATA!$B$2:$B$19999="Work type")*([2]JOE_DATA!$A$2:$A$19999="EPC Construction"),0.4,0)))
+
IF(LEN($EH81)=0,0.3,SUM(IF(([2]JOE_DATA!$C$2:$C$19999=$EH81)*([2]JOE_DATA!$B$2:$B$19999="Work type")*([2]JOE_DATA!$A$2:$A$19999="EPC Construction"),0.3,0)))
+
IF(LEN($EI81)=0,0.3,SUM(IF(([2]JOE_DATA!$C$2:$C$19999=$EI81)*([2]JOE_DATA!$B$2:$B$19999="Work type")*([2]JOE_DATA!$A$2:$A$19999="EPC Construction"),0.3,0)))</f>
        <v>1</v>
      </c>
      <c r="ID81" s="3">
        <f t="array" ref="ID81">IF(LEN($EJ81)=0,0.4,SUM(IF(([2]JOE_DATA!$C$2:$C$19999=$EJ81)*([2]JOE_DATA!$B$2:$B$19999="Contract type")*([2]JOE_DATA!$A$2:$A$19999="EPC Construction"),0.4,0)))
+
IF(LEN($EK81)=0,0.3,SUM(IF(([2]JOE_DATA!$C$2:$C$19999=$EK81)*([2]JOE_DATA!$B$2:$B$19999="Contract type")*([2]JOE_DATA!$A$2:$A$19999="EPC Construction"),0.3,0)))
+
IF(LEN($EL81)=0,0.3,SUM(IF(([2]JOE_DATA!$C$2:$C$19999=$EL81)*([2]JOE_DATA!$B$2:$B$19999="Contract type")*([2]JOE_DATA!$A$2:$A$19999="EPC Construction"),0.3,0)))</f>
        <v>1</v>
      </c>
      <c r="IE81" s="3">
        <f t="array" ref="IE81">IF(LEN($EP81)=0,1,SUM(IF(([2]JOE_DATA!$C$2:$C$19999=$EP81)*([2]JOE_DATA!$B$2:$B$19999="Client type")*([2]JOE_DATA!$A$2:$A$19999="EPC Construction"),1,0)))</f>
        <v>1</v>
      </c>
      <c r="IF81" s="3">
        <f t="array" ref="IF81">IF(LEN($EN81)=0,1,SUM(IF(([2]JOE_DATA!$C$2:$C$19999=$EN81)*([2]JOE_DATA!$B$2:$B$19999="Subject matter")*([2]JOE_DATA!$A$2:$A$19999="EPC Construction"),1,0)))</f>
        <v>1</v>
      </c>
      <c r="IG81" s="3">
        <f t="array" ref="IG81">IF(LEN($ER81)=0,1,SUM(IF(([2]JOE_DATA!$C$2:$C$19999=$ER81)*([2]JOE_DATA!$B$2:$B$19999="Client scope")*([2]JOE_DATA!$A$2:$A$19999="EPC Construction"),1,0)))</f>
        <v>1</v>
      </c>
      <c r="IH81" s="3">
        <f t="array" ref="IH81">IF(LEN($ES81)=0,0.4,SUM(IF(([2]JOE_DATA!$C$2:$C$19999=$ES81)*([2]JOE_DATA!$B$2:$B$19999="Work type")*([2]JOE_DATA!$A$2:$A$19999="EPC Energy"),0.4,0)))
+
IF(LEN($ET81)=0,0.3,SUM(IF(([2]JOE_DATA!$C$2:$C$19999=$ET81)*([2]JOE_DATA!$B$2:$B$19999="Work type")*([2]JOE_DATA!$A$2:$A$19999="EPC Energy"),0.3,0)))
+
IF(LEN($EU81)=0,0.3,SUM(IF(([2]JOE_DATA!$C$2:$C$19999=$EU81)*([2]JOE_DATA!$B$2:$B$19999="Work type")*([2]JOE_DATA!$A$2:$A$19999="EPC Energy"),0.3,0)))</f>
        <v>1</v>
      </c>
      <c r="II81" s="3">
        <f t="array" ref="II81">IF(LEN($EV81)=0,1,SUM(IF(([2]JOE_DATA!$C$2:$C$19999=$EV81)*([2]JOE_DATA!$B$2:$B$19999="Work type")*([2]JOE_DATA!$A$2:$A$19999="EPC Energy"),1,0)))</f>
        <v>1</v>
      </c>
      <c r="IJ81" s="3">
        <f t="array" ref="IJ81">IF(LEN($EW81)=0,1,SUM(IF(([2]JOE_DATA!$C$2:$C$19999=$EW81)*([2]JOE_DATA!$B$2:$B$19999="Client type")*([2]JOE_DATA!$A$2:$A$19999="EPC Projects"),1,0)))</f>
        <v>1</v>
      </c>
      <c r="IK81" s="3">
        <f t="array" ref="IK81">IF(LEN($FE81)=0,0.4,SUM(IF(([2]JOE_DATA!$C$2:$C$19999=$FE81)*([2]JOE_DATA!$B$2:$B$19999="Client type")*([2]JOE_DATA!$A$2:$A$19999="Real Estate"),0.4,0)))
+
IF(LEN($FF81)=0,0.3,SUM(IF(([2]JOE_DATA!$C$2:$C$19999=$FF81)*([2]JOE_DATA!$B$2:$B$19999="Client type")*([2]JOE_DATA!$A$2:$A$19999="Real Estate"),0.3,0)))
+
IF(LEN($FG81)=0,0.3,SUM(IF(([2]JOE_DATA!$C$2:$C$19999=$FG81)*([2]JOE_DATA!$B$2:$B$19999="Client type")*([2]JOE_DATA!$A$2:$A$19999="Real Estate"),0.3,0)))</f>
        <v>1</v>
      </c>
      <c r="IL81" s="3">
        <f t="array" ref="IL81">IF(LEN($FH81)=0,0.4,SUM(IF(([2]JOE_DATA!$C$2:$C$19999=$FH81)*([2]JOE_DATA!$B$2:$B$19999="Work type")*([2]JOE_DATA!$A$2:$A$19999="Real Estate"),0.4,0)))
+
IF(LEN($FI81)=0,0.3,SUM(IF(([2]JOE_DATA!$C$2:$C$19999=$FI81)*([2]JOE_DATA!$B$2:$B$19999="Work type")*([2]JOE_DATA!$A$2:$A$19999="Real Estate"),0.3,0)))
+
IF(LEN($FJ81)=0,0.3,SUM(IF(([2]JOE_DATA!$C$2:$C$19999=$FJ81)*([2]JOE_DATA!$B$2:$B$19999="Work type")*([2]JOE_DATA!$A$2:$A$19999="Real Estate"),0.3,0)))</f>
        <v>1</v>
      </c>
      <c r="IM81" s="3">
        <f t="array" ref="IM81">IF(LEN($EX81)=0,0.4,SUM(IF(([2]JOE_DATA!$C$2:$C$19999=$EX81)*([2]JOE_DATA!$B$2:$B$19999="Work type")*([2]JOE_DATA!$A$2:$A$19999="Human Capital"),0.4,0)))
+
IF(LEN($EY81)=0,0.3,SUM(IF(([2]JOE_DATA!$C$2:$C$19999=$EY81)*([2]JOE_DATA!$B$2:$B$19999="Work type")*([2]JOE_DATA!$A$2:$A$19999="Human Capital"),0.3,0)))
+
IF(LEN($EZ81)=0,0.3,SUM(IF(([2]JOE_DATA!$C$2:$C$19999=$EZ81)*([2]JOE_DATA!$B$2:$B$19999="Work type")*([2]JOE_DATA!$A$2:$A$19999="Human Capital"),0.3,0)))</f>
        <v>1</v>
      </c>
      <c r="IN81" s="3">
        <f t="array" ref="IN81">IF(LEN($FA81)=0,0.4,SUM(IF(([2]JOE_DATA!$C$2:$C$19999=$FA81)*([2]JOE_DATA!$B$2:$B$19999="Sub-work types")*([2]JOE_DATA!$A$2:$A$19999="Human Capital"),0.4,0)))
+
IF(LEN($FB81)=0,0.3,SUM(IF(([2]JOE_DATA!$C$2:$C$19999=$FB81)*([2]JOE_DATA!$B$2:$B$19999="Sub-work types")*([2]JOE_DATA!$A$2:$A$19999="Human Capital"),0.3,0)))
+
IF(LEN($FC81)=0,0.3,SUM(IF(([2]JOE_DATA!$C$2:$C$19999=$FC81)*([2]JOE_DATA!$B$2:$B$19999="Sub-work types")*([2]JOE_DATA!$A$2:$A$19999="Human Capital"),0.3,0)))</f>
        <v>1</v>
      </c>
      <c r="IO81" s="16">
        <f t="array" ref="IO81">IF(LEN($FD81)=0,1,SUM(IF(([2]JOE_DATA!$C$2:$C$19999=$FD81)*([2]JOE_DATA!$B$2:$B$19999="Pension scheme")*([2]JOE_DATA!$A$2:$A$19999="Human Capital"),1,0)))</f>
        <v>1</v>
      </c>
      <c r="IP81" s="3">
        <f t="array" ref="IP81">IF(LEN($BT81)=0,0.4,SUM(IF(([2]JOE_DATA!$C$2:$C$19999=$BT81)*([2]JOE_DATA!$B$2:$B$19999="Other Matter Executive"),0.4,0)))
+
IF(LEN($BU81)=0,0.3,SUM(IF(([2]JOE_DATA!$C$2:$C$19999=$BU81)*([2]JOE_DATA!$B$2:$B$19999="Other Matter Executive"),0.3,0)))
+
IF(LEN($BV81)=0,0.3,SUM(IF(([2]JOE_DATA!$C$2:$C$19999=$BV81)*([2]JOE_DATA!$B$2:$B$19999="Other Matter Executive"),0.3,0)))</f>
        <v>1</v>
      </c>
    </row>
    <row r="82" spans="1:250" ht="45.75">
      <c r="A82" s="37" t="s">
        <v>246</v>
      </c>
      <c r="B82" s="38" t="s">
        <v>519</v>
      </c>
      <c r="C82" s="37" t="s">
        <v>254</v>
      </c>
      <c r="D82" s="37"/>
      <c r="E82" s="3"/>
      <c r="F82" s="39" t="s">
        <v>319</v>
      </c>
      <c r="G82" s="3"/>
      <c r="H82" s="3"/>
      <c r="I82" s="39" t="s">
        <v>319</v>
      </c>
      <c r="J82" s="3"/>
      <c r="K82" s="3"/>
      <c r="L82" s="37"/>
      <c r="M82" s="3"/>
      <c r="N82" s="3"/>
      <c r="O82" s="41" t="s">
        <v>99</v>
      </c>
      <c r="P82" s="37"/>
      <c r="Q82" s="37"/>
      <c r="R82" s="3"/>
      <c r="S82" s="42"/>
      <c r="T82" s="42">
        <v>39441</v>
      </c>
      <c r="U82" s="37" t="s">
        <v>319</v>
      </c>
      <c r="V82" s="3"/>
      <c r="W82" s="3"/>
      <c r="X82" s="39" t="s">
        <v>319</v>
      </c>
      <c r="Y82" s="40" t="s">
        <v>318</v>
      </c>
      <c r="Z82" s="3"/>
      <c r="AA82" s="37" t="s">
        <v>520</v>
      </c>
      <c r="AB82" s="37"/>
      <c r="AC82" s="3"/>
      <c r="AD82" s="37" t="s">
        <v>254</v>
      </c>
      <c r="AE82" s="3"/>
      <c r="AF82" s="3"/>
      <c r="AG82" s="43" t="s">
        <v>130</v>
      </c>
      <c r="AH82" s="3"/>
      <c r="AI82" s="37" t="s">
        <v>255</v>
      </c>
      <c r="AJ82" s="3"/>
      <c r="AK82" s="3"/>
      <c r="AL82" s="37"/>
      <c r="AM82" s="3"/>
      <c r="AN82" s="3"/>
      <c r="AO82" s="37" t="s">
        <v>256</v>
      </c>
      <c r="AP82" s="3"/>
      <c r="AQ82" s="3"/>
      <c r="AR82" s="3"/>
      <c r="AS82" s="3"/>
      <c r="AT82" s="3"/>
      <c r="AU82" s="3"/>
      <c r="AV82" s="3"/>
      <c r="AW82" s="3"/>
      <c r="AX82" s="3"/>
      <c r="AY82" s="3"/>
      <c r="AZ82" s="3"/>
      <c r="BA82" s="3"/>
      <c r="BB82" s="3"/>
      <c r="BC82" s="3"/>
      <c r="BD82" s="3"/>
      <c r="BE82" s="44"/>
      <c r="BF82" s="37"/>
      <c r="BG82" s="37" t="s">
        <v>254</v>
      </c>
      <c r="BH82" s="3"/>
      <c r="BI82" s="40" t="s">
        <v>257</v>
      </c>
      <c r="BJ82" s="45"/>
      <c r="BK82" s="45"/>
      <c r="BL82" s="46" t="s">
        <v>258</v>
      </c>
      <c r="BM82" s="46"/>
      <c r="BN82" s="37"/>
      <c r="BO82" s="3"/>
      <c r="BP82" s="3"/>
      <c r="BQ82" s="3"/>
      <c r="BR82" s="3"/>
      <c r="BS82" s="3"/>
      <c r="BT82" s="46" t="s">
        <v>297</v>
      </c>
      <c r="BU82" s="37"/>
      <c r="BV82" s="37"/>
      <c r="BW82" s="3"/>
      <c r="BX82" s="3"/>
      <c r="BY82" s="3"/>
      <c r="BZ82" s="3"/>
      <c r="CA82" s="3"/>
      <c r="CB82" s="3"/>
      <c r="CC82" s="3"/>
      <c r="CD82" s="41" t="s">
        <v>259</v>
      </c>
      <c r="CE82" s="40" t="s">
        <v>260</v>
      </c>
      <c r="CF82" s="3"/>
      <c r="CG82" s="41" t="s">
        <v>261</v>
      </c>
      <c r="CH82" s="40"/>
      <c r="CI82" s="3"/>
      <c r="CJ82" s="3"/>
      <c r="CK82" s="41" t="s">
        <v>262</v>
      </c>
      <c r="CL82" s="3"/>
      <c r="CM82" s="3"/>
      <c r="CN82" s="3"/>
      <c r="CO82" s="3"/>
      <c r="CP82" s="3"/>
      <c r="CQ82" s="37"/>
      <c r="CR82" s="37"/>
      <c r="CS82" s="37"/>
      <c r="CT82" s="37"/>
      <c r="CU82" s="37"/>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7"/>
      <c r="FF82" s="37"/>
      <c r="FG82" s="37"/>
      <c r="FH82" s="37"/>
      <c r="FI82" s="37"/>
      <c r="FJ82" s="3"/>
      <c r="FK82" s="3"/>
      <c r="FL82" s="3"/>
      <c r="FM82" s="3"/>
      <c r="FO82" s="3"/>
      <c r="FP82" s="3"/>
      <c r="FQ82" s="3" t="str">
        <f t="array" ref="FQ82">IF(SUM($FU82:$IP82)=74,"PASS","FAIL")</f>
        <v>PASS</v>
      </c>
      <c r="FR82" s="3">
        <f t="shared" si="9"/>
        <v>0</v>
      </c>
      <c r="FS82" s="3">
        <f t="shared" si="10"/>
        <v>0</v>
      </c>
      <c r="FT82" s="3"/>
      <c r="FU82" s="3">
        <f t="array" ref="FU82">SUM(IF(([2]JOE_DATA!$C$2:$C$19999=$C82)*([2]JOE_DATA!$B$2:$B$19999="Client Name Confidential"),1,0))</f>
        <v>1</v>
      </c>
      <c r="FV82" s="3">
        <f t="array" ref="FV82">IF(ISBLANK($E82),1,SUM(IF(([2]JOE_DATA!$C$2:$C$19999=$E82)*([2]JOE_DATA!$B$2:$B$19999="Client name confidential on completion"),1,0)))</f>
        <v>1</v>
      </c>
      <c r="FW82" s="3">
        <f t="array" ref="FW82">IF(LEN($F82)=0,0.5,SUM(IF(([2]JOE_DATA!$C$2:$C$19999=$F82)*([2]JOE_DATA!$B$2:$B$19999="Client sector group"),0.5,0)))
+
IF(LEN($G82)=0,0.25,SUM(IF(([2]JOE_DATA!$C$2:$C$19999=$G82)*([2]JOE_DATA!$B$2:$B$19999="Client sector group"),0.25,0)))
+
IF(LEN($H82)=0,0.25,SUM(IF(([2]JOE_DATA!$C$2:$C$19999=$H82)*([2]JOE_DATA!$B$2:$B$19999="Client sector group"),0.25,0)))</f>
        <v>1</v>
      </c>
      <c r="FX82" s="3">
        <f t="array" ref="FX82">IF(ISBLANK($I82),0.5,SUM(IF(([2]JOE_DATA!$C$2:$C$19999=$I82)*([2]JOE_DATA!$B$2:$B$19999="Client sub-sector group"),0.5,0)))
+
IF(ISBLANK($J82),0.25,SUM(IF(([2]JOE_DATA!$C$2:$C$19999=$J82)*([2]JOE_DATA!$B$2:$B$19999="Client sub-sector group"),0.25,0)))
+
IF(ISBLANK($K82),0.25,SUM(IF(([2]JOE_DATA!$C$2:$C$19999=$K82)*([2]JOE_DATA!$B$2:$B$19999="Client sub-sector group"),0.25,0)))</f>
        <v>1</v>
      </c>
      <c r="FY82" s="3">
        <f t="array" ref="FY82">IF(LEN($L82)=0,0.4,SUM(IF(([2]JOE_DATA!$C$2:$C$19999=$L82)*([2]JOE_DATA!$B$2:$B$19999="Predominant Country of Client"),0.4,0)))
+
IF(LEN($M82)=0,0.3,SUM(IF(([2]JOE_DATA!$C$2:$C$19999=$M82)*([2]JOE_DATA!$B$2:$B$19999="Predominant Country of Client"),0.3,0)))
+
IF(LEN($N82)=0,0.3,SUM(IF(([2]JOE_DATA!$C$2:$C$19999=$N82)*([2]JOE_DATA!$B$2:$B$19999="Predominant Country of Client"),0.3,0)))</f>
        <v>1</v>
      </c>
      <c r="FZ82" s="3">
        <f t="array" ref="FZ82">IF(LEN($O82)=0,0.4,SUM(IF(([2]JOE_DATA!$C$2:$C$19999=$O82)*([2]JOE_DATA!$B$2:$B$19999="Main practice group"),0.4,0)))
+
IF(LEN($P82)=0,0.3,SUM(IF(([2]JOE_DATA!$C$2:$C$19999=$P82)*([2]JOE_DATA!$B$2:$B$19999="Main practice group"),0.3,0)))
+
IF(LEN($Q82)=0,0.3,SUM(IF(([2]JOE_DATA!$C$2:$C$19999=$Q82)*([2]JOE_DATA!$B$2:$B$19999="Main practice group"),0.3,0)))</f>
        <v>1</v>
      </c>
      <c r="GA82" s="3">
        <f t="shared" si="11"/>
        <v>1</v>
      </c>
      <c r="GB82" s="3">
        <f t="shared" si="12"/>
        <v>1</v>
      </c>
      <c r="GC82" s="3">
        <f t="array" ref="GC82">IF(LEN($U82)=0,0.4,SUM(IF(([2]JOE_DATA!$C$2:$C$19999=$U82)*([2]JOE_DATA!$B$2:$B$19999="Matter sector group"),0.4,0)))
+
IF(LEN($V82)=0,0.3,SUM(IF(([2]JOE_DATA!$C$2:$C$19999=$V82)*([2]JOE_DATA!$B$2:$B$19999="Matter sector group"),0.3,0)))
+
IF(LEN($W82)=0,0.3,SUM(IF(([2]JOE_DATA!$C$2:$C$19999=$W82)*([2]JOE_DATA!$B$2:$B$19999="Matter sector group"),0.3,0)))</f>
        <v>1</v>
      </c>
      <c r="GD82" s="3">
        <f t="array" ref="GD82">IF(LEN($X82)=0,0.4,SUM(IF(([2]JOE_DATA!$C$2:$C$19999=$X82)*([2]JOE_DATA!$B$2:$B$19999="Matter sub-sector group"),0.4,0)))
+
IF(LEN($Y82)=0,0.3,SUM(IF(([2]JOE_DATA!$C$2:$C$19999=$Y82)*([2]JOE_DATA!$B$2:$B$19999="Matter sub-sector group"),0.3,0)))
+
IF(LEN($Z82)=0,0.3,SUM(IF(([2]JOE_DATA!$C$2:$C$19999=$Z82)*([2]JOE_DATA!$B$2:$B$19999="Matter sub-sector group"),0.3,0)))</f>
        <v>1</v>
      </c>
      <c r="GE82" s="3">
        <f t="array" ref="GE82">IF(ISBLANK($AD82),1,SUM(IF(([2]JOE_DATA!$C$2:$C$19999=$AD82)*([2]JOE_DATA!$B$2:$B$19999="Matter confidential"),1,0)))</f>
        <v>1</v>
      </c>
      <c r="GF82" s="3">
        <f t="array" ref="GF82">IF(ISBLANK($AE82),1,SUM(IF(([2]JOE_DATA!$C$2:$C$19999=$AE82)*([2]JOE_DATA!$B$2:$B$19999="Matter confidential on completion"),1,0)))</f>
        <v>1</v>
      </c>
      <c r="GG82" s="3">
        <f t="array" ref="GG82">IF(ISBLANK($AG82),1,SUM(IF(([2]JOE_DATA!$C$2:$C$19999=$AG82)*([2]JOE_DATA!$B$2:$B$19999="Applicable law"),1,0)))</f>
        <v>1</v>
      </c>
      <c r="GH82" s="3">
        <f t="array" ref="GH82">IF(ISBLANK($AO82),1,SUM(IF(([2]JOE_DATA!$C$2:$C$19999=$AO82)*([2]JOE_DATA!$B$2:$B$19999="Contentious"),1,0)))</f>
        <v>1</v>
      </c>
      <c r="GI82" s="3">
        <f t="array" ref="GI82">IF(ISBLANK($AP82),1,SUM(IF(([2]JOE_DATA!$C$2:$C$19999=$AP82)*([2]JOE_DATA!$B$2:$B$19999="Dispute resolution"),1,0)))</f>
        <v>1</v>
      </c>
      <c r="GJ82" s="3">
        <f t="array" ref="GJ82">IF(ISBLANK($AQ82),1,SUM(IF(([2]JOE_DATA!$C$2:$C$19999=$AQ82)*([2]JOE_DATA!$B$2:$B$19999="Language of dispute"),1,0)))</f>
        <v>1</v>
      </c>
      <c r="GK82" s="3">
        <f t="array" ref="GK82">IF(LEN($AW82)=0,0.4,SUM(IF(([2]JOE_DATA!$C$2:$C$19999=$AW82)*([2]JOE_DATA!$B$2:$B$19999="Country Of Arbitration"),0.4,0)))
+
IF(LEN($AX82)=0,0.3,SUM(IF(([2]JOE_DATA!$C$2:$C$19999=$AX82)*([2]JOE_DATA!$B$2:$B$19999="Country Of Arbitration"),0.3,0)))
+
IF(LEN($AY82)=0,0.3,SUM(IF(([2]JOE_DATA!$C$2:$C$19999=$AY82)*([2]JOE_DATA!$B$2:$B$19999="Country Of Arbitration"),0.3,0)))</f>
        <v>1</v>
      </c>
      <c r="GL82" s="3">
        <f t="array" ref="GL82">IF(LEN($AT82)=0,0.4,SUM(IF(([2]JOE_DATA!$C$2:$C$19999=$AT82)*([2]JOE_DATA!$B$2:$B$19999="Jurisdiction of dispute"),0.4,0)))
+
IF(LEN($AU82)=0,0.3,SUM(IF(([2]JOE_DATA!$C$2:$C$19999=$AU82)*([2]JOE_DATA!$B$2:$B$19999="Jurisdiction of dispute"),0.3,0)))
+
IF(LEN($AV82)=0,0.3,SUM(IF(([2]JOE_DATA!$C$2:$C$19999=$AV82)*([2]JOE_DATA!$B$2:$B$19999="Jurisdiction of dispute"),0.3,0)))</f>
        <v>1</v>
      </c>
      <c r="GM82" s="3">
        <f t="array" ref="GM82">IF(LEN($AZ82)=0,0.6,SUM(IF(([2]JOE_DATA!$C$2:$C$19999=$AZ82)*([2]JOE_DATA!$B$2:$B$19999="Seat of arbitration"),0.6,0)))
+
IF(LEN($BA82)=0,0.4,SUM(IF(([2]JOE_DATA!$C$2:$C$19999=$BA82)*([2]JOE_DATA!$B$2:$B$19999="Seat of arbitration"),0.4,0)))</f>
        <v>1</v>
      </c>
      <c r="GN82" s="3">
        <f t="array" ref="GN82">IF(ISBLANK($BB82),1,SUM(IF(([2]JOE_DATA!$C$2:$C$19999=$BB82)*([2]JOE_DATA!$B$2:$B$19999="Arbitral rules"),1,0)))</f>
        <v>1</v>
      </c>
      <c r="GO82" s="3">
        <f t="array" ref="GO82">IF(ISBLANK($BC82),1,SUM(IF(([2]JOE_DATA!$C$2:$C$19999=$BC82)*([2]JOE_DATA!$B$2:$B$19999="Investment treaty"),1,0)))</f>
        <v>1</v>
      </c>
      <c r="GP82" s="3">
        <f t="array" ref="GP82">IF(ISBLANK($BD82),1,SUM(IF(([2]JOE_DATA!$C$2:$C$19999=$BD82)*([2]JOE_DATA!$B$2:$B$19999="Investigation type"),1,0)))</f>
        <v>1</v>
      </c>
      <c r="GQ82" s="3">
        <f t="array" ref="GQ82">IF(ISBLANK($BF82),1,SUM(IF(([2]JOE_DATA!$C$2:$C$19999=$BF82)*([2]JOE_DATA!$B$2:$B$19999="Currency of deal"),1,0)))</f>
        <v>1</v>
      </c>
      <c r="GR82" s="3">
        <f t="array" ref="GR82">IF(ISBLANK($BG82),1,SUM(IF(([2]JOE_DATA!$C$2:$C$19999=$BG82)*([2]JOE_DATA!$B$2:$B$19999="Value confidential"),1,0)))</f>
        <v>1</v>
      </c>
      <c r="GS82" s="3">
        <f t="array" ref="GS82">IF(ISBLANK($BH82),1,SUM(IF(([2]JOE_DATA!$C$2:$C$19999=$BH82)*([2]JOE_DATA!$B$2:$B$19999="Value confidential on completion"),1,0)))</f>
        <v>1</v>
      </c>
      <c r="GT82" s="3">
        <f t="array" ref="GT82">IF(LEN($BI82)=0,0.4,SUM(IF(([2]JOE_DATA!$C$2:$C$19999=$BI82)*([2]JOE_DATA!$B$2:$B$19999="Teams"),0.4,0)))
+
IF(LEN($BJ82)=0,0.3,SUM(IF(([2]JOE_DATA!$C$2:$C$19999=$BJ82)*([2]JOE_DATA!$B$2:$B$19999="Teams"),0.3,0)))
+
IF(LEN($BK82)=0,0.3,SUM(IF(([2]JOE_DATA!$C$2:$C$19999=$BK82)*([2]JOE_DATA!$B$2:$B$19999="Teams"),0.3,0)))</f>
        <v>1</v>
      </c>
      <c r="GU82" s="3">
        <f t="array" ref="GU82">IF(LEN($BL82)=0,0.4,SUM(IF(([2]JOE_DATA!$C$2:$C$19999=$BL82)*([2]JOE_DATA!$B$2:$B$19999="Lead Matter Partner"),0.4,0)))
+
IF(LEN($BM82)=0,0.3,SUM(IF(([2]JOE_DATA!$C$2:$C$19999=$BM82)*([2]JOE_DATA!$B$2:$B$19999="Lead Matter Partner"),0.3,0)))
+
IF(LEN($BN82)=0,0.3,SUM(IF(([2]JOE_DATA!$C$2:$C$19999=$BN82)*([2]JOE_DATA!$B$2:$B$19999="Lead Matter Partner"),0.3,0)))</f>
        <v>1</v>
      </c>
      <c r="GV82" s="3">
        <f t="array" ref="GV82">IF(LEN($BP82)=0,0.4,SUM(IF(([2]JOE_DATA!$C$2:$C$19999=$BP82)*([2]JOE_DATA!$B$2:$B$19999="Source of credential"),0.4,0)))
+
IF(LEN($BQ82)=0,0.3,SUM(IF(([2]JOE_DATA!$C$2:$C$19999=$BQ82)*([2]JOE_DATA!$B$2:$B$19999="Source of credential"),0.3,0)))
+
IF(LEN($BR82)=0,0.3,SUM(IF(([2]JOE_DATA!$C$2:$C$19999=$BR82)*([2]JOE_DATA!$B$2:$B$19999="Source of credential"),0.3,0)))</f>
        <v>1</v>
      </c>
      <c r="GW82" s="3">
        <f t="array" ref="GW82">IF(LEN($BX82)=0,0.4,SUM(IF(([2]JOE_DATA!$C$2:$C$19999=$BX82)*([2]JOE_DATA!$B$2:$B$19999="CMS firms involved"),0.4,0)))
+
IF(LEN($BY82)=0,0.6,SUM(IF(([2]JOE_DATA!$C$2:$C$19999=$BY82)*([2]JOE_DATA!$B$2:$B$19999="CMS firms involved"),0.6,0)))</f>
        <v>1</v>
      </c>
      <c r="GX82" s="3">
        <f t="array" ref="GX82">IF(ISBLANK($BZ82),1,SUM(IF(([2]JOE_DATA!$C$2:$C$19999=$BZ82)*([2]JOE_DATA!$B$2:$B$19999="Lead CMS firm"),1,0)))</f>
        <v>1</v>
      </c>
      <c r="GY82" s="3">
        <f t="array" ref="GY82">IF(LEN($CA82)=0,0.4,SUM(IF(([2]JOE_DATA!$C$2:$C$19999=$CA82)*([2]JOE_DATA!$B$2:$B$19999="Countries of other CMS firms"),0.4,0)))
+
IF(LEN($CB82)=0,0.3,SUM(IF(([2]JOE_DATA!$C$2:$C$19999=$CB82)*([2]JOE_DATA!$B$2:$B$19999="Countries of other CMS firms"),0.3,0)))
+
IF(LEN($CC82)=0,0.3,SUM(IF(([2]JOE_DATA!$C$2:$C$19999=$CC82)*([2]JOE_DATA!$B$2:$B$19999="Countries of other CMS firms"),0.3,0)))</f>
        <v>1</v>
      </c>
      <c r="GZ82" s="3">
        <f t="array" ref="GZ82">IF(ISBLANK($CD82),1,SUM(IF(([2]JOE_DATA!$C$2:$C$19999=$CD82)*([2]JOE_DATA!$B$2:$B$19999="Credential status"),1,0)))</f>
        <v>1</v>
      </c>
      <c r="HA82" s="3">
        <f t="array" ref="HA82">IF(ISBLANK($CE82),1,SUM(IF(([2]JOE_DATA!$C$2:$C$19999=$CE82)*([2]JOE_DATA!$B$2:$B$19999="Credential version"),1,0)))</f>
        <v>1</v>
      </c>
      <c r="HB82" s="3">
        <f t="array" ref="HB82">IF(ISBLANK($CG82),1,SUM(IF(([2]JOE_DATA!$C$2:$C$19999=$CG82)*([2]JOE_DATA!$B$2:$B$19999="Credential type "),1,0)))</f>
        <v>1</v>
      </c>
      <c r="HC82" s="3">
        <f t="array" ref="HC82">IF(ISBLANK($CH82),1,SUM(IF(([2]JOE_DATA!$C$2:$C$19999=$CH82)*([2]JOE_DATA!$B$2:$B$19999="Other uses"),1,0)))</f>
        <v>1</v>
      </c>
      <c r="HD82" s="3">
        <f t="array" ref="HD82">IF(ISBLANK($CK82),1,SUM(IF(([2]JOE_DATA!$C$2:$C$19999=$CK82)*([2]JOE_DATA!$B$2:$B$19999="Priority"),1,0)))</f>
        <v>1</v>
      </c>
      <c r="HE82" s="3">
        <f t="array" ref="HE82">IF(LEN($CM82)=0,0.4,SUM(IF(([2]JOE_DATA!$C$2:$C$19999=$CM82)*([2]JOE_DATA!$B$2:$B$19999="Know how"),0.4,0)))
+
IF(LEN($CN82)=0,0.3,SUM(IF(([2]JOE_DATA!$C$2:$C$19999=$CN82)*([2]JOE_DATA!$B$2:$B$19999="Know how"),0.3,0)))
+
IF(LEN($CO82)=0,0.3,SUM(IF(([2]JOE_DATA!$C$2:$C$19999=$CO82)*([2]JOE_DATA!$B$2:$B$19999="Know how"),0.3,0)))</f>
        <v>1</v>
      </c>
      <c r="HF82" s="3">
        <f t="array" ref="HF82">IF(LEN($CS82)=0,0.4,SUM(IF(([2]JOE_DATA!$C$2:$C$19999=$CS82)*([2]JOE_DATA!$B$2:$B$19999="Work type")*([2]JOE_DATA!$A$2:$A$19999="BAIF"),0.4,0)))
+
IF(LEN($CT82)=0,0.3,SUM(IF(([2]JOE_DATA!$C$2:$C$19999=$CT82)*([2]JOE_DATA!$B$2:$B$19999="Work type")*([2]JOE_DATA!$A$2:$A$19999="BAIF"),0.3,0)))
+
IF(LEN($CU82)=0,0.3,SUM(IF(([2]JOE_DATA!$C$2:$C$19999=$CU82)*([2]JOE_DATA!$B$2:$B$19999="Work type")*([2]JOE_DATA!$A$2:$A$19999="BAIF"),0.3,0)))</f>
        <v>1</v>
      </c>
      <c r="HG82" s="3">
        <f t="array" ref="HG82">IF(LEN($CQ82)=0,1,SUM(IF(([2]JOE_DATA!$C$2:$C$19999=$CQ82)*([2]JOE_DATA!$B$2:$B$19999="Client type")*([2]JOE_DATA!$A$2:$A$19999="BAIF"),1,0)))</f>
        <v>1</v>
      </c>
      <c r="HH82" s="3">
        <f t="array" ref="HH82">IF(LEN($CW82)=0,0.4,SUM(IF(([2]JOE_DATA!$C$2:$C$19999=$CW82)*([2]JOE_DATA!$B$2:$B$19999="Work type")*([2]JOE_DATA!$A$2:$A$19999="CRD"),0.4,0)))
+
IF(LEN($CX82)=0,0.3,SUM(IF(([2]JOE_DATA!$C$2:$C$19999=$CX82)*([2]JOE_DATA!$B$2:$B$19999="Work type")*([2]JOE_DATA!$A$2:$A$19999="CRD"),0.3,0)))
+
IF(LEN($CY82)=0,0.3,SUM(IF(([2]JOE_DATA!$C$2:$C$19999=$CY82)*([2]JOE_DATA!$B$2:$B$19999="Work type")*([2]JOE_DATA!$A$2:$A$19999="CRD"),0.3,0)))</f>
        <v>1</v>
      </c>
      <c r="HI82" s="3">
        <f t="array" ref="HI82">IF(LEN($CZ82)=0,0.4,SUM(IF(([2]JOE_DATA!$C$2:$C$19999=$CZ82)*([2]JOE_DATA!$B$2:$B$19999="Sub-work type")*([2]JOE_DATA!$A$2:$A$19999="CRD"),0.4,0)))
+
IF(LEN($DA82)=0,0.3,SUM(IF(([2]JOE_DATA!$C$2:$C$19999=$DA82)*([2]JOE_DATA!$B$2:$B$19999="Sub-work type")*([2]JOE_DATA!$A$2:$A$19999="CRD"),0.3,0)))
+
IF(LEN($DB82)=0,0.3,SUM(IF(([2]JOE_DATA!$C$2:$C$19999=$DB82)*([2]JOE_DATA!$B$2:$B$19999="Sub-work type")*([2]JOE_DATA!$A$2:$A$19999="CRD"),0.3,0)))</f>
        <v>1</v>
      </c>
      <c r="HJ82" s="3">
        <f t="array" ref="HJ82">IF(LEN($CV82)=0,1,SUM(IF(([2]JOE_DATA!$C$2:$C$19999=$CV82)*([2]JOE_DATA!$B$2:$B$19999="Client type")*([2]JOE_DATA!$A$2:$A$19999="CRD"),1,0)))</f>
        <v>1</v>
      </c>
      <c r="HK82" s="3">
        <f t="array" ref="HK82">IF(LEN($DC82)=0,0.4,SUM(IF(([2]JOE_DATA!$C$2:$C$19999=$DC82)*([2]JOE_DATA!$B$2:$B$19999="Work type")*([2]JOE_DATA!$A$2:$A$19999="Corporate"),0.4,0)))
+
IF(LEN($DD82)=0,0.3,SUM(IF(([2]JOE_DATA!$C$2:$C$19999=$DD82)*([2]JOE_DATA!$B$2:$B$19999="Work type")*([2]JOE_DATA!$A$2:$A$19999="Corporate"),0.3,0)))
+
IF(LEN($DE82)=0,0.3,SUM(IF(([2]JOE_DATA!$C$2:$C$19999=$DE82)*([2]JOE_DATA!$B$2:$B$19999="Work type")*([2]JOE_DATA!$A$2:$A$19999="Corporate"),0.3,0)))</f>
        <v>1</v>
      </c>
      <c r="HL82" s="3">
        <f t="array" ref="HL82">IF(LEN($DF82)=0,0.4,SUM(IF(([2]JOE_DATA!$C$2:$C$19999=$DF82)*([2]JOE_DATA!$B$2:$B$19999="Sub-work type")*([2]JOE_DATA!$A$2:$A$19999="Corporate"),0.4,0)))
+
IF(LEN($DG82)=0,0.3,SUM(IF(([2]JOE_DATA!$C$2:$C$19999=$DG82)*([2]JOE_DATA!$B$2:$B$19999="Sub-work type")*([2]JOE_DATA!$A$2:$A$19999="Corporate"),0.3,0)))
+
IF(LEN($DH82)=0,0.3,SUM(IF(([2]JOE_DATA!$C$2:$C$19999=$DH82)*([2]JOE_DATA!$B$2:$B$19999="Sub-work type")*([2]JOE_DATA!$A$2:$A$19999="Corporate"),0.3,0)))</f>
        <v>1</v>
      </c>
      <c r="HM82" s="3">
        <f t="array" ref="HM82">IF(LEN($DI82)=0,0.4,SUM(IF(([2]JOE_DATA!$C$2:$C$19999=$DI82)*([2]JOE_DATA!$B$2:$B$19999="Acting for")*([2]JOE_DATA!$A$2:$A$19999="Corporate"),0.4,0)))
+
IF(LEN($DJ82)=0,0.3,SUM(IF(([2]JOE_DATA!$C$2:$C$19999=$DJ82)*([2]JOE_DATA!$B$2:$B$19999="Acting for")*([2]JOE_DATA!$A$2:$A$19999="Corporate"),0.3,0)))
+
IF(LEN($DK82)=0,0.3,SUM(IF(([2]JOE_DATA!$C$2:$C$19999=$DK82)*([2]JOE_DATA!$B$2:$B$19999="Acting for")*([2]JOE_DATA!$A$2:$A$19999="Corporate"),0.3,0)))</f>
        <v>1</v>
      </c>
      <c r="HN82" s="3">
        <f t="array" ref="HN82">IF(LEN($DM82)=0,0.4,SUM(IF(([2]JOE_DATA!$C$2:$C$19999=$DM82)*([2]JOE_DATA!$B$2:$B$19999="Country of buyer")*([2]JOE_DATA!$A$2:$A$19999="Corporate"),0.4,0)))
+
IF(LEN($DN82)=0,0.3,SUM(IF(([2]JOE_DATA!$C$2:$C$19999=$DN82)*([2]JOE_DATA!$B$2:$B$19999="Country of buyer")*([2]JOE_DATA!$A$2:$A$19999="Corporate"),0.3,0)))
+
IF(LEN($DL82)=0,0.3,SUM(IF(([2]JOE_DATA!$C$2:$C$19999=$DL82)*([2]JOE_DATA!$B$2:$B$19999="Country of buyer")*([2]JOE_DATA!$A$2:$A$19999="Corporate"),0.3,0)))</f>
        <v>1</v>
      </c>
      <c r="HO82" s="3">
        <f t="array" ref="HO82">IF(LEN($DO82)=0,0.4,SUM(IF(([2]JOE_DATA!$C$2:$C$19999=$DO82)*([2]JOE_DATA!$B$2:$B$19999="Country of seller")*([2]JOE_DATA!$A$2:$A$19999="Corporate"),0.4,0)))
+
IF(LEN($DP82)=0,0.3,SUM(IF(([2]JOE_DATA!$C$2:$C$19999=$DP82)*([2]JOE_DATA!$B$2:$B$19999="Country of seller")*([2]JOE_DATA!$A$2:$A$19999="Corporate"),0.3,0)))
+
IF(LEN($DQ82)=0,0.3,SUM(IF(([2]JOE_DATA!$C$2:$C$19999=$DQ82)*([2]JOE_DATA!$B$2:$B$19999="Country of seller")*([2]JOE_DATA!$A$2:$A$19999="Corporate"),0.3,0)))</f>
        <v>1</v>
      </c>
      <c r="HP82" s="3">
        <f t="array" ref="HP82">IF(LEN($DR82)=0,0.4,SUM(IF(([2]JOE_DATA!$C$2:$C$19999=$DR82)*([2]JOE_DATA!$B$2:$B$19999="Country of target")*([2]JOE_DATA!$A$2:$A$19999="Corporate"),0.4,0)))
+
IF(LEN($DS82)=0,0.3,SUM(IF(([2]JOE_DATA!$C$2:$C$19999=$DS82)*([2]JOE_DATA!$B$2:$B$19999="Country of target")*([2]JOE_DATA!$A$2:$A$19999="Corporate"),0.3,0)))
+
IF(LEN($DT82)=0,0.3,SUM(IF(([2]JOE_DATA!$C$2:$C$19999=$DT82)*([2]JOE_DATA!$B$2:$B$19999="Country of target")*([2]JOE_DATA!$A$2:$A$19999="Corporate"),0.3,0)))</f>
        <v>1</v>
      </c>
      <c r="HQ82" s="3">
        <f t="array" ref="HQ82">IF(LEN($DU82)=0,1,SUM(IF(([2]JOE_DATA!$C$2:$C$19999=$DU82)*([2]JOE_DATA!$B$2:$B$19999="Value over US $5m")*([2]JOE_DATA!$A$2:$A$19999="Corporate"),1,0)))</f>
        <v>1</v>
      </c>
      <c r="HR82" s="3">
        <f t="array" ref="HR82">IF(LEN($DV82)=0,1,SUM(IF(([2]JOE_DATA!$C$2:$C$19999=$DV82)*([2]JOE_DATA!$B$2:$B$19999="Value over £500,000")*([2]JOE_DATA!$A$2:$A$19999="Corporate"),1,0)))</f>
        <v>1</v>
      </c>
      <c r="HS82" s="3">
        <f t="array" ref="HS82">IF(LEN($DW82)=0,1,SUM(IF(([2]JOE_DATA!$C$2:$C$19999=$DW82)*([2]JOE_DATA!$B$2:$B$19999="Value over Euro 5m")*([2]JOE_DATA!$A$2:$A$19999="Corporate"),1,0)))</f>
        <v>1</v>
      </c>
      <c r="HT82" s="3">
        <f t="array" ref="HT82">IF(LEN($DX82)=0,1,SUM(IF(([2]JOE_DATA!$C$2:$C$19999=$DX82)*([2]JOE_DATA!$B$2:$B$19999="Value range in euros")*([2]JOE_DATA!$A$2:$A$19999="Corporate"),1,0)))</f>
        <v>1</v>
      </c>
      <c r="HU82" s="3">
        <f t="array" ref="HU82">IF(LEN($DY82)=0,1,SUM(IF(([2]JOE_DATA!$C$2:$C$19999=$DY82)*([2]JOE_DATA!$B$2:$B$19999="Is the deal relevant for M&amp;A study")*([2]JOE_DATA!$A$2:$A$19999="Corporate"),1,0)))</f>
        <v>1</v>
      </c>
      <c r="HV82" s="3">
        <f t="array" ref="HV82">IF(LEN($DZ82)=0,1,SUM(IF(([2]JOE_DATA!$C$2:$C$19999=$DZ82)*([2]JOE_DATA!$B$2:$B$19999="Does the deal involve PE clients")*([2]JOE_DATA!$A$2:$A$19999="Corporate"),1,0)))</f>
        <v>1</v>
      </c>
      <c r="HW82" s="3">
        <f t="array" ref="HW82">IF(LEN($EA82)=0,1,SUM(IF(([2]JOE_DATA!$C$2:$C$19999=$EA82)*([2]JOE_DATA!$B$2:$B$19999="Quarter deal announced/signed")*([2]JOE_DATA!$A$2:$A$19999="Corporate"),1,0)))</f>
        <v>1</v>
      </c>
      <c r="HX82" s="3">
        <f t="array" ref="HX82">IF(LEN($EB82)=0,1,SUM(IF(([2]JOE_DATA!$C$2:$C$19999=$EB82)*([2]JOE_DATA!$B$2:$B$19999="Quarter deal completed")*([2]JOE_DATA!$A$2:$A$19999="Corporate"),1,0)))</f>
        <v>1</v>
      </c>
      <c r="HY82" s="3">
        <f t="array" ref="HY82">IF(LEN($EC82)=0,1,SUM(IF(([2]JOE_DATA!$C$2:$C$19999=$EC82)*([2]JOE_DATA!$B$2:$B$19999="Year deal announced/signed")*([2]JOE_DATA!$A$2:$A$19999="Corporate"),1,0)))</f>
        <v>1</v>
      </c>
      <c r="HZ82" s="3">
        <f t="array" ref="HZ82">IF(LEN($ED82)=0,1,SUM(IF(([2]JOE_DATA!$C$2:$C$19999=$ED82)*([2]JOE_DATA!$B$2:$B$19999="Year deal completed")*([2]JOE_DATA!$A$2:$A$19999="Corporate"),1,0)))</f>
        <v>1</v>
      </c>
      <c r="IA82" s="3">
        <v>1</v>
      </c>
      <c r="IB82" s="3">
        <f t="array" ref="IB82">IF(LEN($EF82)=0,1,SUM(IF(([2]JOE_DATA!$C$2:$C$19999=$EF82)*([2]JOE_DATA!$B$2:$B$19999="Work type")*([2]JOE_DATA!$A$2:$A$19999="Corporate Tax"),1,0)))</f>
        <v>1</v>
      </c>
      <c r="IC82" s="3">
        <f t="array" ref="IC82">IF(LEN($EG82)=0,0.4,SUM(IF(([2]JOE_DATA!$C$2:$C$19999=$EG82)*([2]JOE_DATA!$B$2:$B$19999="Work type")*([2]JOE_DATA!$A$2:$A$19999="EPC Construction"),0.4,0)))
+
IF(LEN($EH82)=0,0.3,SUM(IF(([2]JOE_DATA!$C$2:$C$19999=$EH82)*([2]JOE_DATA!$B$2:$B$19999="Work type")*([2]JOE_DATA!$A$2:$A$19999="EPC Construction"),0.3,0)))
+
IF(LEN($EI82)=0,0.3,SUM(IF(([2]JOE_DATA!$C$2:$C$19999=$EI82)*([2]JOE_DATA!$B$2:$B$19999="Work type")*([2]JOE_DATA!$A$2:$A$19999="EPC Construction"),0.3,0)))</f>
        <v>1</v>
      </c>
      <c r="ID82" s="3">
        <f t="array" ref="ID82">IF(LEN($EJ82)=0,0.4,SUM(IF(([2]JOE_DATA!$C$2:$C$19999=$EJ82)*([2]JOE_DATA!$B$2:$B$19999="Contract type")*([2]JOE_DATA!$A$2:$A$19999="EPC Construction"),0.4,0)))
+
IF(LEN($EK82)=0,0.3,SUM(IF(([2]JOE_DATA!$C$2:$C$19999=$EK82)*([2]JOE_DATA!$B$2:$B$19999="Contract type")*([2]JOE_DATA!$A$2:$A$19999="EPC Construction"),0.3,0)))
+
IF(LEN($EL82)=0,0.3,SUM(IF(([2]JOE_DATA!$C$2:$C$19999=$EL82)*([2]JOE_DATA!$B$2:$B$19999="Contract type")*([2]JOE_DATA!$A$2:$A$19999="EPC Construction"),0.3,0)))</f>
        <v>1</v>
      </c>
      <c r="IE82" s="3">
        <f t="array" ref="IE82">IF(LEN($EP82)=0,1,SUM(IF(([2]JOE_DATA!$C$2:$C$19999=$EP82)*([2]JOE_DATA!$B$2:$B$19999="Client type")*([2]JOE_DATA!$A$2:$A$19999="EPC Construction"),1,0)))</f>
        <v>1</v>
      </c>
      <c r="IF82" s="3">
        <f t="array" ref="IF82">IF(LEN($EN82)=0,1,SUM(IF(([2]JOE_DATA!$C$2:$C$19999=$EN82)*([2]JOE_DATA!$B$2:$B$19999="Subject matter")*([2]JOE_DATA!$A$2:$A$19999="EPC Construction"),1,0)))</f>
        <v>1</v>
      </c>
      <c r="IG82" s="3">
        <f t="array" ref="IG82">IF(LEN($ER82)=0,1,SUM(IF(([2]JOE_DATA!$C$2:$C$19999=$ER82)*([2]JOE_DATA!$B$2:$B$19999="Client scope")*([2]JOE_DATA!$A$2:$A$19999="EPC Construction"),1,0)))</f>
        <v>1</v>
      </c>
      <c r="IH82" s="3">
        <f t="array" ref="IH82">IF(LEN($ES82)=0,0.4,SUM(IF(([2]JOE_DATA!$C$2:$C$19999=$ES82)*([2]JOE_DATA!$B$2:$B$19999="Work type")*([2]JOE_DATA!$A$2:$A$19999="EPC Energy"),0.4,0)))
+
IF(LEN($ET82)=0,0.3,SUM(IF(([2]JOE_DATA!$C$2:$C$19999=$ET82)*([2]JOE_DATA!$B$2:$B$19999="Work type")*([2]JOE_DATA!$A$2:$A$19999="EPC Energy"),0.3,0)))
+
IF(LEN($EU82)=0,0.3,SUM(IF(([2]JOE_DATA!$C$2:$C$19999=$EU82)*([2]JOE_DATA!$B$2:$B$19999="Work type")*([2]JOE_DATA!$A$2:$A$19999="EPC Energy"),0.3,0)))</f>
        <v>1</v>
      </c>
      <c r="II82" s="3">
        <f t="array" ref="II82">IF(LEN($EV82)=0,1,SUM(IF(([2]JOE_DATA!$C$2:$C$19999=$EV82)*([2]JOE_DATA!$B$2:$B$19999="Work type")*([2]JOE_DATA!$A$2:$A$19999="EPC Energy"),1,0)))</f>
        <v>1</v>
      </c>
      <c r="IJ82" s="3">
        <f t="array" ref="IJ82">IF(LEN($EW82)=0,1,SUM(IF(([2]JOE_DATA!$C$2:$C$19999=$EW82)*([2]JOE_DATA!$B$2:$B$19999="Client type")*([2]JOE_DATA!$A$2:$A$19999="EPC Projects"),1,0)))</f>
        <v>1</v>
      </c>
      <c r="IK82" s="3">
        <f t="array" ref="IK82">IF(LEN($FE82)=0,0.4,SUM(IF(([2]JOE_DATA!$C$2:$C$19999=$FE82)*([2]JOE_DATA!$B$2:$B$19999="Client type")*([2]JOE_DATA!$A$2:$A$19999="Real Estate"),0.4,0)))
+
IF(LEN($FF82)=0,0.3,SUM(IF(([2]JOE_DATA!$C$2:$C$19999=$FF82)*([2]JOE_DATA!$B$2:$B$19999="Client type")*([2]JOE_DATA!$A$2:$A$19999="Real Estate"),0.3,0)))
+
IF(LEN($FG82)=0,0.3,SUM(IF(([2]JOE_DATA!$C$2:$C$19999=$FG82)*([2]JOE_DATA!$B$2:$B$19999="Client type")*([2]JOE_DATA!$A$2:$A$19999="Real Estate"),0.3,0)))</f>
        <v>1</v>
      </c>
      <c r="IL82" s="3">
        <f t="array" ref="IL82">IF(LEN($FH82)=0,0.4,SUM(IF(([2]JOE_DATA!$C$2:$C$19999=$FH82)*([2]JOE_DATA!$B$2:$B$19999="Work type")*([2]JOE_DATA!$A$2:$A$19999="Real Estate"),0.4,0)))
+
IF(LEN($FI82)=0,0.3,SUM(IF(([2]JOE_DATA!$C$2:$C$19999=$FI82)*([2]JOE_DATA!$B$2:$B$19999="Work type")*([2]JOE_DATA!$A$2:$A$19999="Real Estate"),0.3,0)))
+
IF(LEN($FJ82)=0,0.3,SUM(IF(([2]JOE_DATA!$C$2:$C$19999=$FJ82)*([2]JOE_DATA!$B$2:$B$19999="Work type")*([2]JOE_DATA!$A$2:$A$19999="Real Estate"),0.3,0)))</f>
        <v>1</v>
      </c>
      <c r="IM82" s="3">
        <f t="array" ref="IM82">IF(LEN($EX82)=0,0.4,SUM(IF(([2]JOE_DATA!$C$2:$C$19999=$EX82)*([2]JOE_DATA!$B$2:$B$19999="Work type")*([2]JOE_DATA!$A$2:$A$19999="Human Capital"),0.4,0)))
+
IF(LEN($EY82)=0,0.3,SUM(IF(([2]JOE_DATA!$C$2:$C$19999=$EY82)*([2]JOE_DATA!$B$2:$B$19999="Work type")*([2]JOE_DATA!$A$2:$A$19999="Human Capital"),0.3,0)))
+
IF(LEN($EZ82)=0,0.3,SUM(IF(([2]JOE_DATA!$C$2:$C$19999=$EZ82)*([2]JOE_DATA!$B$2:$B$19999="Work type")*([2]JOE_DATA!$A$2:$A$19999="Human Capital"),0.3,0)))</f>
        <v>1</v>
      </c>
      <c r="IN82" s="3">
        <f t="array" ref="IN82">IF(LEN($FA82)=0,0.4,SUM(IF(([2]JOE_DATA!$C$2:$C$19999=$FA82)*([2]JOE_DATA!$B$2:$B$19999="Sub-work types")*([2]JOE_DATA!$A$2:$A$19999="Human Capital"),0.4,0)))
+
IF(LEN($FB82)=0,0.3,SUM(IF(([2]JOE_DATA!$C$2:$C$19999=$FB82)*([2]JOE_DATA!$B$2:$B$19999="Sub-work types")*([2]JOE_DATA!$A$2:$A$19999="Human Capital"),0.3,0)))
+
IF(LEN($FC82)=0,0.3,SUM(IF(([2]JOE_DATA!$C$2:$C$19999=$FC82)*([2]JOE_DATA!$B$2:$B$19999="Sub-work types")*([2]JOE_DATA!$A$2:$A$19999="Human Capital"),0.3,0)))</f>
        <v>1</v>
      </c>
      <c r="IO82" s="16">
        <f t="array" ref="IO82">IF(LEN($FD82)=0,1,SUM(IF(([2]JOE_DATA!$C$2:$C$19999=$FD82)*([2]JOE_DATA!$B$2:$B$19999="Pension scheme")*([2]JOE_DATA!$A$2:$A$19999="Human Capital"),1,0)))</f>
        <v>1</v>
      </c>
      <c r="IP82" s="3">
        <f t="array" ref="IP82">IF(LEN($BT82)=0,0.4,SUM(IF(([2]JOE_DATA!$C$2:$C$19999=$BT82)*([2]JOE_DATA!$B$2:$B$19999="Other Matter Executive"),0.4,0)))
+
IF(LEN($BU82)=0,0.3,SUM(IF(([2]JOE_DATA!$C$2:$C$19999=$BU82)*([2]JOE_DATA!$B$2:$B$19999="Other Matter Executive"),0.3,0)))
+
IF(LEN($BV82)=0,0.3,SUM(IF(([2]JOE_DATA!$C$2:$C$19999=$BV82)*([2]JOE_DATA!$B$2:$B$19999="Other Matter Executive"),0.3,0)))</f>
        <v>1</v>
      </c>
    </row>
    <row r="83" spans="1:250" ht="27.75">
      <c r="A83" s="37" t="s">
        <v>246</v>
      </c>
      <c r="B83" s="38" t="s">
        <v>521</v>
      </c>
      <c r="C83" s="37" t="s">
        <v>254</v>
      </c>
      <c r="D83" s="37"/>
      <c r="E83" s="3"/>
      <c r="F83" s="39" t="s">
        <v>320</v>
      </c>
      <c r="G83" s="3"/>
      <c r="H83" s="3"/>
      <c r="I83" s="40" t="s">
        <v>321</v>
      </c>
      <c r="J83" s="3"/>
      <c r="K83" s="3"/>
      <c r="L83" s="37"/>
      <c r="M83" s="3"/>
      <c r="N83" s="3"/>
      <c r="O83" s="41" t="s">
        <v>109</v>
      </c>
      <c r="P83" s="37"/>
      <c r="Q83" s="37"/>
      <c r="R83" s="3"/>
      <c r="S83" s="42"/>
      <c r="T83" s="42">
        <v>38885</v>
      </c>
      <c r="U83" s="37" t="s">
        <v>320</v>
      </c>
      <c r="V83" s="3"/>
      <c r="W83" s="3"/>
      <c r="X83" s="40" t="s">
        <v>321</v>
      </c>
      <c r="Y83" s="40" t="s">
        <v>485</v>
      </c>
      <c r="Z83" s="3"/>
      <c r="AA83" s="37" t="s">
        <v>522</v>
      </c>
      <c r="AB83" s="37" t="s">
        <v>523</v>
      </c>
      <c r="AC83" s="3"/>
      <c r="AD83" s="37" t="s">
        <v>254</v>
      </c>
      <c r="AE83" s="3"/>
      <c r="AF83" s="3"/>
      <c r="AG83" s="43" t="s">
        <v>130</v>
      </c>
      <c r="AH83" s="3"/>
      <c r="AI83" s="37" t="s">
        <v>255</v>
      </c>
      <c r="AJ83" s="3"/>
      <c r="AK83" s="3"/>
      <c r="AL83" s="37"/>
      <c r="AM83" s="3"/>
      <c r="AN83" s="3"/>
      <c r="AO83" s="37" t="s">
        <v>256</v>
      </c>
      <c r="AP83" s="3"/>
      <c r="AQ83" s="3"/>
      <c r="AR83" s="3"/>
      <c r="AS83" s="3"/>
      <c r="AT83" s="3"/>
      <c r="AU83" s="3"/>
      <c r="AV83" s="3"/>
      <c r="AW83" s="3"/>
      <c r="AX83" s="3"/>
      <c r="AY83" s="3"/>
      <c r="AZ83" s="3"/>
      <c r="BA83" s="3"/>
      <c r="BB83" s="3"/>
      <c r="BC83" s="3"/>
      <c r="BD83" s="3"/>
      <c r="BE83" s="44"/>
      <c r="BF83" s="37"/>
      <c r="BG83" s="37" t="s">
        <v>254</v>
      </c>
      <c r="BH83" s="3"/>
      <c r="BI83" s="37" t="s">
        <v>357</v>
      </c>
      <c r="BJ83" s="45"/>
      <c r="BK83" s="45"/>
      <c r="BL83" s="46" t="s">
        <v>258</v>
      </c>
      <c r="BM83" s="46"/>
      <c r="BN83" s="37"/>
      <c r="BO83" s="3"/>
      <c r="BP83" s="3"/>
      <c r="BQ83" s="3"/>
      <c r="BR83" s="3"/>
      <c r="BS83" s="3"/>
      <c r="BT83" s="46" t="s">
        <v>431</v>
      </c>
      <c r="BU83" s="37"/>
      <c r="BV83" s="37"/>
      <c r="BW83" s="3"/>
      <c r="BX83" s="3"/>
      <c r="BY83" s="3"/>
      <c r="BZ83" s="3"/>
      <c r="CA83" s="3"/>
      <c r="CB83" s="3"/>
      <c r="CC83" s="3"/>
      <c r="CD83" s="41" t="s">
        <v>259</v>
      </c>
      <c r="CE83" s="40" t="s">
        <v>260</v>
      </c>
      <c r="CF83" s="3"/>
      <c r="CG83" s="41" t="s">
        <v>261</v>
      </c>
      <c r="CH83" s="40"/>
      <c r="CI83" s="3"/>
      <c r="CJ83" s="3"/>
      <c r="CK83" s="41" t="s">
        <v>262</v>
      </c>
      <c r="CL83" s="3"/>
      <c r="CM83" s="3"/>
      <c r="CN83" s="3"/>
      <c r="CO83" s="3"/>
      <c r="CP83" s="3"/>
      <c r="CQ83" s="37"/>
      <c r="CR83" s="37"/>
      <c r="CS83" s="37"/>
      <c r="CT83" s="37"/>
      <c r="CU83" s="37"/>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7"/>
      <c r="FF83" s="37"/>
      <c r="FG83" s="37"/>
      <c r="FH83" s="49" t="s">
        <v>524</v>
      </c>
      <c r="FI83" s="37"/>
      <c r="FJ83" s="3"/>
      <c r="FK83" s="3"/>
      <c r="FL83" s="3"/>
      <c r="FM83" s="3"/>
      <c r="FO83" s="3"/>
      <c r="FP83" s="3"/>
      <c r="FQ83" s="3" t="str">
        <f t="array" ref="FQ83">IF(SUM($FU83:$IP83)=74,"PASS","FAIL")</f>
        <v>PASS</v>
      </c>
      <c r="FR83" s="3">
        <f t="shared" si="9"/>
        <v>0</v>
      </c>
      <c r="FS83" s="3">
        <f t="shared" si="10"/>
        <v>0</v>
      </c>
      <c r="FT83" s="3"/>
      <c r="FU83" s="3">
        <f t="array" ref="FU83">SUM(IF(([2]JOE_DATA!$C$2:$C$19999=$C83)*([2]JOE_DATA!$B$2:$B$19999="Client Name Confidential"),1,0))</f>
        <v>1</v>
      </c>
      <c r="FV83" s="3">
        <f t="array" ref="FV83">IF(ISBLANK($E83),1,SUM(IF(([2]JOE_DATA!$C$2:$C$19999=$E83)*([2]JOE_DATA!$B$2:$B$19999="Client name confidential on completion"),1,0)))</f>
        <v>1</v>
      </c>
      <c r="FW83" s="3">
        <f t="array" ref="FW83">IF(LEN($F83)=0,0.5,SUM(IF(([2]JOE_DATA!$C$2:$C$19999=$F83)*([2]JOE_DATA!$B$2:$B$19999="Client sector group"),0.5,0)))
+
IF(LEN($G83)=0,0.25,SUM(IF(([2]JOE_DATA!$C$2:$C$19999=$G83)*([2]JOE_DATA!$B$2:$B$19999="Client sector group"),0.25,0)))
+
IF(LEN($H83)=0,0.25,SUM(IF(([2]JOE_DATA!$C$2:$C$19999=$H83)*([2]JOE_DATA!$B$2:$B$19999="Client sector group"),0.25,0)))</f>
        <v>1</v>
      </c>
      <c r="FX83" s="3">
        <f t="array" ref="FX83">IF(ISBLANK($I83),0.5,SUM(IF(([2]JOE_DATA!$C$2:$C$19999=$I83)*([2]JOE_DATA!$B$2:$B$19999="Client sub-sector group"),0.5,0)))
+
IF(ISBLANK($J83),0.25,SUM(IF(([2]JOE_DATA!$C$2:$C$19999=$J83)*([2]JOE_DATA!$B$2:$B$19999="Client sub-sector group"),0.25,0)))
+
IF(ISBLANK($K83),0.25,SUM(IF(([2]JOE_DATA!$C$2:$C$19999=$K83)*([2]JOE_DATA!$B$2:$B$19999="Client sub-sector group"),0.25,0)))</f>
        <v>1</v>
      </c>
      <c r="FY83" s="3">
        <f t="array" ref="FY83">IF(LEN($L83)=0,0.4,SUM(IF(([2]JOE_DATA!$C$2:$C$19999=$L83)*([2]JOE_DATA!$B$2:$B$19999="Predominant Country of Client"),0.4,0)))
+
IF(LEN($M83)=0,0.3,SUM(IF(([2]JOE_DATA!$C$2:$C$19999=$M83)*([2]JOE_DATA!$B$2:$B$19999="Predominant Country of Client"),0.3,0)))
+
IF(LEN($N83)=0,0.3,SUM(IF(([2]JOE_DATA!$C$2:$C$19999=$N83)*([2]JOE_DATA!$B$2:$B$19999="Predominant Country of Client"),0.3,0)))</f>
        <v>1</v>
      </c>
      <c r="FZ83" s="3">
        <f t="array" ref="FZ83">IF(LEN($O83)=0,0.4,SUM(IF(([2]JOE_DATA!$C$2:$C$19999=$O83)*([2]JOE_DATA!$B$2:$B$19999="Main practice group"),0.4,0)))
+
IF(LEN($P83)=0,0.3,SUM(IF(([2]JOE_DATA!$C$2:$C$19999=$P83)*([2]JOE_DATA!$B$2:$B$19999="Main practice group"),0.3,0)))
+
IF(LEN($Q83)=0,0.3,SUM(IF(([2]JOE_DATA!$C$2:$C$19999=$Q83)*([2]JOE_DATA!$B$2:$B$19999="Main practice group"),0.3,0)))</f>
        <v>1</v>
      </c>
      <c r="GA83" s="3">
        <f t="shared" si="11"/>
        <v>1</v>
      </c>
      <c r="GB83" s="3">
        <f t="shared" si="12"/>
        <v>1</v>
      </c>
      <c r="GC83" s="3">
        <f t="array" ref="GC83">IF(LEN($U83)=0,0.4,SUM(IF(([2]JOE_DATA!$C$2:$C$19999=$U83)*([2]JOE_DATA!$B$2:$B$19999="Matter sector group"),0.4,0)))
+
IF(LEN($V83)=0,0.3,SUM(IF(([2]JOE_DATA!$C$2:$C$19999=$V83)*([2]JOE_DATA!$B$2:$B$19999="Matter sector group"),0.3,0)))
+
IF(LEN($W83)=0,0.3,SUM(IF(([2]JOE_DATA!$C$2:$C$19999=$W83)*([2]JOE_DATA!$B$2:$B$19999="Matter sector group"),0.3,0)))</f>
        <v>1</v>
      </c>
      <c r="GD83" s="3">
        <f t="array" ref="GD83">IF(LEN($X83)=0,0.4,SUM(IF(([2]JOE_DATA!$C$2:$C$19999=$X83)*([2]JOE_DATA!$B$2:$B$19999="Matter sub-sector group"),0.4,0)))
+
IF(LEN($Y83)=0,0.3,SUM(IF(([2]JOE_DATA!$C$2:$C$19999=$Y83)*([2]JOE_DATA!$B$2:$B$19999="Matter sub-sector group"),0.3,0)))
+
IF(LEN($Z83)=0,0.3,SUM(IF(([2]JOE_DATA!$C$2:$C$19999=$Z83)*([2]JOE_DATA!$B$2:$B$19999="Matter sub-sector group"),0.3,0)))</f>
        <v>1</v>
      </c>
      <c r="GE83" s="3">
        <f t="array" ref="GE83">IF(ISBLANK($AD83),1,SUM(IF(([2]JOE_DATA!$C$2:$C$19999=$AD83)*([2]JOE_DATA!$B$2:$B$19999="Matter confidential"),1,0)))</f>
        <v>1</v>
      </c>
      <c r="GF83" s="3">
        <f t="array" ref="GF83">IF(ISBLANK($AE83),1,SUM(IF(([2]JOE_DATA!$C$2:$C$19999=$AE83)*([2]JOE_DATA!$B$2:$B$19999="Matter confidential on completion"),1,0)))</f>
        <v>1</v>
      </c>
      <c r="GG83" s="3">
        <f t="array" ref="GG83">IF(ISBLANK($AG83),1,SUM(IF(([2]JOE_DATA!$C$2:$C$19999=$AG83)*([2]JOE_DATA!$B$2:$B$19999="Applicable law"),1,0)))</f>
        <v>1</v>
      </c>
      <c r="GH83" s="3">
        <f t="array" ref="GH83">IF(ISBLANK($AO83),1,SUM(IF(([2]JOE_DATA!$C$2:$C$19999=$AO83)*([2]JOE_DATA!$B$2:$B$19999="Contentious"),1,0)))</f>
        <v>1</v>
      </c>
      <c r="GI83" s="3">
        <f t="array" ref="GI83">IF(ISBLANK($AP83),1,SUM(IF(([2]JOE_DATA!$C$2:$C$19999=$AP83)*([2]JOE_DATA!$B$2:$B$19999="Dispute resolution"),1,0)))</f>
        <v>1</v>
      </c>
      <c r="GJ83" s="3">
        <f t="array" ref="GJ83">IF(ISBLANK($AQ83),1,SUM(IF(([2]JOE_DATA!$C$2:$C$19999=$AQ83)*([2]JOE_DATA!$B$2:$B$19999="Language of dispute"),1,0)))</f>
        <v>1</v>
      </c>
      <c r="GK83" s="3">
        <f t="array" ref="GK83">IF(LEN($AW83)=0,0.4,SUM(IF(([2]JOE_DATA!$C$2:$C$19999=$AW83)*([2]JOE_DATA!$B$2:$B$19999="Country Of Arbitration"),0.4,0)))
+
IF(LEN($AX83)=0,0.3,SUM(IF(([2]JOE_DATA!$C$2:$C$19999=$AX83)*([2]JOE_DATA!$B$2:$B$19999="Country Of Arbitration"),0.3,0)))
+
IF(LEN($AY83)=0,0.3,SUM(IF(([2]JOE_DATA!$C$2:$C$19999=$AY83)*([2]JOE_DATA!$B$2:$B$19999="Country Of Arbitration"),0.3,0)))</f>
        <v>1</v>
      </c>
      <c r="GL83" s="3">
        <f t="array" ref="GL83">IF(LEN($AT83)=0,0.4,SUM(IF(([2]JOE_DATA!$C$2:$C$19999=$AT83)*([2]JOE_DATA!$B$2:$B$19999="Jurisdiction of dispute"),0.4,0)))
+
IF(LEN($AU83)=0,0.3,SUM(IF(([2]JOE_DATA!$C$2:$C$19999=$AU83)*([2]JOE_DATA!$B$2:$B$19999="Jurisdiction of dispute"),0.3,0)))
+
IF(LEN($AV83)=0,0.3,SUM(IF(([2]JOE_DATA!$C$2:$C$19999=$AV83)*([2]JOE_DATA!$B$2:$B$19999="Jurisdiction of dispute"),0.3,0)))</f>
        <v>1</v>
      </c>
      <c r="GM83" s="3">
        <f t="array" ref="GM83">IF(LEN($AZ83)=0,0.6,SUM(IF(([2]JOE_DATA!$C$2:$C$19999=$AZ83)*([2]JOE_DATA!$B$2:$B$19999="Seat of arbitration"),0.6,0)))
+
IF(LEN($BA83)=0,0.4,SUM(IF(([2]JOE_DATA!$C$2:$C$19999=$BA83)*([2]JOE_DATA!$B$2:$B$19999="Seat of arbitration"),0.4,0)))</f>
        <v>1</v>
      </c>
      <c r="GN83" s="3">
        <f t="array" ref="GN83">IF(ISBLANK($BB83),1,SUM(IF(([2]JOE_DATA!$C$2:$C$19999=$BB83)*([2]JOE_DATA!$B$2:$B$19999="Arbitral rules"),1,0)))</f>
        <v>1</v>
      </c>
      <c r="GO83" s="3">
        <f t="array" ref="GO83">IF(ISBLANK($BC83),1,SUM(IF(([2]JOE_DATA!$C$2:$C$19999=$BC83)*([2]JOE_DATA!$B$2:$B$19999="Investment treaty"),1,0)))</f>
        <v>1</v>
      </c>
      <c r="GP83" s="3">
        <f t="array" ref="GP83">IF(ISBLANK($BD83),1,SUM(IF(([2]JOE_DATA!$C$2:$C$19999=$BD83)*([2]JOE_DATA!$B$2:$B$19999="Investigation type"),1,0)))</f>
        <v>1</v>
      </c>
      <c r="GQ83" s="3">
        <f t="array" ref="GQ83">IF(ISBLANK($BF83),1,SUM(IF(([2]JOE_DATA!$C$2:$C$19999=$BF83)*([2]JOE_DATA!$B$2:$B$19999="Currency of deal"),1,0)))</f>
        <v>1</v>
      </c>
      <c r="GR83" s="3">
        <f t="array" ref="GR83">IF(ISBLANK($BG83),1,SUM(IF(([2]JOE_DATA!$C$2:$C$19999=$BG83)*([2]JOE_DATA!$B$2:$B$19999="Value confidential"),1,0)))</f>
        <v>1</v>
      </c>
      <c r="GS83" s="3">
        <f t="array" ref="GS83">IF(ISBLANK($BH83),1,SUM(IF(([2]JOE_DATA!$C$2:$C$19999=$BH83)*([2]JOE_DATA!$B$2:$B$19999="Value confidential on completion"),1,0)))</f>
        <v>1</v>
      </c>
      <c r="GT83" s="3">
        <f t="array" ref="GT83">IF(LEN($BI83)=0,0.4,SUM(IF(([2]JOE_DATA!$C$2:$C$19999=$BI83)*([2]JOE_DATA!$B$2:$B$19999="Teams"),0.4,0)))
+
IF(LEN($BJ83)=0,0.3,SUM(IF(([2]JOE_DATA!$C$2:$C$19999=$BJ83)*([2]JOE_DATA!$B$2:$B$19999="Teams"),0.3,0)))
+
IF(LEN($BK83)=0,0.3,SUM(IF(([2]JOE_DATA!$C$2:$C$19999=$BK83)*([2]JOE_DATA!$B$2:$B$19999="Teams"),0.3,0)))</f>
        <v>1</v>
      </c>
      <c r="GU83" s="3">
        <f t="array" ref="GU83">IF(LEN($BL83)=0,0.4,SUM(IF(([2]JOE_DATA!$C$2:$C$19999=$BL83)*([2]JOE_DATA!$B$2:$B$19999="Lead Matter Partner"),0.4,0)))
+
IF(LEN($BM83)=0,0.3,SUM(IF(([2]JOE_DATA!$C$2:$C$19999=$BM83)*([2]JOE_DATA!$B$2:$B$19999="Lead Matter Partner"),0.3,0)))
+
IF(LEN($BN83)=0,0.3,SUM(IF(([2]JOE_DATA!$C$2:$C$19999=$BN83)*([2]JOE_DATA!$B$2:$B$19999="Lead Matter Partner"),0.3,0)))</f>
        <v>1</v>
      </c>
      <c r="GV83" s="3">
        <f t="array" ref="GV83">IF(LEN($BP83)=0,0.4,SUM(IF(([2]JOE_DATA!$C$2:$C$19999=$BP83)*([2]JOE_DATA!$B$2:$B$19999="Source of credential"),0.4,0)))
+
IF(LEN($BQ83)=0,0.3,SUM(IF(([2]JOE_DATA!$C$2:$C$19999=$BQ83)*([2]JOE_DATA!$B$2:$B$19999="Source of credential"),0.3,0)))
+
IF(LEN($BR83)=0,0.3,SUM(IF(([2]JOE_DATA!$C$2:$C$19999=$BR83)*([2]JOE_DATA!$B$2:$B$19999="Source of credential"),0.3,0)))</f>
        <v>1</v>
      </c>
      <c r="GW83" s="3">
        <f t="array" ref="GW83">IF(LEN($BX83)=0,0.4,SUM(IF(([2]JOE_DATA!$C$2:$C$19999=$BX83)*([2]JOE_DATA!$B$2:$B$19999="CMS firms involved"),0.4,0)))
+
IF(LEN($BY83)=0,0.6,SUM(IF(([2]JOE_DATA!$C$2:$C$19999=$BY83)*([2]JOE_DATA!$B$2:$B$19999="CMS firms involved"),0.6,0)))</f>
        <v>1</v>
      </c>
      <c r="GX83" s="3">
        <f t="array" ref="GX83">IF(ISBLANK($BZ83),1,SUM(IF(([2]JOE_DATA!$C$2:$C$19999=$BZ83)*([2]JOE_DATA!$B$2:$B$19999="Lead CMS firm"),1,0)))</f>
        <v>1</v>
      </c>
      <c r="GY83" s="3">
        <f t="array" ref="GY83">IF(LEN($CA83)=0,0.4,SUM(IF(([2]JOE_DATA!$C$2:$C$19999=$CA83)*([2]JOE_DATA!$B$2:$B$19999="Countries of other CMS firms"),0.4,0)))
+
IF(LEN($CB83)=0,0.3,SUM(IF(([2]JOE_DATA!$C$2:$C$19999=$CB83)*([2]JOE_DATA!$B$2:$B$19999="Countries of other CMS firms"),0.3,0)))
+
IF(LEN($CC83)=0,0.3,SUM(IF(([2]JOE_DATA!$C$2:$C$19999=$CC83)*([2]JOE_DATA!$B$2:$B$19999="Countries of other CMS firms"),0.3,0)))</f>
        <v>1</v>
      </c>
      <c r="GZ83" s="3">
        <f t="array" ref="GZ83">IF(ISBLANK($CD83),1,SUM(IF(([2]JOE_DATA!$C$2:$C$19999=$CD83)*([2]JOE_DATA!$B$2:$B$19999="Credential status"),1,0)))</f>
        <v>1</v>
      </c>
      <c r="HA83" s="3">
        <f t="array" ref="HA83">IF(ISBLANK($CE83),1,SUM(IF(([2]JOE_DATA!$C$2:$C$19999=$CE83)*([2]JOE_DATA!$B$2:$B$19999="Credential version"),1,0)))</f>
        <v>1</v>
      </c>
      <c r="HB83" s="3">
        <f t="array" ref="HB83">IF(ISBLANK($CG83),1,SUM(IF(([2]JOE_DATA!$C$2:$C$19999=$CG83)*([2]JOE_DATA!$B$2:$B$19999="Credential type "),1,0)))</f>
        <v>1</v>
      </c>
      <c r="HC83" s="3">
        <f t="array" ref="HC83">IF(ISBLANK($CH83),1,SUM(IF(([2]JOE_DATA!$C$2:$C$19999=$CH83)*([2]JOE_DATA!$B$2:$B$19999="Other uses"),1,0)))</f>
        <v>1</v>
      </c>
      <c r="HD83" s="3">
        <f t="array" ref="HD83">IF(ISBLANK($CK83),1,SUM(IF(([2]JOE_DATA!$C$2:$C$19999=$CK83)*([2]JOE_DATA!$B$2:$B$19999="Priority"),1,0)))</f>
        <v>1</v>
      </c>
      <c r="HE83" s="3">
        <f t="array" ref="HE83">IF(LEN($CM83)=0,0.4,SUM(IF(([2]JOE_DATA!$C$2:$C$19999=$CM83)*([2]JOE_DATA!$B$2:$B$19999="Know how"),0.4,0)))
+
IF(LEN($CN83)=0,0.3,SUM(IF(([2]JOE_DATA!$C$2:$C$19999=$CN83)*([2]JOE_DATA!$B$2:$B$19999="Know how"),0.3,0)))
+
IF(LEN($CO83)=0,0.3,SUM(IF(([2]JOE_DATA!$C$2:$C$19999=$CO83)*([2]JOE_DATA!$B$2:$B$19999="Know how"),0.3,0)))</f>
        <v>1</v>
      </c>
      <c r="HF83" s="3">
        <f t="array" ref="HF83">IF(LEN($CS83)=0,0.4,SUM(IF(([2]JOE_DATA!$C$2:$C$19999=$CS83)*([2]JOE_DATA!$B$2:$B$19999="Work type")*([2]JOE_DATA!$A$2:$A$19999="BAIF"),0.4,0)))
+
IF(LEN($CT83)=0,0.3,SUM(IF(([2]JOE_DATA!$C$2:$C$19999=$CT83)*([2]JOE_DATA!$B$2:$B$19999="Work type")*([2]JOE_DATA!$A$2:$A$19999="BAIF"),0.3,0)))
+
IF(LEN($CU83)=0,0.3,SUM(IF(([2]JOE_DATA!$C$2:$C$19999=$CU83)*([2]JOE_DATA!$B$2:$B$19999="Work type")*([2]JOE_DATA!$A$2:$A$19999="BAIF"),0.3,0)))</f>
        <v>1</v>
      </c>
      <c r="HG83" s="3">
        <f t="array" ref="HG83">IF(LEN($CQ83)=0,1,SUM(IF(([2]JOE_DATA!$C$2:$C$19999=$CQ83)*([2]JOE_DATA!$B$2:$B$19999="Client type")*([2]JOE_DATA!$A$2:$A$19999="BAIF"),1,0)))</f>
        <v>1</v>
      </c>
      <c r="HH83" s="3">
        <f t="array" ref="HH83">IF(LEN($CW83)=0,0.4,SUM(IF(([2]JOE_DATA!$C$2:$C$19999=$CW83)*([2]JOE_DATA!$B$2:$B$19999="Work type")*([2]JOE_DATA!$A$2:$A$19999="CRD"),0.4,0)))
+
IF(LEN($CX83)=0,0.3,SUM(IF(([2]JOE_DATA!$C$2:$C$19999=$CX83)*([2]JOE_DATA!$B$2:$B$19999="Work type")*([2]JOE_DATA!$A$2:$A$19999="CRD"),0.3,0)))
+
IF(LEN($CY83)=0,0.3,SUM(IF(([2]JOE_DATA!$C$2:$C$19999=$CY83)*([2]JOE_DATA!$B$2:$B$19999="Work type")*([2]JOE_DATA!$A$2:$A$19999="CRD"),0.3,0)))</f>
        <v>1</v>
      </c>
      <c r="HI83" s="3">
        <f t="array" ref="HI83">IF(LEN($CZ83)=0,0.4,SUM(IF(([2]JOE_DATA!$C$2:$C$19999=$CZ83)*([2]JOE_DATA!$B$2:$B$19999="Sub-work type")*([2]JOE_DATA!$A$2:$A$19999="CRD"),0.4,0)))
+
IF(LEN($DA83)=0,0.3,SUM(IF(([2]JOE_DATA!$C$2:$C$19999=$DA83)*([2]JOE_DATA!$B$2:$B$19999="Sub-work type")*([2]JOE_DATA!$A$2:$A$19999="CRD"),0.3,0)))
+
IF(LEN($DB83)=0,0.3,SUM(IF(([2]JOE_DATA!$C$2:$C$19999=$DB83)*([2]JOE_DATA!$B$2:$B$19999="Sub-work type")*([2]JOE_DATA!$A$2:$A$19999="CRD"),0.3,0)))</f>
        <v>1</v>
      </c>
      <c r="HJ83" s="3">
        <f t="array" ref="HJ83">IF(LEN($CV83)=0,1,SUM(IF(([2]JOE_DATA!$C$2:$C$19999=$CV83)*([2]JOE_DATA!$B$2:$B$19999="Client type")*([2]JOE_DATA!$A$2:$A$19999="CRD"),1,0)))</f>
        <v>1</v>
      </c>
      <c r="HK83" s="3">
        <f t="array" ref="HK83">IF(LEN($DC83)=0,0.4,SUM(IF(([2]JOE_DATA!$C$2:$C$19999=$DC83)*([2]JOE_DATA!$B$2:$B$19999="Work type")*([2]JOE_DATA!$A$2:$A$19999="Corporate"),0.4,0)))
+
IF(LEN($DD83)=0,0.3,SUM(IF(([2]JOE_DATA!$C$2:$C$19999=$DD83)*([2]JOE_DATA!$B$2:$B$19999="Work type")*([2]JOE_DATA!$A$2:$A$19999="Corporate"),0.3,0)))
+
IF(LEN($DE83)=0,0.3,SUM(IF(([2]JOE_DATA!$C$2:$C$19999=$DE83)*([2]JOE_DATA!$B$2:$B$19999="Work type")*([2]JOE_DATA!$A$2:$A$19999="Corporate"),0.3,0)))</f>
        <v>1</v>
      </c>
      <c r="HL83" s="3">
        <f t="array" ref="HL83">IF(LEN($DF83)=0,0.4,SUM(IF(([2]JOE_DATA!$C$2:$C$19999=$DF83)*([2]JOE_DATA!$B$2:$B$19999="Sub-work type")*([2]JOE_DATA!$A$2:$A$19999="Corporate"),0.4,0)))
+
IF(LEN($DG83)=0,0.3,SUM(IF(([2]JOE_DATA!$C$2:$C$19999=$DG83)*([2]JOE_DATA!$B$2:$B$19999="Sub-work type")*([2]JOE_DATA!$A$2:$A$19999="Corporate"),0.3,0)))
+
IF(LEN($DH83)=0,0.3,SUM(IF(([2]JOE_DATA!$C$2:$C$19999=$DH83)*([2]JOE_DATA!$B$2:$B$19999="Sub-work type")*([2]JOE_DATA!$A$2:$A$19999="Corporate"),0.3,0)))</f>
        <v>1</v>
      </c>
      <c r="HM83" s="3">
        <f t="array" ref="HM83">IF(LEN($DI83)=0,0.4,SUM(IF(([2]JOE_DATA!$C$2:$C$19999=$DI83)*([2]JOE_DATA!$B$2:$B$19999="Acting for")*([2]JOE_DATA!$A$2:$A$19999="Corporate"),0.4,0)))
+
IF(LEN($DJ83)=0,0.3,SUM(IF(([2]JOE_DATA!$C$2:$C$19999=$DJ83)*([2]JOE_DATA!$B$2:$B$19999="Acting for")*([2]JOE_DATA!$A$2:$A$19999="Corporate"),0.3,0)))
+
IF(LEN($DK83)=0,0.3,SUM(IF(([2]JOE_DATA!$C$2:$C$19999=$DK83)*([2]JOE_DATA!$B$2:$B$19999="Acting for")*([2]JOE_DATA!$A$2:$A$19999="Corporate"),0.3,0)))</f>
        <v>1</v>
      </c>
      <c r="HN83" s="3">
        <f t="array" ref="HN83">IF(LEN($DM83)=0,0.4,SUM(IF(([2]JOE_DATA!$C$2:$C$19999=$DM83)*([2]JOE_DATA!$B$2:$B$19999="Country of buyer")*([2]JOE_DATA!$A$2:$A$19999="Corporate"),0.4,0)))
+
IF(LEN($DN83)=0,0.3,SUM(IF(([2]JOE_DATA!$C$2:$C$19999=$DN83)*([2]JOE_DATA!$B$2:$B$19999="Country of buyer")*([2]JOE_DATA!$A$2:$A$19999="Corporate"),0.3,0)))
+
IF(LEN($DL83)=0,0.3,SUM(IF(([2]JOE_DATA!$C$2:$C$19999=$DL83)*([2]JOE_DATA!$B$2:$B$19999="Country of buyer")*([2]JOE_DATA!$A$2:$A$19999="Corporate"),0.3,0)))</f>
        <v>1</v>
      </c>
      <c r="HO83" s="3">
        <f t="array" ref="HO83">IF(LEN($DO83)=0,0.4,SUM(IF(([2]JOE_DATA!$C$2:$C$19999=$DO83)*([2]JOE_DATA!$B$2:$B$19999="Country of seller")*([2]JOE_DATA!$A$2:$A$19999="Corporate"),0.4,0)))
+
IF(LEN($DP83)=0,0.3,SUM(IF(([2]JOE_DATA!$C$2:$C$19999=$DP83)*([2]JOE_DATA!$B$2:$B$19999="Country of seller")*([2]JOE_DATA!$A$2:$A$19999="Corporate"),0.3,0)))
+
IF(LEN($DQ83)=0,0.3,SUM(IF(([2]JOE_DATA!$C$2:$C$19999=$DQ83)*([2]JOE_DATA!$B$2:$B$19999="Country of seller")*([2]JOE_DATA!$A$2:$A$19999="Corporate"),0.3,0)))</f>
        <v>1</v>
      </c>
      <c r="HP83" s="3">
        <f t="array" ref="HP83">IF(LEN($DR83)=0,0.4,SUM(IF(([2]JOE_DATA!$C$2:$C$19999=$DR83)*([2]JOE_DATA!$B$2:$B$19999="Country of target")*([2]JOE_DATA!$A$2:$A$19999="Corporate"),0.4,0)))
+
IF(LEN($DS83)=0,0.3,SUM(IF(([2]JOE_DATA!$C$2:$C$19999=$DS83)*([2]JOE_DATA!$B$2:$B$19999="Country of target")*([2]JOE_DATA!$A$2:$A$19999="Corporate"),0.3,0)))
+
IF(LEN($DT83)=0,0.3,SUM(IF(([2]JOE_DATA!$C$2:$C$19999=$DT83)*([2]JOE_DATA!$B$2:$B$19999="Country of target")*([2]JOE_DATA!$A$2:$A$19999="Corporate"),0.3,0)))</f>
        <v>1</v>
      </c>
      <c r="HQ83" s="3">
        <f t="array" ref="HQ83">IF(LEN($DU83)=0,1,SUM(IF(([2]JOE_DATA!$C$2:$C$19999=$DU83)*([2]JOE_DATA!$B$2:$B$19999="Value over US $5m")*([2]JOE_DATA!$A$2:$A$19999="Corporate"),1,0)))</f>
        <v>1</v>
      </c>
      <c r="HR83" s="3">
        <f t="array" ref="HR83">IF(LEN($DV83)=0,1,SUM(IF(([2]JOE_DATA!$C$2:$C$19999=$DV83)*([2]JOE_DATA!$B$2:$B$19999="Value over £500,000")*([2]JOE_DATA!$A$2:$A$19999="Corporate"),1,0)))</f>
        <v>1</v>
      </c>
      <c r="HS83" s="3">
        <f t="array" ref="HS83">IF(LEN($DW83)=0,1,SUM(IF(([2]JOE_DATA!$C$2:$C$19999=$DW83)*([2]JOE_DATA!$B$2:$B$19999="Value over Euro 5m")*([2]JOE_DATA!$A$2:$A$19999="Corporate"),1,0)))</f>
        <v>1</v>
      </c>
      <c r="HT83" s="3">
        <f t="array" ref="HT83">IF(LEN($DX83)=0,1,SUM(IF(([2]JOE_DATA!$C$2:$C$19999=$DX83)*([2]JOE_DATA!$B$2:$B$19999="Value range in euros")*([2]JOE_DATA!$A$2:$A$19999="Corporate"),1,0)))</f>
        <v>1</v>
      </c>
      <c r="HU83" s="3">
        <f t="array" ref="HU83">IF(LEN($DY83)=0,1,SUM(IF(([2]JOE_DATA!$C$2:$C$19999=$DY83)*([2]JOE_DATA!$B$2:$B$19999="Is the deal relevant for M&amp;A study")*([2]JOE_DATA!$A$2:$A$19999="Corporate"),1,0)))</f>
        <v>1</v>
      </c>
      <c r="HV83" s="3">
        <f t="array" ref="HV83">IF(LEN($DZ83)=0,1,SUM(IF(([2]JOE_DATA!$C$2:$C$19999=$DZ83)*([2]JOE_DATA!$B$2:$B$19999="Does the deal involve PE clients")*([2]JOE_DATA!$A$2:$A$19999="Corporate"),1,0)))</f>
        <v>1</v>
      </c>
      <c r="HW83" s="3">
        <f t="array" ref="HW83">IF(LEN($EA83)=0,1,SUM(IF(([2]JOE_DATA!$C$2:$C$19999=$EA83)*([2]JOE_DATA!$B$2:$B$19999="Quarter deal announced/signed")*([2]JOE_DATA!$A$2:$A$19999="Corporate"),1,0)))</f>
        <v>1</v>
      </c>
      <c r="HX83" s="3">
        <f t="array" ref="HX83">IF(LEN($EB83)=0,1,SUM(IF(([2]JOE_DATA!$C$2:$C$19999=$EB83)*([2]JOE_DATA!$B$2:$B$19999="Quarter deal completed")*([2]JOE_DATA!$A$2:$A$19999="Corporate"),1,0)))</f>
        <v>1</v>
      </c>
      <c r="HY83" s="3">
        <f t="array" ref="HY83">IF(LEN($EC83)=0,1,SUM(IF(([2]JOE_DATA!$C$2:$C$19999=$EC83)*([2]JOE_DATA!$B$2:$B$19999="Year deal announced/signed")*([2]JOE_DATA!$A$2:$A$19999="Corporate"),1,0)))</f>
        <v>1</v>
      </c>
      <c r="HZ83" s="3">
        <f t="array" ref="HZ83">IF(LEN($ED83)=0,1,SUM(IF(([2]JOE_DATA!$C$2:$C$19999=$ED83)*([2]JOE_DATA!$B$2:$B$19999="Year deal completed")*([2]JOE_DATA!$A$2:$A$19999="Corporate"),1,0)))</f>
        <v>1</v>
      </c>
      <c r="IA83" s="3">
        <v>1</v>
      </c>
      <c r="IB83" s="3">
        <f t="array" ref="IB83">IF(LEN($EF83)=0,1,SUM(IF(([2]JOE_DATA!$C$2:$C$19999=$EF83)*([2]JOE_DATA!$B$2:$B$19999="Work type")*([2]JOE_DATA!$A$2:$A$19999="Corporate Tax"),1,0)))</f>
        <v>1</v>
      </c>
      <c r="IC83" s="3">
        <f t="array" ref="IC83">IF(LEN($EG83)=0,0.4,SUM(IF(([2]JOE_DATA!$C$2:$C$19999=$EG83)*([2]JOE_DATA!$B$2:$B$19999="Work type")*([2]JOE_DATA!$A$2:$A$19999="EPC Construction"),0.4,0)))
+
IF(LEN($EH83)=0,0.3,SUM(IF(([2]JOE_DATA!$C$2:$C$19999=$EH83)*([2]JOE_DATA!$B$2:$B$19999="Work type")*([2]JOE_DATA!$A$2:$A$19999="EPC Construction"),0.3,0)))
+
IF(LEN($EI83)=0,0.3,SUM(IF(([2]JOE_DATA!$C$2:$C$19999=$EI83)*([2]JOE_DATA!$B$2:$B$19999="Work type")*([2]JOE_DATA!$A$2:$A$19999="EPC Construction"),0.3,0)))</f>
        <v>1</v>
      </c>
      <c r="ID83" s="3">
        <f t="array" ref="ID83">IF(LEN($EJ83)=0,0.4,SUM(IF(([2]JOE_DATA!$C$2:$C$19999=$EJ83)*([2]JOE_DATA!$B$2:$B$19999="Contract type")*([2]JOE_DATA!$A$2:$A$19999="EPC Construction"),0.4,0)))
+
IF(LEN($EK83)=0,0.3,SUM(IF(([2]JOE_DATA!$C$2:$C$19999=$EK83)*([2]JOE_DATA!$B$2:$B$19999="Contract type")*([2]JOE_DATA!$A$2:$A$19999="EPC Construction"),0.3,0)))
+
IF(LEN($EL83)=0,0.3,SUM(IF(([2]JOE_DATA!$C$2:$C$19999=$EL83)*([2]JOE_DATA!$B$2:$B$19999="Contract type")*([2]JOE_DATA!$A$2:$A$19999="EPC Construction"),0.3,0)))</f>
        <v>1</v>
      </c>
      <c r="IE83" s="3">
        <f t="array" ref="IE83">IF(LEN($EP83)=0,1,SUM(IF(([2]JOE_DATA!$C$2:$C$19999=$EP83)*([2]JOE_DATA!$B$2:$B$19999="Client type")*([2]JOE_DATA!$A$2:$A$19999="EPC Construction"),1,0)))</f>
        <v>1</v>
      </c>
      <c r="IF83" s="3">
        <f t="array" ref="IF83">IF(LEN($EN83)=0,1,SUM(IF(([2]JOE_DATA!$C$2:$C$19999=$EN83)*([2]JOE_DATA!$B$2:$B$19999="Subject matter")*([2]JOE_DATA!$A$2:$A$19999="EPC Construction"),1,0)))</f>
        <v>1</v>
      </c>
      <c r="IG83" s="3">
        <f t="array" ref="IG83">IF(LEN($ER83)=0,1,SUM(IF(([2]JOE_DATA!$C$2:$C$19999=$ER83)*([2]JOE_DATA!$B$2:$B$19999="Client scope")*([2]JOE_DATA!$A$2:$A$19999="EPC Construction"),1,0)))</f>
        <v>1</v>
      </c>
      <c r="IH83" s="3">
        <f t="array" ref="IH83">IF(LEN($ES83)=0,0.4,SUM(IF(([2]JOE_DATA!$C$2:$C$19999=$ES83)*([2]JOE_DATA!$B$2:$B$19999="Work type")*([2]JOE_DATA!$A$2:$A$19999="EPC Energy"),0.4,0)))
+
IF(LEN($ET83)=0,0.3,SUM(IF(([2]JOE_DATA!$C$2:$C$19999=$ET83)*([2]JOE_DATA!$B$2:$B$19999="Work type")*([2]JOE_DATA!$A$2:$A$19999="EPC Energy"),0.3,0)))
+
IF(LEN($EU83)=0,0.3,SUM(IF(([2]JOE_DATA!$C$2:$C$19999=$EU83)*([2]JOE_DATA!$B$2:$B$19999="Work type")*([2]JOE_DATA!$A$2:$A$19999="EPC Energy"),0.3,0)))</f>
        <v>1</v>
      </c>
      <c r="II83" s="3">
        <f t="array" ref="II83">IF(LEN($EV83)=0,1,SUM(IF(([2]JOE_DATA!$C$2:$C$19999=$EV83)*([2]JOE_DATA!$B$2:$B$19999="Work type")*([2]JOE_DATA!$A$2:$A$19999="EPC Energy"),1,0)))</f>
        <v>1</v>
      </c>
      <c r="IJ83" s="3">
        <f t="array" ref="IJ83">IF(LEN($EW83)=0,1,SUM(IF(([2]JOE_DATA!$C$2:$C$19999=$EW83)*([2]JOE_DATA!$B$2:$B$19999="Client type")*([2]JOE_DATA!$A$2:$A$19999="EPC Projects"),1,0)))</f>
        <v>1</v>
      </c>
      <c r="IK83" s="3">
        <f t="array" ref="IK83">IF(LEN($FE83)=0,0.4,SUM(IF(([2]JOE_DATA!$C$2:$C$19999=$FE83)*([2]JOE_DATA!$B$2:$B$19999="Client type")*([2]JOE_DATA!$A$2:$A$19999="Real Estate"),0.4,0)))
+
IF(LEN($FF83)=0,0.3,SUM(IF(([2]JOE_DATA!$C$2:$C$19999=$FF83)*([2]JOE_DATA!$B$2:$B$19999="Client type")*([2]JOE_DATA!$A$2:$A$19999="Real Estate"),0.3,0)))
+
IF(LEN($FG83)=0,0.3,SUM(IF(([2]JOE_DATA!$C$2:$C$19999=$FG83)*([2]JOE_DATA!$B$2:$B$19999="Client type")*([2]JOE_DATA!$A$2:$A$19999="Real Estate"),0.3,0)))</f>
        <v>1</v>
      </c>
      <c r="IL83" s="3">
        <f t="array" ref="IL83">IF(LEN($FH83)=0,0.4,SUM(IF(([2]JOE_DATA!$C$2:$C$19999=$FH83)*([2]JOE_DATA!$B$2:$B$19999="Work type")*([2]JOE_DATA!$A$2:$A$19999="Real Estate"),0.4,0)))
+
IF(LEN($FI83)=0,0.3,SUM(IF(([2]JOE_DATA!$C$2:$C$19999=$FI83)*([2]JOE_DATA!$B$2:$B$19999="Work type")*([2]JOE_DATA!$A$2:$A$19999="Real Estate"),0.3,0)))
+
IF(LEN($FJ83)=0,0.3,SUM(IF(([2]JOE_DATA!$C$2:$C$19999=$FJ83)*([2]JOE_DATA!$B$2:$B$19999="Work type")*([2]JOE_DATA!$A$2:$A$19999="Real Estate"),0.3,0)))</f>
        <v>1</v>
      </c>
      <c r="IM83" s="3">
        <f t="array" ref="IM83">IF(LEN($EX83)=0,0.4,SUM(IF(([2]JOE_DATA!$C$2:$C$19999=$EX83)*([2]JOE_DATA!$B$2:$B$19999="Work type")*([2]JOE_DATA!$A$2:$A$19999="Human Capital"),0.4,0)))
+
IF(LEN($EY83)=0,0.3,SUM(IF(([2]JOE_DATA!$C$2:$C$19999=$EY83)*([2]JOE_DATA!$B$2:$B$19999="Work type")*([2]JOE_DATA!$A$2:$A$19999="Human Capital"),0.3,0)))
+
IF(LEN($EZ83)=0,0.3,SUM(IF(([2]JOE_DATA!$C$2:$C$19999=$EZ83)*([2]JOE_DATA!$B$2:$B$19999="Work type")*([2]JOE_DATA!$A$2:$A$19999="Human Capital"),0.3,0)))</f>
        <v>1</v>
      </c>
      <c r="IN83" s="3">
        <f t="array" ref="IN83">IF(LEN($FA83)=0,0.4,SUM(IF(([2]JOE_DATA!$C$2:$C$19999=$FA83)*([2]JOE_DATA!$B$2:$B$19999="Sub-work types")*([2]JOE_DATA!$A$2:$A$19999="Human Capital"),0.4,0)))
+
IF(LEN($FB83)=0,0.3,SUM(IF(([2]JOE_DATA!$C$2:$C$19999=$FB83)*([2]JOE_DATA!$B$2:$B$19999="Sub-work types")*([2]JOE_DATA!$A$2:$A$19999="Human Capital"),0.3,0)))
+
IF(LEN($FC83)=0,0.3,SUM(IF(([2]JOE_DATA!$C$2:$C$19999=$FC83)*([2]JOE_DATA!$B$2:$B$19999="Sub-work types")*([2]JOE_DATA!$A$2:$A$19999="Human Capital"),0.3,0)))</f>
        <v>1</v>
      </c>
      <c r="IO83" s="16">
        <f t="array" ref="IO83">IF(LEN($FD83)=0,1,SUM(IF(([2]JOE_DATA!$C$2:$C$19999=$FD83)*([2]JOE_DATA!$B$2:$B$19999="Pension scheme")*([2]JOE_DATA!$A$2:$A$19999="Human Capital"),1,0)))</f>
        <v>1</v>
      </c>
      <c r="IP83" s="3">
        <f t="array" ref="IP83">IF(LEN($BT83)=0,0.4,SUM(IF(([2]JOE_DATA!$C$2:$C$19999=$BT83)*([2]JOE_DATA!$B$2:$B$19999="Other Matter Executive"),0.4,0)))
+
IF(LEN($BU83)=0,0.3,SUM(IF(([2]JOE_DATA!$C$2:$C$19999=$BU83)*([2]JOE_DATA!$B$2:$B$19999="Other Matter Executive"),0.3,0)))
+
IF(LEN($BV83)=0,0.3,SUM(IF(([2]JOE_DATA!$C$2:$C$19999=$BV83)*([2]JOE_DATA!$B$2:$B$19999="Other Matter Executive"),0.3,0)))</f>
        <v>1</v>
      </c>
    </row>
    <row r="84" spans="1:250" ht="36.75">
      <c r="A84" s="37" t="s">
        <v>246</v>
      </c>
      <c r="B84" s="38" t="s">
        <v>525</v>
      </c>
      <c r="C84" s="37" t="s">
        <v>248</v>
      </c>
      <c r="D84" s="37" t="s">
        <v>526</v>
      </c>
      <c r="E84" s="3"/>
      <c r="F84" s="40" t="s">
        <v>277</v>
      </c>
      <c r="G84" s="3"/>
      <c r="H84" s="3"/>
      <c r="I84" s="40" t="s">
        <v>527</v>
      </c>
      <c r="J84" s="3"/>
      <c r="K84" s="3"/>
      <c r="L84" s="37"/>
      <c r="M84" s="3"/>
      <c r="N84" s="3"/>
      <c r="O84" s="41" t="s">
        <v>100</v>
      </c>
      <c r="P84" s="37"/>
      <c r="Q84" s="37"/>
      <c r="R84" s="3"/>
      <c r="S84" s="42"/>
      <c r="T84" s="42">
        <v>40603</v>
      </c>
      <c r="U84" s="37" t="s">
        <v>130</v>
      </c>
      <c r="V84" s="40" t="s">
        <v>277</v>
      </c>
      <c r="W84" s="3"/>
      <c r="X84" s="3" t="s">
        <v>362</v>
      </c>
      <c r="Y84" s="3"/>
      <c r="Z84" s="3"/>
      <c r="AA84" s="37" t="s">
        <v>528</v>
      </c>
      <c r="AB84" s="37"/>
      <c r="AC84" s="3"/>
      <c r="AD84" s="37" t="s">
        <v>248</v>
      </c>
      <c r="AE84" s="3"/>
      <c r="AF84" s="3"/>
      <c r="AG84" s="43" t="s">
        <v>130</v>
      </c>
      <c r="AH84" s="3"/>
      <c r="AI84" s="37" t="s">
        <v>255</v>
      </c>
      <c r="AJ84" s="3"/>
      <c r="AK84" s="3"/>
      <c r="AL84" s="37"/>
      <c r="AM84" s="3"/>
      <c r="AN84" s="3"/>
      <c r="AO84" s="37" t="s">
        <v>256</v>
      </c>
      <c r="AP84" s="3"/>
      <c r="AQ84" s="3"/>
      <c r="AR84" s="3"/>
      <c r="AS84" s="3"/>
      <c r="AT84" s="3"/>
      <c r="AU84" s="3"/>
      <c r="AV84" s="3"/>
      <c r="AW84" s="3"/>
      <c r="AX84" s="3"/>
      <c r="AY84" s="3"/>
      <c r="AZ84" s="3"/>
      <c r="BA84" s="3"/>
      <c r="BB84" s="3"/>
      <c r="BC84" s="3"/>
      <c r="BD84" s="3"/>
      <c r="BE84" s="44"/>
      <c r="BF84" s="37"/>
      <c r="BG84" s="37" t="s">
        <v>248</v>
      </c>
      <c r="BH84" s="3"/>
      <c r="BI84" s="37" t="s">
        <v>289</v>
      </c>
      <c r="BJ84" s="45"/>
      <c r="BK84" s="45"/>
      <c r="BL84" s="46" t="s">
        <v>290</v>
      </c>
      <c r="BM84" s="46"/>
      <c r="BN84" s="37"/>
      <c r="BO84" s="3"/>
      <c r="BP84" s="3"/>
      <c r="BQ84" s="3"/>
      <c r="BR84" s="3"/>
      <c r="BS84" s="3"/>
      <c r="BT84" s="46" t="s">
        <v>329</v>
      </c>
      <c r="BU84" s="37"/>
      <c r="BV84" s="37"/>
      <c r="BW84" s="3"/>
      <c r="BX84" s="3"/>
      <c r="BY84" s="3"/>
      <c r="BZ84" s="3"/>
      <c r="CA84" s="3"/>
      <c r="CB84" s="3"/>
      <c r="CC84" s="3"/>
      <c r="CD84" s="41" t="s">
        <v>259</v>
      </c>
      <c r="CE84" s="40" t="s">
        <v>260</v>
      </c>
      <c r="CF84" s="3"/>
      <c r="CG84" s="41" t="s">
        <v>261</v>
      </c>
      <c r="CH84" s="40"/>
      <c r="CI84" s="3"/>
      <c r="CJ84" s="3"/>
      <c r="CK84" s="41" t="s">
        <v>262</v>
      </c>
      <c r="CL84" s="3"/>
      <c r="CM84" s="3"/>
      <c r="CN84" s="3"/>
      <c r="CO84" s="3"/>
      <c r="CP84" s="3"/>
      <c r="CQ84" s="37"/>
      <c r="CR84" s="37"/>
      <c r="CS84" s="37"/>
      <c r="CT84" s="37"/>
      <c r="CU84" s="37"/>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7"/>
      <c r="FF84" s="37"/>
      <c r="FG84" s="37"/>
      <c r="FH84" s="37"/>
      <c r="FI84" s="37"/>
      <c r="FJ84" s="3"/>
      <c r="FK84" s="3"/>
      <c r="FL84" s="3"/>
      <c r="FM84" s="3"/>
      <c r="FO84" s="3"/>
      <c r="FP84" s="3"/>
      <c r="FQ84" s="3" t="str">
        <f t="array" ref="FQ84">IF(SUM($FU84:$IP84)=74,"PASS","FAIL")</f>
        <v>PASS</v>
      </c>
      <c r="FR84" s="3">
        <f t="shared" si="9"/>
        <v>0</v>
      </c>
      <c r="FS84" s="3">
        <f t="shared" si="10"/>
        <v>0</v>
      </c>
      <c r="FT84" s="3"/>
      <c r="FU84" s="3">
        <f t="array" ref="FU84">SUM(IF(([2]JOE_DATA!$C$2:$C$19999=$C84)*([2]JOE_DATA!$B$2:$B$19999="Client Name Confidential"),1,0))</f>
        <v>1</v>
      </c>
      <c r="FV84" s="3">
        <f t="array" ref="FV84">IF(ISBLANK($E84),1,SUM(IF(([2]JOE_DATA!$C$2:$C$19999=$E84)*([2]JOE_DATA!$B$2:$B$19999="Client name confidential on completion"),1,0)))</f>
        <v>1</v>
      </c>
      <c r="FW84" s="3">
        <f t="array" ref="FW84">IF(LEN($F84)=0,0.5,SUM(IF(([2]JOE_DATA!$C$2:$C$19999=$F84)*([2]JOE_DATA!$B$2:$B$19999="Client sector group"),0.5,0)))
+
IF(LEN($G84)=0,0.25,SUM(IF(([2]JOE_DATA!$C$2:$C$19999=$G84)*([2]JOE_DATA!$B$2:$B$19999="Client sector group"),0.25,0)))
+
IF(LEN($H84)=0,0.25,SUM(IF(([2]JOE_DATA!$C$2:$C$19999=$H84)*([2]JOE_DATA!$B$2:$B$19999="Client sector group"),0.25,0)))</f>
        <v>1</v>
      </c>
      <c r="FX84" s="3">
        <f t="array" ref="FX84">IF(ISBLANK($I84),0.5,SUM(IF(([2]JOE_DATA!$C$2:$C$19999=$I84)*([2]JOE_DATA!$B$2:$B$19999="Client sub-sector group"),0.5,0)))
+
IF(ISBLANK($J84),0.25,SUM(IF(([2]JOE_DATA!$C$2:$C$19999=$J84)*([2]JOE_DATA!$B$2:$B$19999="Client sub-sector group"),0.25,0)))
+
IF(ISBLANK($K84),0.25,SUM(IF(([2]JOE_DATA!$C$2:$C$19999=$K84)*([2]JOE_DATA!$B$2:$B$19999="Client sub-sector group"),0.25,0)))</f>
        <v>1</v>
      </c>
      <c r="FY84" s="3">
        <f t="array" ref="FY84">IF(LEN($L84)=0,0.4,SUM(IF(([2]JOE_DATA!$C$2:$C$19999=$L84)*([2]JOE_DATA!$B$2:$B$19999="Predominant Country of Client"),0.4,0)))
+
IF(LEN($M84)=0,0.3,SUM(IF(([2]JOE_DATA!$C$2:$C$19999=$M84)*([2]JOE_DATA!$B$2:$B$19999="Predominant Country of Client"),0.3,0)))
+
IF(LEN($N84)=0,0.3,SUM(IF(([2]JOE_DATA!$C$2:$C$19999=$N84)*([2]JOE_DATA!$B$2:$B$19999="Predominant Country of Client"),0.3,0)))</f>
        <v>1</v>
      </c>
      <c r="FZ84" s="3">
        <f t="array" ref="FZ84">IF(LEN($O84)=0,0.4,SUM(IF(([2]JOE_DATA!$C$2:$C$19999=$O84)*([2]JOE_DATA!$B$2:$B$19999="Main practice group"),0.4,0)))
+
IF(LEN($P84)=0,0.3,SUM(IF(([2]JOE_DATA!$C$2:$C$19999=$P84)*([2]JOE_DATA!$B$2:$B$19999="Main practice group"),0.3,0)))
+
IF(LEN($Q84)=0,0.3,SUM(IF(([2]JOE_DATA!$C$2:$C$19999=$Q84)*([2]JOE_DATA!$B$2:$B$19999="Main practice group"),0.3,0)))</f>
        <v>1</v>
      </c>
      <c r="GA84" s="3">
        <f t="shared" si="11"/>
        <v>1</v>
      </c>
      <c r="GB84" s="3">
        <f t="shared" si="12"/>
        <v>1</v>
      </c>
      <c r="GC84" s="3">
        <f t="array" ref="GC84">IF(LEN($U84)=0,0.4,SUM(IF(([2]JOE_DATA!$C$2:$C$19999=$U84)*([2]JOE_DATA!$B$2:$B$19999="Matter sector group"),0.4,0)))
+
IF(LEN($V84)=0,0.3,SUM(IF(([2]JOE_DATA!$C$2:$C$19999=$V84)*([2]JOE_DATA!$B$2:$B$19999="Matter sector group"),0.3,0)))
+
IF(LEN($W84)=0,0.3,SUM(IF(([2]JOE_DATA!$C$2:$C$19999=$W84)*([2]JOE_DATA!$B$2:$B$19999="Matter sector group"),0.3,0)))</f>
        <v>1</v>
      </c>
      <c r="GD84" s="3">
        <f t="array" ref="GD84">IF(LEN($X84)=0,0.4,SUM(IF(([2]JOE_DATA!$C$2:$C$19999=$X84)*([2]JOE_DATA!$B$2:$B$19999="Matter sub-sector group"),0.4,0)))
+
IF(LEN($Y84)=0,0.3,SUM(IF(([2]JOE_DATA!$C$2:$C$19999=$Y84)*([2]JOE_DATA!$B$2:$B$19999="Matter sub-sector group"),0.3,0)))
+
IF(LEN($Z84)=0,0.3,SUM(IF(([2]JOE_DATA!$C$2:$C$19999=$Z84)*([2]JOE_DATA!$B$2:$B$19999="Matter sub-sector group"),0.3,0)))</f>
        <v>1</v>
      </c>
      <c r="GE84" s="3">
        <f t="array" ref="GE84">IF(ISBLANK($AD84),1,SUM(IF(([2]JOE_DATA!$C$2:$C$19999=$AD84)*([2]JOE_DATA!$B$2:$B$19999="Matter confidential"),1,0)))</f>
        <v>1</v>
      </c>
      <c r="GF84" s="3">
        <f t="array" ref="GF84">IF(ISBLANK($AE84),1,SUM(IF(([2]JOE_DATA!$C$2:$C$19999=$AE84)*([2]JOE_DATA!$B$2:$B$19999="Matter confidential on completion"),1,0)))</f>
        <v>1</v>
      </c>
      <c r="GG84" s="3">
        <f t="array" ref="GG84">IF(ISBLANK($AG84),1,SUM(IF(([2]JOE_DATA!$C$2:$C$19999=$AG84)*([2]JOE_DATA!$B$2:$B$19999="Applicable law"),1,0)))</f>
        <v>1</v>
      </c>
      <c r="GH84" s="3">
        <f t="array" ref="GH84">IF(ISBLANK($AO84),1,SUM(IF(([2]JOE_DATA!$C$2:$C$19999=$AO84)*([2]JOE_DATA!$B$2:$B$19999="Contentious"),1,0)))</f>
        <v>1</v>
      </c>
      <c r="GI84" s="3">
        <f t="array" ref="GI84">IF(ISBLANK($AP84),1,SUM(IF(([2]JOE_DATA!$C$2:$C$19999=$AP84)*([2]JOE_DATA!$B$2:$B$19999="Dispute resolution"),1,0)))</f>
        <v>1</v>
      </c>
      <c r="GJ84" s="3">
        <f t="array" ref="GJ84">IF(ISBLANK($AQ84),1,SUM(IF(([2]JOE_DATA!$C$2:$C$19999=$AQ84)*([2]JOE_DATA!$B$2:$B$19999="Language of dispute"),1,0)))</f>
        <v>1</v>
      </c>
      <c r="GK84" s="3">
        <f t="array" ref="GK84">IF(LEN($AW84)=0,0.4,SUM(IF(([2]JOE_DATA!$C$2:$C$19999=$AW84)*([2]JOE_DATA!$B$2:$B$19999="Country Of Arbitration"),0.4,0)))
+
IF(LEN($AX84)=0,0.3,SUM(IF(([2]JOE_DATA!$C$2:$C$19999=$AX84)*([2]JOE_DATA!$B$2:$B$19999="Country Of Arbitration"),0.3,0)))
+
IF(LEN($AY84)=0,0.3,SUM(IF(([2]JOE_DATA!$C$2:$C$19999=$AY84)*([2]JOE_DATA!$B$2:$B$19999="Country Of Arbitration"),0.3,0)))</f>
        <v>1</v>
      </c>
      <c r="GL84" s="3">
        <f t="array" ref="GL84">IF(LEN($AT84)=0,0.4,SUM(IF(([2]JOE_DATA!$C$2:$C$19999=$AT84)*([2]JOE_DATA!$B$2:$B$19999="Jurisdiction of dispute"),0.4,0)))
+
IF(LEN($AU84)=0,0.3,SUM(IF(([2]JOE_DATA!$C$2:$C$19999=$AU84)*([2]JOE_DATA!$B$2:$B$19999="Jurisdiction of dispute"),0.3,0)))
+
IF(LEN($AV84)=0,0.3,SUM(IF(([2]JOE_DATA!$C$2:$C$19999=$AV84)*([2]JOE_DATA!$B$2:$B$19999="Jurisdiction of dispute"),0.3,0)))</f>
        <v>1</v>
      </c>
      <c r="GM84" s="3">
        <f t="array" ref="GM84">IF(LEN($AZ84)=0,0.6,SUM(IF(([2]JOE_DATA!$C$2:$C$19999=$AZ84)*([2]JOE_DATA!$B$2:$B$19999="Seat of arbitration"),0.6,0)))
+
IF(LEN($BA84)=0,0.4,SUM(IF(([2]JOE_DATA!$C$2:$C$19999=$BA84)*([2]JOE_DATA!$B$2:$B$19999="Seat of arbitration"),0.4,0)))</f>
        <v>1</v>
      </c>
      <c r="GN84" s="3">
        <f t="array" ref="GN84">IF(ISBLANK($BB84),1,SUM(IF(([2]JOE_DATA!$C$2:$C$19999=$BB84)*([2]JOE_DATA!$B$2:$B$19999="Arbitral rules"),1,0)))</f>
        <v>1</v>
      </c>
      <c r="GO84" s="3">
        <f t="array" ref="GO84">IF(ISBLANK($BC84),1,SUM(IF(([2]JOE_DATA!$C$2:$C$19999=$BC84)*([2]JOE_DATA!$B$2:$B$19999="Investment treaty"),1,0)))</f>
        <v>1</v>
      </c>
      <c r="GP84" s="3">
        <f t="array" ref="GP84">IF(ISBLANK($BD84),1,SUM(IF(([2]JOE_DATA!$C$2:$C$19999=$BD84)*([2]JOE_DATA!$B$2:$B$19999="Investigation type"),1,0)))</f>
        <v>1</v>
      </c>
      <c r="GQ84" s="3">
        <f t="array" ref="GQ84">IF(ISBLANK($BF84),1,SUM(IF(([2]JOE_DATA!$C$2:$C$19999=$BF84)*([2]JOE_DATA!$B$2:$B$19999="Currency of deal"),1,0)))</f>
        <v>1</v>
      </c>
      <c r="GR84" s="3">
        <f t="array" ref="GR84">IF(ISBLANK($BG84),1,SUM(IF(([2]JOE_DATA!$C$2:$C$19999=$BG84)*([2]JOE_DATA!$B$2:$B$19999="Value confidential"),1,0)))</f>
        <v>1</v>
      </c>
      <c r="GS84" s="3">
        <f t="array" ref="GS84">IF(ISBLANK($BH84),1,SUM(IF(([2]JOE_DATA!$C$2:$C$19999=$BH84)*([2]JOE_DATA!$B$2:$B$19999="Value confidential on completion"),1,0)))</f>
        <v>1</v>
      </c>
      <c r="GT84" s="3">
        <f t="array" ref="GT84">IF(LEN($BI84)=0,0.4,SUM(IF(([2]JOE_DATA!$C$2:$C$19999=$BI84)*([2]JOE_DATA!$B$2:$B$19999="Teams"),0.4,0)))
+
IF(LEN($BJ84)=0,0.3,SUM(IF(([2]JOE_DATA!$C$2:$C$19999=$BJ84)*([2]JOE_DATA!$B$2:$B$19999="Teams"),0.3,0)))
+
IF(LEN($BK84)=0,0.3,SUM(IF(([2]JOE_DATA!$C$2:$C$19999=$BK84)*([2]JOE_DATA!$B$2:$B$19999="Teams"),0.3,0)))</f>
        <v>1</v>
      </c>
      <c r="GU84" s="3">
        <f t="array" ref="GU84">IF(LEN($BL84)=0,0.4,SUM(IF(([2]JOE_DATA!$C$2:$C$19999=$BL84)*([2]JOE_DATA!$B$2:$B$19999="Lead Matter Partner"),0.4,0)))
+
IF(LEN($BM84)=0,0.3,SUM(IF(([2]JOE_DATA!$C$2:$C$19999=$BM84)*([2]JOE_DATA!$B$2:$B$19999="Lead Matter Partner"),0.3,0)))
+
IF(LEN($BN84)=0,0.3,SUM(IF(([2]JOE_DATA!$C$2:$C$19999=$BN84)*([2]JOE_DATA!$B$2:$B$19999="Lead Matter Partner"),0.3,0)))</f>
        <v>1</v>
      </c>
      <c r="GV84" s="3">
        <f t="array" ref="GV84">IF(LEN($BP84)=0,0.4,SUM(IF(([2]JOE_DATA!$C$2:$C$19999=$BP84)*([2]JOE_DATA!$B$2:$B$19999="Source of credential"),0.4,0)))
+
IF(LEN($BQ84)=0,0.3,SUM(IF(([2]JOE_DATA!$C$2:$C$19999=$BQ84)*([2]JOE_DATA!$B$2:$B$19999="Source of credential"),0.3,0)))
+
IF(LEN($BR84)=0,0.3,SUM(IF(([2]JOE_DATA!$C$2:$C$19999=$BR84)*([2]JOE_DATA!$B$2:$B$19999="Source of credential"),0.3,0)))</f>
        <v>1</v>
      </c>
      <c r="GW84" s="3">
        <f t="array" ref="GW84">IF(LEN($BX84)=0,0.4,SUM(IF(([2]JOE_DATA!$C$2:$C$19999=$BX84)*([2]JOE_DATA!$B$2:$B$19999="CMS firms involved"),0.4,0)))
+
IF(LEN($BY84)=0,0.6,SUM(IF(([2]JOE_DATA!$C$2:$C$19999=$BY84)*([2]JOE_DATA!$B$2:$B$19999="CMS firms involved"),0.6,0)))</f>
        <v>1</v>
      </c>
      <c r="GX84" s="3">
        <f t="array" ref="GX84">IF(ISBLANK($BZ84),1,SUM(IF(([2]JOE_DATA!$C$2:$C$19999=$BZ84)*([2]JOE_DATA!$B$2:$B$19999="Lead CMS firm"),1,0)))</f>
        <v>1</v>
      </c>
      <c r="GY84" s="3">
        <f t="array" ref="GY84">IF(LEN($CA84)=0,0.4,SUM(IF(([2]JOE_DATA!$C$2:$C$19999=$CA84)*([2]JOE_DATA!$B$2:$B$19999="Countries of other CMS firms"),0.4,0)))
+
IF(LEN($CB84)=0,0.3,SUM(IF(([2]JOE_DATA!$C$2:$C$19999=$CB84)*([2]JOE_DATA!$B$2:$B$19999="Countries of other CMS firms"),0.3,0)))
+
IF(LEN($CC84)=0,0.3,SUM(IF(([2]JOE_DATA!$C$2:$C$19999=$CC84)*([2]JOE_DATA!$B$2:$B$19999="Countries of other CMS firms"),0.3,0)))</f>
        <v>1</v>
      </c>
      <c r="GZ84" s="3">
        <f t="array" ref="GZ84">IF(ISBLANK($CD84),1,SUM(IF(([2]JOE_DATA!$C$2:$C$19999=$CD84)*([2]JOE_DATA!$B$2:$B$19999="Credential status"),1,0)))</f>
        <v>1</v>
      </c>
      <c r="HA84" s="3">
        <f t="array" ref="HA84">IF(ISBLANK($CE84),1,SUM(IF(([2]JOE_DATA!$C$2:$C$19999=$CE84)*([2]JOE_DATA!$B$2:$B$19999="Credential version"),1,0)))</f>
        <v>1</v>
      </c>
      <c r="HB84" s="3">
        <f t="array" ref="HB84">IF(ISBLANK($CG84),1,SUM(IF(([2]JOE_DATA!$C$2:$C$19999=$CG84)*([2]JOE_DATA!$B$2:$B$19999="Credential type "),1,0)))</f>
        <v>1</v>
      </c>
      <c r="HC84" s="3">
        <f t="array" ref="HC84">IF(ISBLANK($CH84),1,SUM(IF(([2]JOE_DATA!$C$2:$C$19999=$CH84)*([2]JOE_DATA!$B$2:$B$19999="Other uses"),1,0)))</f>
        <v>1</v>
      </c>
      <c r="HD84" s="3">
        <f t="array" ref="HD84">IF(ISBLANK($CK84),1,SUM(IF(([2]JOE_DATA!$C$2:$C$19999=$CK84)*([2]JOE_DATA!$B$2:$B$19999="Priority"),1,0)))</f>
        <v>1</v>
      </c>
      <c r="HE84" s="3">
        <f t="array" ref="HE84">IF(LEN($CM84)=0,0.4,SUM(IF(([2]JOE_DATA!$C$2:$C$19999=$CM84)*([2]JOE_DATA!$B$2:$B$19999="Know how"),0.4,0)))
+
IF(LEN($CN84)=0,0.3,SUM(IF(([2]JOE_DATA!$C$2:$C$19999=$CN84)*([2]JOE_DATA!$B$2:$B$19999="Know how"),0.3,0)))
+
IF(LEN($CO84)=0,0.3,SUM(IF(([2]JOE_DATA!$C$2:$C$19999=$CO84)*([2]JOE_DATA!$B$2:$B$19999="Know how"),0.3,0)))</f>
        <v>1</v>
      </c>
      <c r="HF84" s="3">
        <f t="array" ref="HF84">IF(LEN($CS84)=0,0.4,SUM(IF(([2]JOE_DATA!$C$2:$C$19999=$CS84)*([2]JOE_DATA!$B$2:$B$19999="Work type")*([2]JOE_DATA!$A$2:$A$19999="BAIF"),0.4,0)))
+
IF(LEN($CT84)=0,0.3,SUM(IF(([2]JOE_DATA!$C$2:$C$19999=$CT84)*([2]JOE_DATA!$B$2:$B$19999="Work type")*([2]JOE_DATA!$A$2:$A$19999="BAIF"),0.3,0)))
+
IF(LEN($CU84)=0,0.3,SUM(IF(([2]JOE_DATA!$C$2:$C$19999=$CU84)*([2]JOE_DATA!$B$2:$B$19999="Work type")*([2]JOE_DATA!$A$2:$A$19999="BAIF"),0.3,0)))</f>
        <v>1</v>
      </c>
      <c r="HG84" s="3">
        <f t="array" ref="HG84">IF(LEN($CQ84)=0,1,SUM(IF(([2]JOE_DATA!$C$2:$C$19999=$CQ84)*([2]JOE_DATA!$B$2:$B$19999="Client type")*([2]JOE_DATA!$A$2:$A$19999="BAIF"),1,0)))</f>
        <v>1</v>
      </c>
      <c r="HH84" s="3">
        <f t="array" ref="HH84">IF(LEN($CW84)=0,0.4,SUM(IF(([2]JOE_DATA!$C$2:$C$19999=$CW84)*([2]JOE_DATA!$B$2:$B$19999="Work type")*([2]JOE_DATA!$A$2:$A$19999="CRD"),0.4,0)))
+
IF(LEN($CX84)=0,0.3,SUM(IF(([2]JOE_DATA!$C$2:$C$19999=$CX84)*([2]JOE_DATA!$B$2:$B$19999="Work type")*([2]JOE_DATA!$A$2:$A$19999="CRD"),0.3,0)))
+
IF(LEN($CY84)=0,0.3,SUM(IF(([2]JOE_DATA!$C$2:$C$19999=$CY84)*([2]JOE_DATA!$B$2:$B$19999="Work type")*([2]JOE_DATA!$A$2:$A$19999="CRD"),0.3,0)))</f>
        <v>1</v>
      </c>
      <c r="HI84" s="3">
        <f t="array" ref="HI84">IF(LEN($CZ84)=0,0.4,SUM(IF(([2]JOE_DATA!$C$2:$C$19999=$CZ84)*([2]JOE_DATA!$B$2:$B$19999="Sub-work type")*([2]JOE_DATA!$A$2:$A$19999="CRD"),0.4,0)))
+
IF(LEN($DA84)=0,0.3,SUM(IF(([2]JOE_DATA!$C$2:$C$19999=$DA84)*([2]JOE_DATA!$B$2:$B$19999="Sub-work type")*([2]JOE_DATA!$A$2:$A$19999="CRD"),0.3,0)))
+
IF(LEN($DB84)=0,0.3,SUM(IF(([2]JOE_DATA!$C$2:$C$19999=$DB84)*([2]JOE_DATA!$B$2:$B$19999="Sub-work type")*([2]JOE_DATA!$A$2:$A$19999="CRD"),0.3,0)))</f>
        <v>1</v>
      </c>
      <c r="HJ84" s="3">
        <f t="array" ref="HJ84">IF(LEN($CV84)=0,1,SUM(IF(([2]JOE_DATA!$C$2:$C$19999=$CV84)*([2]JOE_DATA!$B$2:$B$19999="Client type")*([2]JOE_DATA!$A$2:$A$19999="CRD"),1,0)))</f>
        <v>1</v>
      </c>
      <c r="HK84" s="3">
        <f t="array" ref="HK84">IF(LEN($DC84)=0,0.4,SUM(IF(([2]JOE_DATA!$C$2:$C$19999=$DC84)*([2]JOE_DATA!$B$2:$B$19999="Work type")*([2]JOE_DATA!$A$2:$A$19999="Corporate"),0.4,0)))
+
IF(LEN($DD84)=0,0.3,SUM(IF(([2]JOE_DATA!$C$2:$C$19999=$DD84)*([2]JOE_DATA!$B$2:$B$19999="Work type")*([2]JOE_DATA!$A$2:$A$19999="Corporate"),0.3,0)))
+
IF(LEN($DE84)=0,0.3,SUM(IF(([2]JOE_DATA!$C$2:$C$19999=$DE84)*([2]JOE_DATA!$B$2:$B$19999="Work type")*([2]JOE_DATA!$A$2:$A$19999="Corporate"),0.3,0)))</f>
        <v>1</v>
      </c>
      <c r="HL84" s="3">
        <f t="array" ref="HL84">IF(LEN($DF84)=0,0.4,SUM(IF(([2]JOE_DATA!$C$2:$C$19999=$DF84)*([2]JOE_DATA!$B$2:$B$19999="Sub-work type")*([2]JOE_DATA!$A$2:$A$19999="Corporate"),0.4,0)))
+
IF(LEN($DG84)=0,0.3,SUM(IF(([2]JOE_DATA!$C$2:$C$19999=$DG84)*([2]JOE_DATA!$B$2:$B$19999="Sub-work type")*([2]JOE_DATA!$A$2:$A$19999="Corporate"),0.3,0)))
+
IF(LEN($DH84)=0,0.3,SUM(IF(([2]JOE_DATA!$C$2:$C$19999=$DH84)*([2]JOE_DATA!$B$2:$B$19999="Sub-work type")*([2]JOE_DATA!$A$2:$A$19999="Corporate"),0.3,0)))</f>
        <v>1</v>
      </c>
      <c r="HM84" s="3">
        <f t="array" ref="HM84">IF(LEN($DI84)=0,0.4,SUM(IF(([2]JOE_DATA!$C$2:$C$19999=$DI84)*([2]JOE_DATA!$B$2:$B$19999="Acting for")*([2]JOE_DATA!$A$2:$A$19999="Corporate"),0.4,0)))
+
IF(LEN($DJ84)=0,0.3,SUM(IF(([2]JOE_DATA!$C$2:$C$19999=$DJ84)*([2]JOE_DATA!$B$2:$B$19999="Acting for")*([2]JOE_DATA!$A$2:$A$19999="Corporate"),0.3,0)))
+
IF(LEN($DK84)=0,0.3,SUM(IF(([2]JOE_DATA!$C$2:$C$19999=$DK84)*([2]JOE_DATA!$B$2:$B$19999="Acting for")*([2]JOE_DATA!$A$2:$A$19999="Corporate"),0.3,0)))</f>
        <v>1</v>
      </c>
      <c r="HN84" s="3">
        <f t="array" ref="HN84">IF(LEN($DM84)=0,0.4,SUM(IF(([2]JOE_DATA!$C$2:$C$19999=$DM84)*([2]JOE_DATA!$B$2:$B$19999="Country of buyer")*([2]JOE_DATA!$A$2:$A$19999="Corporate"),0.4,0)))
+
IF(LEN($DN84)=0,0.3,SUM(IF(([2]JOE_DATA!$C$2:$C$19999=$DN84)*([2]JOE_DATA!$B$2:$B$19999="Country of buyer")*([2]JOE_DATA!$A$2:$A$19999="Corporate"),0.3,0)))
+
IF(LEN($DL84)=0,0.3,SUM(IF(([2]JOE_DATA!$C$2:$C$19999=$DL84)*([2]JOE_DATA!$B$2:$B$19999="Country of buyer")*([2]JOE_DATA!$A$2:$A$19999="Corporate"),0.3,0)))</f>
        <v>1</v>
      </c>
      <c r="HO84" s="3">
        <f t="array" ref="HO84">IF(LEN($DO84)=0,0.4,SUM(IF(([2]JOE_DATA!$C$2:$C$19999=$DO84)*([2]JOE_DATA!$B$2:$B$19999="Country of seller")*([2]JOE_DATA!$A$2:$A$19999="Corporate"),0.4,0)))
+
IF(LEN($DP84)=0,0.3,SUM(IF(([2]JOE_DATA!$C$2:$C$19999=$DP84)*([2]JOE_DATA!$B$2:$B$19999="Country of seller")*([2]JOE_DATA!$A$2:$A$19999="Corporate"),0.3,0)))
+
IF(LEN($DQ84)=0,0.3,SUM(IF(([2]JOE_DATA!$C$2:$C$19999=$DQ84)*([2]JOE_DATA!$B$2:$B$19999="Country of seller")*([2]JOE_DATA!$A$2:$A$19999="Corporate"),0.3,0)))</f>
        <v>1</v>
      </c>
      <c r="HP84" s="3">
        <f t="array" ref="HP84">IF(LEN($DR84)=0,0.4,SUM(IF(([2]JOE_DATA!$C$2:$C$19999=$DR84)*([2]JOE_DATA!$B$2:$B$19999="Country of target")*([2]JOE_DATA!$A$2:$A$19999="Corporate"),0.4,0)))
+
IF(LEN($DS84)=0,0.3,SUM(IF(([2]JOE_DATA!$C$2:$C$19999=$DS84)*([2]JOE_DATA!$B$2:$B$19999="Country of target")*([2]JOE_DATA!$A$2:$A$19999="Corporate"),0.3,0)))
+
IF(LEN($DT84)=0,0.3,SUM(IF(([2]JOE_DATA!$C$2:$C$19999=$DT84)*([2]JOE_DATA!$B$2:$B$19999="Country of target")*([2]JOE_DATA!$A$2:$A$19999="Corporate"),0.3,0)))</f>
        <v>1</v>
      </c>
      <c r="HQ84" s="3">
        <f t="array" ref="HQ84">IF(LEN($DU84)=0,1,SUM(IF(([2]JOE_DATA!$C$2:$C$19999=$DU84)*([2]JOE_DATA!$B$2:$B$19999="Value over US $5m")*([2]JOE_DATA!$A$2:$A$19999="Corporate"),1,0)))</f>
        <v>1</v>
      </c>
      <c r="HR84" s="3">
        <f t="array" ref="HR84">IF(LEN($DV84)=0,1,SUM(IF(([2]JOE_DATA!$C$2:$C$19999=$DV84)*([2]JOE_DATA!$B$2:$B$19999="Value over £500,000")*([2]JOE_DATA!$A$2:$A$19999="Corporate"),1,0)))</f>
        <v>1</v>
      </c>
      <c r="HS84" s="3">
        <f t="array" ref="HS84">IF(LEN($DW84)=0,1,SUM(IF(([2]JOE_DATA!$C$2:$C$19999=$DW84)*([2]JOE_DATA!$B$2:$B$19999="Value over Euro 5m")*([2]JOE_DATA!$A$2:$A$19999="Corporate"),1,0)))</f>
        <v>1</v>
      </c>
      <c r="HT84" s="3">
        <f t="array" ref="HT84">IF(LEN($DX84)=0,1,SUM(IF(([2]JOE_DATA!$C$2:$C$19999=$DX84)*([2]JOE_DATA!$B$2:$B$19999="Value range in euros")*([2]JOE_DATA!$A$2:$A$19999="Corporate"),1,0)))</f>
        <v>1</v>
      </c>
      <c r="HU84" s="3">
        <f t="array" ref="HU84">IF(LEN($DY84)=0,1,SUM(IF(([2]JOE_DATA!$C$2:$C$19999=$DY84)*([2]JOE_DATA!$B$2:$B$19999="Is the deal relevant for M&amp;A study")*([2]JOE_DATA!$A$2:$A$19999="Corporate"),1,0)))</f>
        <v>1</v>
      </c>
      <c r="HV84" s="3">
        <f t="array" ref="HV84">IF(LEN($DZ84)=0,1,SUM(IF(([2]JOE_DATA!$C$2:$C$19999=$DZ84)*([2]JOE_DATA!$B$2:$B$19999="Does the deal involve PE clients")*([2]JOE_DATA!$A$2:$A$19999="Corporate"),1,0)))</f>
        <v>1</v>
      </c>
      <c r="HW84" s="3">
        <f t="array" ref="HW84">IF(LEN($EA84)=0,1,SUM(IF(([2]JOE_DATA!$C$2:$C$19999=$EA84)*([2]JOE_DATA!$B$2:$B$19999="Quarter deal announced/signed")*([2]JOE_DATA!$A$2:$A$19999="Corporate"),1,0)))</f>
        <v>1</v>
      </c>
      <c r="HX84" s="3">
        <f t="array" ref="HX84">IF(LEN($EB84)=0,1,SUM(IF(([2]JOE_DATA!$C$2:$C$19999=$EB84)*([2]JOE_DATA!$B$2:$B$19999="Quarter deal completed")*([2]JOE_DATA!$A$2:$A$19999="Corporate"),1,0)))</f>
        <v>1</v>
      </c>
      <c r="HY84" s="3">
        <f t="array" ref="HY84">IF(LEN($EC84)=0,1,SUM(IF(([2]JOE_DATA!$C$2:$C$19999=$EC84)*([2]JOE_DATA!$B$2:$B$19999="Year deal announced/signed")*([2]JOE_DATA!$A$2:$A$19999="Corporate"),1,0)))</f>
        <v>1</v>
      </c>
      <c r="HZ84" s="3">
        <f t="array" ref="HZ84">IF(LEN($ED84)=0,1,SUM(IF(([2]JOE_DATA!$C$2:$C$19999=$ED84)*([2]JOE_DATA!$B$2:$B$19999="Year deal completed")*([2]JOE_DATA!$A$2:$A$19999="Corporate"),1,0)))</f>
        <v>1</v>
      </c>
      <c r="IA84" s="3">
        <v>1</v>
      </c>
      <c r="IB84" s="3">
        <f t="array" ref="IB84">IF(LEN($EF84)=0,1,SUM(IF(([2]JOE_DATA!$C$2:$C$19999=$EF84)*([2]JOE_DATA!$B$2:$B$19999="Work type")*([2]JOE_DATA!$A$2:$A$19999="Corporate Tax"),1,0)))</f>
        <v>1</v>
      </c>
      <c r="IC84" s="3">
        <f t="array" ref="IC84">IF(LEN($EG84)=0,0.4,SUM(IF(([2]JOE_DATA!$C$2:$C$19999=$EG84)*([2]JOE_DATA!$B$2:$B$19999="Work type")*([2]JOE_DATA!$A$2:$A$19999="EPC Construction"),0.4,0)))
+
IF(LEN($EH84)=0,0.3,SUM(IF(([2]JOE_DATA!$C$2:$C$19999=$EH84)*([2]JOE_DATA!$B$2:$B$19999="Work type")*([2]JOE_DATA!$A$2:$A$19999="EPC Construction"),0.3,0)))
+
IF(LEN($EI84)=0,0.3,SUM(IF(([2]JOE_DATA!$C$2:$C$19999=$EI84)*([2]JOE_DATA!$B$2:$B$19999="Work type")*([2]JOE_DATA!$A$2:$A$19999="EPC Construction"),0.3,0)))</f>
        <v>1</v>
      </c>
      <c r="ID84" s="3">
        <f t="array" ref="ID84">IF(LEN($EJ84)=0,0.4,SUM(IF(([2]JOE_DATA!$C$2:$C$19999=$EJ84)*([2]JOE_DATA!$B$2:$B$19999="Contract type")*([2]JOE_DATA!$A$2:$A$19999="EPC Construction"),0.4,0)))
+
IF(LEN($EK84)=0,0.3,SUM(IF(([2]JOE_DATA!$C$2:$C$19999=$EK84)*([2]JOE_DATA!$B$2:$B$19999="Contract type")*([2]JOE_DATA!$A$2:$A$19999="EPC Construction"),0.3,0)))
+
IF(LEN($EL84)=0,0.3,SUM(IF(([2]JOE_DATA!$C$2:$C$19999=$EL84)*([2]JOE_DATA!$B$2:$B$19999="Contract type")*([2]JOE_DATA!$A$2:$A$19999="EPC Construction"),0.3,0)))</f>
        <v>1</v>
      </c>
      <c r="IE84" s="3">
        <f t="array" ref="IE84">IF(LEN($EP84)=0,1,SUM(IF(([2]JOE_DATA!$C$2:$C$19999=$EP84)*([2]JOE_DATA!$B$2:$B$19999="Client type")*([2]JOE_DATA!$A$2:$A$19999="EPC Construction"),1,0)))</f>
        <v>1</v>
      </c>
      <c r="IF84" s="3">
        <f t="array" ref="IF84">IF(LEN($EN84)=0,1,SUM(IF(([2]JOE_DATA!$C$2:$C$19999=$EN84)*([2]JOE_DATA!$B$2:$B$19999="Subject matter")*([2]JOE_DATA!$A$2:$A$19999="EPC Construction"),1,0)))</f>
        <v>1</v>
      </c>
      <c r="IG84" s="3">
        <f t="array" ref="IG84">IF(LEN($ER84)=0,1,SUM(IF(([2]JOE_DATA!$C$2:$C$19999=$ER84)*([2]JOE_DATA!$B$2:$B$19999="Client scope")*([2]JOE_DATA!$A$2:$A$19999="EPC Construction"),1,0)))</f>
        <v>1</v>
      </c>
      <c r="IH84" s="3">
        <f t="array" ref="IH84">IF(LEN($ES84)=0,0.4,SUM(IF(([2]JOE_DATA!$C$2:$C$19999=$ES84)*([2]JOE_DATA!$B$2:$B$19999="Work type")*([2]JOE_DATA!$A$2:$A$19999="EPC Energy"),0.4,0)))
+
IF(LEN($ET84)=0,0.3,SUM(IF(([2]JOE_DATA!$C$2:$C$19999=$ET84)*([2]JOE_DATA!$B$2:$B$19999="Work type")*([2]JOE_DATA!$A$2:$A$19999="EPC Energy"),0.3,0)))
+
IF(LEN($EU84)=0,0.3,SUM(IF(([2]JOE_DATA!$C$2:$C$19999=$EU84)*([2]JOE_DATA!$B$2:$B$19999="Work type")*([2]JOE_DATA!$A$2:$A$19999="EPC Energy"),0.3,0)))</f>
        <v>1</v>
      </c>
      <c r="II84" s="3">
        <f t="array" ref="II84">IF(LEN($EV84)=0,1,SUM(IF(([2]JOE_DATA!$C$2:$C$19999=$EV84)*([2]JOE_DATA!$B$2:$B$19999="Work type")*([2]JOE_DATA!$A$2:$A$19999="EPC Energy"),1,0)))</f>
        <v>1</v>
      </c>
      <c r="IJ84" s="3">
        <f t="array" ref="IJ84">IF(LEN($EW84)=0,1,SUM(IF(([2]JOE_DATA!$C$2:$C$19999=$EW84)*([2]JOE_DATA!$B$2:$B$19999="Client type")*([2]JOE_DATA!$A$2:$A$19999="EPC Projects"),1,0)))</f>
        <v>1</v>
      </c>
      <c r="IK84" s="3">
        <f t="array" ref="IK84">IF(LEN($FE84)=0,0.4,SUM(IF(([2]JOE_DATA!$C$2:$C$19999=$FE84)*([2]JOE_DATA!$B$2:$B$19999="Client type")*([2]JOE_DATA!$A$2:$A$19999="Real Estate"),0.4,0)))
+
IF(LEN($FF84)=0,0.3,SUM(IF(([2]JOE_DATA!$C$2:$C$19999=$FF84)*([2]JOE_DATA!$B$2:$B$19999="Client type")*([2]JOE_DATA!$A$2:$A$19999="Real Estate"),0.3,0)))
+
IF(LEN($FG84)=0,0.3,SUM(IF(([2]JOE_DATA!$C$2:$C$19999=$FG84)*([2]JOE_DATA!$B$2:$B$19999="Client type")*([2]JOE_DATA!$A$2:$A$19999="Real Estate"),0.3,0)))</f>
        <v>1</v>
      </c>
      <c r="IL84" s="3">
        <f t="array" ref="IL84">IF(LEN($FH84)=0,0.4,SUM(IF(([2]JOE_DATA!$C$2:$C$19999=$FH84)*([2]JOE_DATA!$B$2:$B$19999="Work type")*([2]JOE_DATA!$A$2:$A$19999="Real Estate"),0.4,0)))
+
IF(LEN($FI84)=0,0.3,SUM(IF(([2]JOE_DATA!$C$2:$C$19999=$FI84)*([2]JOE_DATA!$B$2:$B$19999="Work type")*([2]JOE_DATA!$A$2:$A$19999="Real Estate"),0.3,0)))
+
IF(LEN($FJ84)=0,0.3,SUM(IF(([2]JOE_DATA!$C$2:$C$19999=$FJ84)*([2]JOE_DATA!$B$2:$B$19999="Work type")*([2]JOE_DATA!$A$2:$A$19999="Real Estate"),0.3,0)))</f>
        <v>1</v>
      </c>
      <c r="IM84" s="3">
        <f t="array" ref="IM84">IF(LEN($EX84)=0,0.4,SUM(IF(([2]JOE_DATA!$C$2:$C$19999=$EX84)*([2]JOE_DATA!$B$2:$B$19999="Work type")*([2]JOE_DATA!$A$2:$A$19999="Human Capital"),0.4,0)))
+
IF(LEN($EY84)=0,0.3,SUM(IF(([2]JOE_DATA!$C$2:$C$19999=$EY84)*([2]JOE_DATA!$B$2:$B$19999="Work type")*([2]JOE_DATA!$A$2:$A$19999="Human Capital"),0.3,0)))
+
IF(LEN($EZ84)=0,0.3,SUM(IF(([2]JOE_DATA!$C$2:$C$19999=$EZ84)*([2]JOE_DATA!$B$2:$B$19999="Work type")*([2]JOE_DATA!$A$2:$A$19999="Human Capital"),0.3,0)))</f>
        <v>1</v>
      </c>
      <c r="IN84" s="3">
        <f t="array" ref="IN84">IF(LEN($FA84)=0,0.4,SUM(IF(([2]JOE_DATA!$C$2:$C$19999=$FA84)*([2]JOE_DATA!$B$2:$B$19999="Sub-work types")*([2]JOE_DATA!$A$2:$A$19999="Human Capital"),0.4,0)))
+
IF(LEN($FB84)=0,0.3,SUM(IF(([2]JOE_DATA!$C$2:$C$19999=$FB84)*([2]JOE_DATA!$B$2:$B$19999="Sub-work types")*([2]JOE_DATA!$A$2:$A$19999="Human Capital"),0.3,0)))
+
IF(LEN($FC84)=0,0.3,SUM(IF(([2]JOE_DATA!$C$2:$C$19999=$FC84)*([2]JOE_DATA!$B$2:$B$19999="Sub-work types")*([2]JOE_DATA!$A$2:$A$19999="Human Capital"),0.3,0)))</f>
        <v>1</v>
      </c>
      <c r="IO84" s="16">
        <f t="array" ref="IO84">IF(LEN($FD84)=0,1,SUM(IF(([2]JOE_DATA!$C$2:$C$19999=$FD84)*([2]JOE_DATA!$B$2:$B$19999="Pension scheme")*([2]JOE_DATA!$A$2:$A$19999="Human Capital"),1,0)))</f>
        <v>1</v>
      </c>
      <c r="IP84" s="3">
        <f t="array" ref="IP84">IF(LEN($BT84)=0,0.4,SUM(IF(([2]JOE_DATA!$C$2:$C$19999=$BT84)*([2]JOE_DATA!$B$2:$B$19999="Other Matter Executive"),0.4,0)))
+
IF(LEN($BU84)=0,0.3,SUM(IF(([2]JOE_DATA!$C$2:$C$19999=$BU84)*([2]JOE_DATA!$B$2:$B$19999="Other Matter Executive"),0.3,0)))
+
IF(LEN($BV84)=0,0.3,SUM(IF(([2]JOE_DATA!$C$2:$C$19999=$BV84)*([2]JOE_DATA!$B$2:$B$19999="Other Matter Executive"),0.3,0)))</f>
        <v>1</v>
      </c>
    </row>
    <row r="85" spans="1:250" ht="54.75">
      <c r="A85" s="37" t="s">
        <v>246</v>
      </c>
      <c r="B85" s="38" t="s">
        <v>529</v>
      </c>
      <c r="C85" s="37" t="s">
        <v>248</v>
      </c>
      <c r="D85" s="37" t="s">
        <v>406</v>
      </c>
      <c r="E85" s="3"/>
      <c r="F85" s="40" t="s">
        <v>300</v>
      </c>
      <c r="G85" s="3"/>
      <c r="H85" s="3"/>
      <c r="I85" s="40" t="s">
        <v>530</v>
      </c>
      <c r="J85" s="3"/>
      <c r="K85" s="3"/>
      <c r="L85" s="37"/>
      <c r="M85" s="3"/>
      <c r="N85" s="3"/>
      <c r="O85" s="47" t="s">
        <v>98</v>
      </c>
      <c r="P85" s="37"/>
      <c r="Q85" s="37"/>
      <c r="R85" s="3"/>
      <c r="S85" s="42"/>
      <c r="T85" s="42"/>
      <c r="U85" s="40" t="s">
        <v>300</v>
      </c>
      <c r="V85" s="3"/>
      <c r="W85" s="3"/>
      <c r="X85" s="40" t="s">
        <v>530</v>
      </c>
      <c r="Y85" s="3"/>
      <c r="Z85" s="3"/>
      <c r="AA85" s="37" t="s">
        <v>531</v>
      </c>
      <c r="AB85" s="37"/>
      <c r="AC85" s="3"/>
      <c r="AD85" s="37" t="s">
        <v>248</v>
      </c>
      <c r="AE85" s="3"/>
      <c r="AF85" s="3"/>
      <c r="AG85" s="43" t="s">
        <v>130</v>
      </c>
      <c r="AH85" s="3"/>
      <c r="AI85" s="37" t="s">
        <v>255</v>
      </c>
      <c r="AJ85" s="3"/>
      <c r="AK85" s="3"/>
      <c r="AL85" s="37"/>
      <c r="AM85" s="3"/>
      <c r="AN85" s="3"/>
      <c r="AO85" s="37" t="s">
        <v>256</v>
      </c>
      <c r="AP85" s="3"/>
      <c r="AQ85" s="3"/>
      <c r="AR85" s="3"/>
      <c r="AS85" s="3"/>
      <c r="AT85" s="3"/>
      <c r="AU85" s="3"/>
      <c r="AV85" s="3"/>
      <c r="AW85" s="3"/>
      <c r="AX85" s="3"/>
      <c r="AY85" s="3"/>
      <c r="AZ85" s="3"/>
      <c r="BA85" s="3"/>
      <c r="BB85" s="3"/>
      <c r="BC85" s="3"/>
      <c r="BD85" s="3"/>
      <c r="BE85" s="44"/>
      <c r="BF85" s="37"/>
      <c r="BG85" s="37" t="s">
        <v>248</v>
      </c>
      <c r="BH85" s="3"/>
      <c r="BI85" s="40" t="s">
        <v>303</v>
      </c>
      <c r="BJ85" s="45"/>
      <c r="BK85" s="45"/>
      <c r="BL85" s="46" t="s">
        <v>291</v>
      </c>
      <c r="BM85" s="46" t="s">
        <v>364</v>
      </c>
      <c r="BN85" s="37"/>
      <c r="BO85" s="3"/>
      <c r="BP85" s="3"/>
      <c r="BQ85" s="3"/>
      <c r="BR85" s="3"/>
      <c r="BS85" s="3"/>
      <c r="BT85" s="37"/>
      <c r="BU85" s="37"/>
      <c r="BV85" s="37"/>
      <c r="BW85" s="3"/>
      <c r="BX85" s="3"/>
      <c r="BY85" s="3"/>
      <c r="BZ85" s="3"/>
      <c r="CA85" s="3"/>
      <c r="CB85" s="3"/>
      <c r="CC85" s="3"/>
      <c r="CD85" s="41" t="s">
        <v>259</v>
      </c>
      <c r="CE85" s="40" t="s">
        <v>260</v>
      </c>
      <c r="CF85" s="3"/>
      <c r="CG85" s="41" t="s">
        <v>261</v>
      </c>
      <c r="CH85" s="40"/>
      <c r="CI85" s="3"/>
      <c r="CJ85" s="3"/>
      <c r="CK85" s="41" t="s">
        <v>262</v>
      </c>
      <c r="CL85" s="3"/>
      <c r="CM85" s="3"/>
      <c r="CN85" s="3"/>
      <c r="CO85" s="3"/>
      <c r="CP85" s="3"/>
      <c r="CQ85" s="37"/>
      <c r="CR85" s="37"/>
      <c r="CS85" s="37"/>
      <c r="CT85" s="37"/>
      <c r="CU85" s="37"/>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7"/>
      <c r="FF85" s="37"/>
      <c r="FG85" s="37"/>
      <c r="FH85" s="37"/>
      <c r="FI85" s="37"/>
      <c r="FJ85" s="3"/>
      <c r="FK85" s="3"/>
      <c r="FL85" s="3"/>
      <c r="FM85" s="3"/>
      <c r="FO85" s="3"/>
      <c r="FP85" s="3"/>
      <c r="FQ85" s="3" t="str">
        <f t="array" ref="FQ85">IF(SUM($FU85:$IP85)=74,"PASS","FAIL")</f>
        <v>PASS</v>
      </c>
      <c r="FR85" s="3">
        <f t="shared" si="9"/>
        <v>0</v>
      </c>
      <c r="FS85" s="3">
        <f t="shared" si="10"/>
        <v>0</v>
      </c>
      <c r="FT85" s="3"/>
      <c r="FU85" s="3">
        <f t="array" ref="FU85">SUM(IF(([2]JOE_DATA!$C$2:$C$19999=$C85)*([2]JOE_DATA!$B$2:$B$19999="Client Name Confidential"),1,0))</f>
        <v>1</v>
      </c>
      <c r="FV85" s="3">
        <f t="array" ref="FV85">IF(ISBLANK($E85),1,SUM(IF(([2]JOE_DATA!$C$2:$C$19999=$E85)*([2]JOE_DATA!$B$2:$B$19999="Client name confidential on completion"),1,0)))</f>
        <v>1</v>
      </c>
      <c r="FW85" s="3">
        <f t="array" ref="FW85">IF(LEN($F85)=0,0.5,SUM(IF(([2]JOE_DATA!$C$2:$C$19999=$F85)*([2]JOE_DATA!$B$2:$B$19999="Client sector group"),0.5,0)))
+
IF(LEN($G85)=0,0.25,SUM(IF(([2]JOE_DATA!$C$2:$C$19999=$G85)*([2]JOE_DATA!$B$2:$B$19999="Client sector group"),0.25,0)))
+
IF(LEN($H85)=0,0.25,SUM(IF(([2]JOE_DATA!$C$2:$C$19999=$H85)*([2]JOE_DATA!$B$2:$B$19999="Client sector group"),0.25,0)))</f>
        <v>1</v>
      </c>
      <c r="FX85" s="3">
        <f t="array" ref="FX85">IF(ISBLANK($I85),0.5,SUM(IF(([2]JOE_DATA!$C$2:$C$19999=$I85)*([2]JOE_DATA!$B$2:$B$19999="Client sub-sector group"),0.5,0)))
+
IF(ISBLANK($J85),0.25,SUM(IF(([2]JOE_DATA!$C$2:$C$19999=$J85)*([2]JOE_DATA!$B$2:$B$19999="Client sub-sector group"),0.25,0)))
+
IF(ISBLANK($K85),0.25,SUM(IF(([2]JOE_DATA!$C$2:$C$19999=$K85)*([2]JOE_DATA!$B$2:$B$19999="Client sub-sector group"),0.25,0)))</f>
        <v>1</v>
      </c>
      <c r="FY85" s="3">
        <f t="array" ref="FY85">IF(LEN($L85)=0,0.4,SUM(IF(([2]JOE_DATA!$C$2:$C$19999=$L85)*([2]JOE_DATA!$B$2:$B$19999="Predominant Country of Client"),0.4,0)))
+
IF(LEN($M85)=0,0.3,SUM(IF(([2]JOE_DATA!$C$2:$C$19999=$M85)*([2]JOE_DATA!$B$2:$B$19999="Predominant Country of Client"),0.3,0)))
+
IF(LEN($N85)=0,0.3,SUM(IF(([2]JOE_DATA!$C$2:$C$19999=$N85)*([2]JOE_DATA!$B$2:$B$19999="Predominant Country of Client"),0.3,0)))</f>
        <v>1</v>
      </c>
      <c r="FZ85" s="3">
        <f t="array" ref="FZ85">IF(LEN($O85)=0,0.4,SUM(IF(([2]JOE_DATA!$C$2:$C$19999=$O85)*([2]JOE_DATA!$B$2:$B$19999="Main practice group"),0.4,0)))
+
IF(LEN($P85)=0,0.3,SUM(IF(([2]JOE_DATA!$C$2:$C$19999=$P85)*([2]JOE_DATA!$B$2:$B$19999="Main practice group"),0.3,0)))
+
IF(LEN($Q85)=0,0.3,SUM(IF(([2]JOE_DATA!$C$2:$C$19999=$Q85)*([2]JOE_DATA!$B$2:$B$19999="Main practice group"),0.3,0)))</f>
        <v>1</v>
      </c>
      <c r="GA85" s="3">
        <f t="shared" si="11"/>
        <v>1</v>
      </c>
      <c r="GB85" s="3">
        <f t="shared" si="12"/>
        <v>1</v>
      </c>
      <c r="GC85" s="3">
        <f t="array" ref="GC85">IF(LEN($U85)=0,0.4,SUM(IF(([2]JOE_DATA!$C$2:$C$19999=$U85)*([2]JOE_DATA!$B$2:$B$19999="Matter sector group"),0.4,0)))
+
IF(LEN($V85)=0,0.3,SUM(IF(([2]JOE_DATA!$C$2:$C$19999=$V85)*([2]JOE_DATA!$B$2:$B$19999="Matter sector group"),0.3,0)))
+
IF(LEN($W85)=0,0.3,SUM(IF(([2]JOE_DATA!$C$2:$C$19999=$W85)*([2]JOE_DATA!$B$2:$B$19999="Matter sector group"),0.3,0)))</f>
        <v>1</v>
      </c>
      <c r="GD85" s="3">
        <f t="array" ref="GD85">IF(LEN($X85)=0,0.4,SUM(IF(([2]JOE_DATA!$C$2:$C$19999=$X85)*([2]JOE_DATA!$B$2:$B$19999="Matter sub-sector group"),0.4,0)))
+
IF(LEN($Y85)=0,0.3,SUM(IF(([2]JOE_DATA!$C$2:$C$19999=$Y85)*([2]JOE_DATA!$B$2:$B$19999="Matter sub-sector group"),0.3,0)))
+
IF(LEN($Z85)=0,0.3,SUM(IF(([2]JOE_DATA!$C$2:$C$19999=$Z85)*([2]JOE_DATA!$B$2:$B$19999="Matter sub-sector group"),0.3,0)))</f>
        <v>1</v>
      </c>
      <c r="GE85" s="3">
        <f t="array" ref="GE85">IF(ISBLANK($AD85),1,SUM(IF(([2]JOE_DATA!$C$2:$C$19999=$AD85)*([2]JOE_DATA!$B$2:$B$19999="Matter confidential"),1,0)))</f>
        <v>1</v>
      </c>
      <c r="GF85" s="3">
        <f t="array" ref="GF85">IF(ISBLANK($AE85),1,SUM(IF(([2]JOE_DATA!$C$2:$C$19999=$AE85)*([2]JOE_DATA!$B$2:$B$19999="Matter confidential on completion"),1,0)))</f>
        <v>1</v>
      </c>
      <c r="GG85" s="3">
        <f t="array" ref="GG85">IF(ISBLANK($AG85),1,SUM(IF(([2]JOE_DATA!$C$2:$C$19999=$AG85)*([2]JOE_DATA!$B$2:$B$19999="Applicable law"),1,0)))</f>
        <v>1</v>
      </c>
      <c r="GH85" s="3">
        <f t="array" ref="GH85">IF(ISBLANK($AO85),1,SUM(IF(([2]JOE_DATA!$C$2:$C$19999=$AO85)*([2]JOE_DATA!$B$2:$B$19999="Contentious"),1,0)))</f>
        <v>1</v>
      </c>
      <c r="GI85" s="3">
        <f t="array" ref="GI85">IF(ISBLANK($AP85),1,SUM(IF(([2]JOE_DATA!$C$2:$C$19999=$AP85)*([2]JOE_DATA!$B$2:$B$19999="Dispute resolution"),1,0)))</f>
        <v>1</v>
      </c>
      <c r="GJ85" s="3">
        <f t="array" ref="GJ85">IF(ISBLANK($AQ85),1,SUM(IF(([2]JOE_DATA!$C$2:$C$19999=$AQ85)*([2]JOE_DATA!$B$2:$B$19999="Language of dispute"),1,0)))</f>
        <v>1</v>
      </c>
      <c r="GK85" s="3">
        <f t="array" ref="GK85">IF(LEN($AW85)=0,0.4,SUM(IF(([2]JOE_DATA!$C$2:$C$19999=$AW85)*([2]JOE_DATA!$B$2:$B$19999="Country Of Arbitration"),0.4,0)))
+
IF(LEN($AX85)=0,0.3,SUM(IF(([2]JOE_DATA!$C$2:$C$19999=$AX85)*([2]JOE_DATA!$B$2:$B$19999="Country Of Arbitration"),0.3,0)))
+
IF(LEN($AY85)=0,0.3,SUM(IF(([2]JOE_DATA!$C$2:$C$19999=$AY85)*([2]JOE_DATA!$B$2:$B$19999="Country Of Arbitration"),0.3,0)))</f>
        <v>1</v>
      </c>
      <c r="GL85" s="3">
        <f t="array" ref="GL85">IF(LEN($AT85)=0,0.4,SUM(IF(([2]JOE_DATA!$C$2:$C$19999=$AT85)*([2]JOE_DATA!$B$2:$B$19999="Jurisdiction of dispute"),0.4,0)))
+
IF(LEN($AU85)=0,0.3,SUM(IF(([2]JOE_DATA!$C$2:$C$19999=$AU85)*([2]JOE_DATA!$B$2:$B$19999="Jurisdiction of dispute"),0.3,0)))
+
IF(LEN($AV85)=0,0.3,SUM(IF(([2]JOE_DATA!$C$2:$C$19999=$AV85)*([2]JOE_DATA!$B$2:$B$19999="Jurisdiction of dispute"),0.3,0)))</f>
        <v>1</v>
      </c>
      <c r="GM85" s="3">
        <f t="array" ref="GM85">IF(LEN($AZ85)=0,0.6,SUM(IF(([2]JOE_DATA!$C$2:$C$19999=$AZ85)*([2]JOE_DATA!$B$2:$B$19999="Seat of arbitration"),0.6,0)))
+
IF(LEN($BA85)=0,0.4,SUM(IF(([2]JOE_DATA!$C$2:$C$19999=$BA85)*([2]JOE_DATA!$B$2:$B$19999="Seat of arbitration"),0.4,0)))</f>
        <v>1</v>
      </c>
      <c r="GN85" s="3">
        <f t="array" ref="GN85">IF(ISBLANK($BB85),1,SUM(IF(([2]JOE_DATA!$C$2:$C$19999=$BB85)*([2]JOE_DATA!$B$2:$B$19999="Arbitral rules"),1,0)))</f>
        <v>1</v>
      </c>
      <c r="GO85" s="3">
        <f t="array" ref="GO85">IF(ISBLANK($BC85),1,SUM(IF(([2]JOE_DATA!$C$2:$C$19999=$BC85)*([2]JOE_DATA!$B$2:$B$19999="Investment treaty"),1,0)))</f>
        <v>1</v>
      </c>
      <c r="GP85" s="3">
        <f t="array" ref="GP85">IF(ISBLANK($BD85),1,SUM(IF(([2]JOE_DATA!$C$2:$C$19999=$BD85)*([2]JOE_DATA!$B$2:$B$19999="Investigation type"),1,0)))</f>
        <v>1</v>
      </c>
      <c r="GQ85" s="3">
        <f t="array" ref="GQ85">IF(ISBLANK($BF85),1,SUM(IF(([2]JOE_DATA!$C$2:$C$19999=$BF85)*([2]JOE_DATA!$B$2:$B$19999="Currency of deal"),1,0)))</f>
        <v>1</v>
      </c>
      <c r="GR85" s="3">
        <f t="array" ref="GR85">IF(ISBLANK($BG85),1,SUM(IF(([2]JOE_DATA!$C$2:$C$19999=$BG85)*([2]JOE_DATA!$B$2:$B$19999="Value confidential"),1,0)))</f>
        <v>1</v>
      </c>
      <c r="GS85" s="3">
        <f t="array" ref="GS85">IF(ISBLANK($BH85),1,SUM(IF(([2]JOE_DATA!$C$2:$C$19999=$BH85)*([2]JOE_DATA!$B$2:$B$19999="Value confidential on completion"),1,0)))</f>
        <v>1</v>
      </c>
      <c r="GT85" s="3">
        <f t="array" ref="GT85">IF(LEN($BI85)=0,0.4,SUM(IF(([2]JOE_DATA!$C$2:$C$19999=$BI85)*([2]JOE_DATA!$B$2:$B$19999="Teams"),0.4,0)))
+
IF(LEN($BJ85)=0,0.3,SUM(IF(([2]JOE_DATA!$C$2:$C$19999=$BJ85)*([2]JOE_DATA!$B$2:$B$19999="Teams"),0.3,0)))
+
IF(LEN($BK85)=0,0.3,SUM(IF(([2]JOE_DATA!$C$2:$C$19999=$BK85)*([2]JOE_DATA!$B$2:$B$19999="Teams"),0.3,0)))</f>
        <v>1</v>
      </c>
      <c r="GU85" s="3">
        <f t="array" ref="GU85">IF(LEN($BL85)=0,0.4,SUM(IF(([2]JOE_DATA!$C$2:$C$19999=$BL85)*([2]JOE_DATA!$B$2:$B$19999="Lead Matter Partner"),0.4,0)))
+
IF(LEN($BM85)=0,0.3,SUM(IF(([2]JOE_DATA!$C$2:$C$19999=$BM85)*([2]JOE_DATA!$B$2:$B$19999="Lead Matter Partner"),0.3,0)))
+
IF(LEN($BN85)=0,0.3,SUM(IF(([2]JOE_DATA!$C$2:$C$19999=$BN85)*([2]JOE_DATA!$B$2:$B$19999="Lead Matter Partner"),0.3,0)))</f>
        <v>1</v>
      </c>
      <c r="GV85" s="3">
        <f t="array" ref="GV85">IF(LEN($BP85)=0,0.4,SUM(IF(([2]JOE_DATA!$C$2:$C$19999=$BP85)*([2]JOE_DATA!$B$2:$B$19999="Source of credential"),0.4,0)))
+
IF(LEN($BQ85)=0,0.3,SUM(IF(([2]JOE_DATA!$C$2:$C$19999=$BQ85)*([2]JOE_DATA!$B$2:$B$19999="Source of credential"),0.3,0)))
+
IF(LEN($BR85)=0,0.3,SUM(IF(([2]JOE_DATA!$C$2:$C$19999=$BR85)*([2]JOE_DATA!$B$2:$B$19999="Source of credential"),0.3,0)))</f>
        <v>1</v>
      </c>
      <c r="GW85" s="3">
        <f t="array" ref="GW85">IF(LEN($BX85)=0,0.4,SUM(IF(([2]JOE_DATA!$C$2:$C$19999=$BX85)*([2]JOE_DATA!$B$2:$B$19999="CMS firms involved"),0.4,0)))
+
IF(LEN($BY85)=0,0.6,SUM(IF(([2]JOE_DATA!$C$2:$C$19999=$BY85)*([2]JOE_DATA!$B$2:$B$19999="CMS firms involved"),0.6,0)))</f>
        <v>1</v>
      </c>
      <c r="GX85" s="3">
        <f t="array" ref="GX85">IF(ISBLANK($BZ85),1,SUM(IF(([2]JOE_DATA!$C$2:$C$19999=$BZ85)*([2]JOE_DATA!$B$2:$B$19999="Lead CMS firm"),1,0)))</f>
        <v>1</v>
      </c>
      <c r="GY85" s="3">
        <f t="array" ref="GY85">IF(LEN($CA85)=0,0.4,SUM(IF(([2]JOE_DATA!$C$2:$C$19999=$CA85)*([2]JOE_DATA!$B$2:$B$19999="Countries of other CMS firms"),0.4,0)))
+
IF(LEN($CB85)=0,0.3,SUM(IF(([2]JOE_DATA!$C$2:$C$19999=$CB85)*([2]JOE_DATA!$B$2:$B$19999="Countries of other CMS firms"),0.3,0)))
+
IF(LEN($CC85)=0,0.3,SUM(IF(([2]JOE_DATA!$C$2:$C$19999=$CC85)*([2]JOE_DATA!$B$2:$B$19999="Countries of other CMS firms"),0.3,0)))</f>
        <v>1</v>
      </c>
      <c r="GZ85" s="3">
        <f t="array" ref="GZ85">IF(ISBLANK($CD85),1,SUM(IF(([2]JOE_DATA!$C$2:$C$19999=$CD85)*([2]JOE_DATA!$B$2:$B$19999="Credential status"),1,0)))</f>
        <v>1</v>
      </c>
      <c r="HA85" s="3">
        <f t="array" ref="HA85">IF(ISBLANK($CE85),1,SUM(IF(([2]JOE_DATA!$C$2:$C$19999=$CE85)*([2]JOE_DATA!$B$2:$B$19999="Credential version"),1,0)))</f>
        <v>1</v>
      </c>
      <c r="HB85" s="3">
        <f t="array" ref="HB85">IF(ISBLANK($CG85),1,SUM(IF(([2]JOE_DATA!$C$2:$C$19999=$CG85)*([2]JOE_DATA!$B$2:$B$19999="Credential type "),1,0)))</f>
        <v>1</v>
      </c>
      <c r="HC85" s="3">
        <f t="array" ref="HC85">IF(ISBLANK($CH85),1,SUM(IF(([2]JOE_DATA!$C$2:$C$19999=$CH85)*([2]JOE_DATA!$B$2:$B$19999="Other uses"),1,0)))</f>
        <v>1</v>
      </c>
      <c r="HD85" s="3">
        <f t="array" ref="HD85">IF(ISBLANK($CK85),1,SUM(IF(([2]JOE_DATA!$C$2:$C$19999=$CK85)*([2]JOE_DATA!$B$2:$B$19999="Priority"),1,0)))</f>
        <v>1</v>
      </c>
      <c r="HE85" s="3">
        <f t="array" ref="HE85">IF(LEN($CM85)=0,0.4,SUM(IF(([2]JOE_DATA!$C$2:$C$19999=$CM85)*([2]JOE_DATA!$B$2:$B$19999="Know how"),0.4,0)))
+
IF(LEN($CN85)=0,0.3,SUM(IF(([2]JOE_DATA!$C$2:$C$19999=$CN85)*([2]JOE_DATA!$B$2:$B$19999="Know how"),0.3,0)))
+
IF(LEN($CO85)=0,0.3,SUM(IF(([2]JOE_DATA!$C$2:$C$19999=$CO85)*([2]JOE_DATA!$B$2:$B$19999="Know how"),0.3,0)))</f>
        <v>1</v>
      </c>
      <c r="HF85" s="3">
        <f t="array" ref="HF85">IF(LEN($CS85)=0,0.4,SUM(IF(([2]JOE_DATA!$C$2:$C$19999=$CS85)*([2]JOE_DATA!$B$2:$B$19999="Work type")*([2]JOE_DATA!$A$2:$A$19999="BAIF"),0.4,0)))
+
IF(LEN($CT85)=0,0.3,SUM(IF(([2]JOE_DATA!$C$2:$C$19999=$CT85)*([2]JOE_DATA!$B$2:$B$19999="Work type")*([2]JOE_DATA!$A$2:$A$19999="BAIF"),0.3,0)))
+
IF(LEN($CU85)=0,0.3,SUM(IF(([2]JOE_DATA!$C$2:$C$19999=$CU85)*([2]JOE_DATA!$B$2:$B$19999="Work type")*([2]JOE_DATA!$A$2:$A$19999="BAIF"),0.3,0)))</f>
        <v>1</v>
      </c>
      <c r="HG85" s="3">
        <f t="array" ref="HG85">IF(LEN($CQ85)=0,1,SUM(IF(([2]JOE_DATA!$C$2:$C$19999=$CQ85)*([2]JOE_DATA!$B$2:$B$19999="Client type")*([2]JOE_DATA!$A$2:$A$19999="BAIF"),1,0)))</f>
        <v>1</v>
      </c>
      <c r="HH85" s="3">
        <f t="array" ref="HH85">IF(LEN($CW85)=0,0.4,SUM(IF(([2]JOE_DATA!$C$2:$C$19999=$CW85)*([2]JOE_DATA!$B$2:$B$19999="Work type")*([2]JOE_DATA!$A$2:$A$19999="CRD"),0.4,0)))
+
IF(LEN($CX85)=0,0.3,SUM(IF(([2]JOE_DATA!$C$2:$C$19999=$CX85)*([2]JOE_DATA!$B$2:$B$19999="Work type")*([2]JOE_DATA!$A$2:$A$19999="CRD"),0.3,0)))
+
IF(LEN($CY85)=0,0.3,SUM(IF(([2]JOE_DATA!$C$2:$C$19999=$CY85)*([2]JOE_DATA!$B$2:$B$19999="Work type")*([2]JOE_DATA!$A$2:$A$19999="CRD"),0.3,0)))</f>
        <v>1</v>
      </c>
      <c r="HI85" s="3">
        <f t="array" ref="HI85">IF(LEN($CZ85)=0,0.4,SUM(IF(([2]JOE_DATA!$C$2:$C$19999=$CZ85)*([2]JOE_DATA!$B$2:$B$19999="Sub-work type")*([2]JOE_DATA!$A$2:$A$19999="CRD"),0.4,0)))
+
IF(LEN($DA85)=0,0.3,SUM(IF(([2]JOE_DATA!$C$2:$C$19999=$DA85)*([2]JOE_DATA!$B$2:$B$19999="Sub-work type")*([2]JOE_DATA!$A$2:$A$19999="CRD"),0.3,0)))
+
IF(LEN($DB85)=0,0.3,SUM(IF(([2]JOE_DATA!$C$2:$C$19999=$DB85)*([2]JOE_DATA!$B$2:$B$19999="Sub-work type")*([2]JOE_DATA!$A$2:$A$19999="CRD"),0.3,0)))</f>
        <v>1</v>
      </c>
      <c r="HJ85" s="3">
        <f t="array" ref="HJ85">IF(LEN($CV85)=0,1,SUM(IF(([2]JOE_DATA!$C$2:$C$19999=$CV85)*([2]JOE_DATA!$B$2:$B$19999="Client type")*([2]JOE_DATA!$A$2:$A$19999="CRD"),1,0)))</f>
        <v>1</v>
      </c>
      <c r="HK85" s="3">
        <f t="array" ref="HK85">IF(LEN($DC85)=0,0.4,SUM(IF(([2]JOE_DATA!$C$2:$C$19999=$DC85)*([2]JOE_DATA!$B$2:$B$19999="Work type")*([2]JOE_DATA!$A$2:$A$19999="Corporate"),0.4,0)))
+
IF(LEN($DD85)=0,0.3,SUM(IF(([2]JOE_DATA!$C$2:$C$19999=$DD85)*([2]JOE_DATA!$B$2:$B$19999="Work type")*([2]JOE_DATA!$A$2:$A$19999="Corporate"),0.3,0)))
+
IF(LEN($DE85)=0,0.3,SUM(IF(([2]JOE_DATA!$C$2:$C$19999=$DE85)*([2]JOE_DATA!$B$2:$B$19999="Work type")*([2]JOE_DATA!$A$2:$A$19999="Corporate"),0.3,0)))</f>
        <v>1</v>
      </c>
      <c r="HL85" s="3">
        <f t="array" ref="HL85">IF(LEN($DF85)=0,0.4,SUM(IF(([2]JOE_DATA!$C$2:$C$19999=$DF85)*([2]JOE_DATA!$B$2:$B$19999="Sub-work type")*([2]JOE_DATA!$A$2:$A$19999="Corporate"),0.4,0)))
+
IF(LEN($DG85)=0,0.3,SUM(IF(([2]JOE_DATA!$C$2:$C$19999=$DG85)*([2]JOE_DATA!$B$2:$B$19999="Sub-work type")*([2]JOE_DATA!$A$2:$A$19999="Corporate"),0.3,0)))
+
IF(LEN($DH85)=0,0.3,SUM(IF(([2]JOE_DATA!$C$2:$C$19999=$DH85)*([2]JOE_DATA!$B$2:$B$19999="Sub-work type")*([2]JOE_DATA!$A$2:$A$19999="Corporate"),0.3,0)))</f>
        <v>1</v>
      </c>
      <c r="HM85" s="3">
        <f t="array" ref="HM85">IF(LEN($DI85)=0,0.4,SUM(IF(([2]JOE_DATA!$C$2:$C$19999=$DI85)*([2]JOE_DATA!$B$2:$B$19999="Acting for")*([2]JOE_DATA!$A$2:$A$19999="Corporate"),0.4,0)))
+
IF(LEN($DJ85)=0,0.3,SUM(IF(([2]JOE_DATA!$C$2:$C$19999=$DJ85)*([2]JOE_DATA!$B$2:$B$19999="Acting for")*([2]JOE_DATA!$A$2:$A$19999="Corporate"),0.3,0)))
+
IF(LEN($DK85)=0,0.3,SUM(IF(([2]JOE_DATA!$C$2:$C$19999=$DK85)*([2]JOE_DATA!$B$2:$B$19999="Acting for")*([2]JOE_DATA!$A$2:$A$19999="Corporate"),0.3,0)))</f>
        <v>1</v>
      </c>
      <c r="HN85" s="3">
        <f t="array" ref="HN85">IF(LEN($DM85)=0,0.4,SUM(IF(([2]JOE_DATA!$C$2:$C$19999=$DM85)*([2]JOE_DATA!$B$2:$B$19999="Country of buyer")*([2]JOE_DATA!$A$2:$A$19999="Corporate"),0.4,0)))
+
IF(LEN($DN85)=0,0.3,SUM(IF(([2]JOE_DATA!$C$2:$C$19999=$DN85)*([2]JOE_DATA!$B$2:$B$19999="Country of buyer")*([2]JOE_DATA!$A$2:$A$19999="Corporate"),0.3,0)))
+
IF(LEN($DL85)=0,0.3,SUM(IF(([2]JOE_DATA!$C$2:$C$19999=$DL85)*([2]JOE_DATA!$B$2:$B$19999="Country of buyer")*([2]JOE_DATA!$A$2:$A$19999="Corporate"),0.3,0)))</f>
        <v>1</v>
      </c>
      <c r="HO85" s="3">
        <f t="array" ref="HO85">IF(LEN($DO85)=0,0.4,SUM(IF(([2]JOE_DATA!$C$2:$C$19999=$DO85)*([2]JOE_DATA!$B$2:$B$19999="Country of seller")*([2]JOE_DATA!$A$2:$A$19999="Corporate"),0.4,0)))
+
IF(LEN($DP85)=0,0.3,SUM(IF(([2]JOE_DATA!$C$2:$C$19999=$DP85)*([2]JOE_DATA!$B$2:$B$19999="Country of seller")*([2]JOE_DATA!$A$2:$A$19999="Corporate"),0.3,0)))
+
IF(LEN($DQ85)=0,0.3,SUM(IF(([2]JOE_DATA!$C$2:$C$19999=$DQ85)*([2]JOE_DATA!$B$2:$B$19999="Country of seller")*([2]JOE_DATA!$A$2:$A$19999="Corporate"),0.3,0)))</f>
        <v>1</v>
      </c>
      <c r="HP85" s="3">
        <f t="array" ref="HP85">IF(LEN($DR85)=0,0.4,SUM(IF(([2]JOE_DATA!$C$2:$C$19999=$DR85)*([2]JOE_DATA!$B$2:$B$19999="Country of target")*([2]JOE_DATA!$A$2:$A$19999="Corporate"),0.4,0)))
+
IF(LEN($DS85)=0,0.3,SUM(IF(([2]JOE_DATA!$C$2:$C$19999=$DS85)*([2]JOE_DATA!$B$2:$B$19999="Country of target")*([2]JOE_DATA!$A$2:$A$19999="Corporate"),0.3,0)))
+
IF(LEN($DT85)=0,0.3,SUM(IF(([2]JOE_DATA!$C$2:$C$19999=$DT85)*([2]JOE_DATA!$B$2:$B$19999="Country of target")*([2]JOE_DATA!$A$2:$A$19999="Corporate"),0.3,0)))</f>
        <v>1</v>
      </c>
      <c r="HQ85" s="3">
        <f t="array" ref="HQ85">IF(LEN($DU85)=0,1,SUM(IF(([2]JOE_DATA!$C$2:$C$19999=$DU85)*([2]JOE_DATA!$B$2:$B$19999="Value over US $5m")*([2]JOE_DATA!$A$2:$A$19999="Corporate"),1,0)))</f>
        <v>1</v>
      </c>
      <c r="HR85" s="3">
        <f t="array" ref="HR85">IF(LEN($DV85)=0,1,SUM(IF(([2]JOE_DATA!$C$2:$C$19999=$DV85)*([2]JOE_DATA!$B$2:$B$19999="Value over £500,000")*([2]JOE_DATA!$A$2:$A$19999="Corporate"),1,0)))</f>
        <v>1</v>
      </c>
      <c r="HS85" s="3">
        <f t="array" ref="HS85">IF(LEN($DW85)=0,1,SUM(IF(([2]JOE_DATA!$C$2:$C$19999=$DW85)*([2]JOE_DATA!$B$2:$B$19999="Value over Euro 5m")*([2]JOE_DATA!$A$2:$A$19999="Corporate"),1,0)))</f>
        <v>1</v>
      </c>
      <c r="HT85" s="3">
        <f t="array" ref="HT85">IF(LEN($DX85)=0,1,SUM(IF(([2]JOE_DATA!$C$2:$C$19999=$DX85)*([2]JOE_DATA!$B$2:$B$19999="Value range in euros")*([2]JOE_DATA!$A$2:$A$19999="Corporate"),1,0)))</f>
        <v>1</v>
      </c>
      <c r="HU85" s="3">
        <f t="array" ref="HU85">IF(LEN($DY85)=0,1,SUM(IF(([2]JOE_DATA!$C$2:$C$19999=$DY85)*([2]JOE_DATA!$B$2:$B$19999="Is the deal relevant for M&amp;A study")*([2]JOE_DATA!$A$2:$A$19999="Corporate"),1,0)))</f>
        <v>1</v>
      </c>
      <c r="HV85" s="3">
        <f t="array" ref="HV85">IF(LEN($DZ85)=0,1,SUM(IF(([2]JOE_DATA!$C$2:$C$19999=$DZ85)*([2]JOE_DATA!$B$2:$B$19999="Does the deal involve PE clients")*([2]JOE_DATA!$A$2:$A$19999="Corporate"),1,0)))</f>
        <v>1</v>
      </c>
      <c r="HW85" s="3">
        <f t="array" ref="HW85">IF(LEN($EA85)=0,1,SUM(IF(([2]JOE_DATA!$C$2:$C$19999=$EA85)*([2]JOE_DATA!$B$2:$B$19999="Quarter deal announced/signed")*([2]JOE_DATA!$A$2:$A$19999="Corporate"),1,0)))</f>
        <v>1</v>
      </c>
      <c r="HX85" s="3">
        <f t="array" ref="HX85">IF(LEN($EB85)=0,1,SUM(IF(([2]JOE_DATA!$C$2:$C$19999=$EB85)*([2]JOE_DATA!$B$2:$B$19999="Quarter deal completed")*([2]JOE_DATA!$A$2:$A$19999="Corporate"),1,0)))</f>
        <v>1</v>
      </c>
      <c r="HY85" s="3">
        <f t="array" ref="HY85">IF(LEN($EC85)=0,1,SUM(IF(([2]JOE_DATA!$C$2:$C$19999=$EC85)*([2]JOE_DATA!$B$2:$B$19999="Year deal announced/signed")*([2]JOE_DATA!$A$2:$A$19999="Corporate"),1,0)))</f>
        <v>1</v>
      </c>
      <c r="HZ85" s="3">
        <f t="array" ref="HZ85">IF(LEN($ED85)=0,1,SUM(IF(([2]JOE_DATA!$C$2:$C$19999=$ED85)*([2]JOE_DATA!$B$2:$B$19999="Year deal completed")*([2]JOE_DATA!$A$2:$A$19999="Corporate"),1,0)))</f>
        <v>1</v>
      </c>
      <c r="IA85" s="3">
        <v>1</v>
      </c>
      <c r="IB85" s="3">
        <f t="array" ref="IB85">IF(LEN($EF85)=0,1,SUM(IF(([2]JOE_DATA!$C$2:$C$19999=$EF85)*([2]JOE_DATA!$B$2:$B$19999="Work type")*([2]JOE_DATA!$A$2:$A$19999="Corporate Tax"),1,0)))</f>
        <v>1</v>
      </c>
      <c r="IC85" s="3">
        <f t="array" ref="IC85">IF(LEN($EG85)=0,0.4,SUM(IF(([2]JOE_DATA!$C$2:$C$19999=$EG85)*([2]JOE_DATA!$B$2:$B$19999="Work type")*([2]JOE_DATA!$A$2:$A$19999="EPC Construction"),0.4,0)))
+
IF(LEN($EH85)=0,0.3,SUM(IF(([2]JOE_DATA!$C$2:$C$19999=$EH85)*([2]JOE_DATA!$B$2:$B$19999="Work type")*([2]JOE_DATA!$A$2:$A$19999="EPC Construction"),0.3,0)))
+
IF(LEN($EI85)=0,0.3,SUM(IF(([2]JOE_DATA!$C$2:$C$19999=$EI85)*([2]JOE_DATA!$B$2:$B$19999="Work type")*([2]JOE_DATA!$A$2:$A$19999="EPC Construction"),0.3,0)))</f>
        <v>1</v>
      </c>
      <c r="ID85" s="3">
        <f t="array" ref="ID85">IF(LEN($EJ85)=0,0.4,SUM(IF(([2]JOE_DATA!$C$2:$C$19999=$EJ85)*([2]JOE_DATA!$B$2:$B$19999="Contract type")*([2]JOE_DATA!$A$2:$A$19999="EPC Construction"),0.4,0)))
+
IF(LEN($EK85)=0,0.3,SUM(IF(([2]JOE_DATA!$C$2:$C$19999=$EK85)*([2]JOE_DATA!$B$2:$B$19999="Contract type")*([2]JOE_DATA!$A$2:$A$19999="EPC Construction"),0.3,0)))
+
IF(LEN($EL85)=0,0.3,SUM(IF(([2]JOE_DATA!$C$2:$C$19999=$EL85)*([2]JOE_DATA!$B$2:$B$19999="Contract type")*([2]JOE_DATA!$A$2:$A$19999="EPC Construction"),0.3,0)))</f>
        <v>1</v>
      </c>
      <c r="IE85" s="3">
        <f t="array" ref="IE85">IF(LEN($EP85)=0,1,SUM(IF(([2]JOE_DATA!$C$2:$C$19999=$EP85)*([2]JOE_DATA!$B$2:$B$19999="Client type")*([2]JOE_DATA!$A$2:$A$19999="EPC Construction"),1,0)))</f>
        <v>1</v>
      </c>
      <c r="IF85" s="3">
        <f t="array" ref="IF85">IF(LEN($EN85)=0,1,SUM(IF(([2]JOE_DATA!$C$2:$C$19999=$EN85)*([2]JOE_DATA!$B$2:$B$19999="Subject matter")*([2]JOE_DATA!$A$2:$A$19999="EPC Construction"),1,0)))</f>
        <v>1</v>
      </c>
      <c r="IG85" s="3">
        <f t="array" ref="IG85">IF(LEN($ER85)=0,1,SUM(IF(([2]JOE_DATA!$C$2:$C$19999=$ER85)*([2]JOE_DATA!$B$2:$B$19999="Client scope")*([2]JOE_DATA!$A$2:$A$19999="EPC Construction"),1,0)))</f>
        <v>1</v>
      </c>
      <c r="IH85" s="3">
        <f t="array" ref="IH85">IF(LEN($ES85)=0,0.4,SUM(IF(([2]JOE_DATA!$C$2:$C$19999=$ES85)*([2]JOE_DATA!$B$2:$B$19999="Work type")*([2]JOE_DATA!$A$2:$A$19999="EPC Energy"),0.4,0)))
+
IF(LEN($ET85)=0,0.3,SUM(IF(([2]JOE_DATA!$C$2:$C$19999=$ET85)*([2]JOE_DATA!$B$2:$B$19999="Work type")*([2]JOE_DATA!$A$2:$A$19999="EPC Energy"),0.3,0)))
+
IF(LEN($EU85)=0,0.3,SUM(IF(([2]JOE_DATA!$C$2:$C$19999=$EU85)*([2]JOE_DATA!$B$2:$B$19999="Work type")*([2]JOE_DATA!$A$2:$A$19999="EPC Energy"),0.3,0)))</f>
        <v>1</v>
      </c>
      <c r="II85" s="3">
        <f t="array" ref="II85">IF(LEN($EV85)=0,1,SUM(IF(([2]JOE_DATA!$C$2:$C$19999=$EV85)*([2]JOE_DATA!$B$2:$B$19999="Work type")*([2]JOE_DATA!$A$2:$A$19999="EPC Energy"),1,0)))</f>
        <v>1</v>
      </c>
      <c r="IJ85" s="3">
        <f t="array" ref="IJ85">IF(LEN($EW85)=0,1,SUM(IF(([2]JOE_DATA!$C$2:$C$19999=$EW85)*([2]JOE_DATA!$B$2:$B$19999="Client type")*([2]JOE_DATA!$A$2:$A$19999="EPC Projects"),1,0)))</f>
        <v>1</v>
      </c>
      <c r="IK85" s="3">
        <f t="array" ref="IK85">IF(LEN($FE85)=0,0.4,SUM(IF(([2]JOE_DATA!$C$2:$C$19999=$FE85)*([2]JOE_DATA!$B$2:$B$19999="Client type")*([2]JOE_DATA!$A$2:$A$19999="Real Estate"),0.4,0)))
+
IF(LEN($FF85)=0,0.3,SUM(IF(([2]JOE_DATA!$C$2:$C$19999=$FF85)*([2]JOE_DATA!$B$2:$B$19999="Client type")*([2]JOE_DATA!$A$2:$A$19999="Real Estate"),0.3,0)))
+
IF(LEN($FG85)=0,0.3,SUM(IF(([2]JOE_DATA!$C$2:$C$19999=$FG85)*([2]JOE_DATA!$B$2:$B$19999="Client type")*([2]JOE_DATA!$A$2:$A$19999="Real Estate"),0.3,0)))</f>
        <v>1</v>
      </c>
      <c r="IL85" s="3">
        <f t="array" ref="IL85">IF(LEN($FH85)=0,0.4,SUM(IF(([2]JOE_DATA!$C$2:$C$19999=$FH85)*([2]JOE_DATA!$B$2:$B$19999="Work type")*([2]JOE_DATA!$A$2:$A$19999="Real Estate"),0.4,0)))
+
IF(LEN($FI85)=0,0.3,SUM(IF(([2]JOE_DATA!$C$2:$C$19999=$FI85)*([2]JOE_DATA!$B$2:$B$19999="Work type")*([2]JOE_DATA!$A$2:$A$19999="Real Estate"),0.3,0)))
+
IF(LEN($FJ85)=0,0.3,SUM(IF(([2]JOE_DATA!$C$2:$C$19999=$FJ85)*([2]JOE_DATA!$B$2:$B$19999="Work type")*([2]JOE_DATA!$A$2:$A$19999="Real Estate"),0.3,0)))</f>
        <v>1</v>
      </c>
      <c r="IM85" s="3">
        <f t="array" ref="IM85">IF(LEN($EX85)=0,0.4,SUM(IF(([2]JOE_DATA!$C$2:$C$19999=$EX85)*([2]JOE_DATA!$B$2:$B$19999="Work type")*([2]JOE_DATA!$A$2:$A$19999="Human Capital"),0.4,0)))
+
IF(LEN($EY85)=0,0.3,SUM(IF(([2]JOE_DATA!$C$2:$C$19999=$EY85)*([2]JOE_DATA!$B$2:$B$19999="Work type")*([2]JOE_DATA!$A$2:$A$19999="Human Capital"),0.3,0)))
+
IF(LEN($EZ85)=0,0.3,SUM(IF(([2]JOE_DATA!$C$2:$C$19999=$EZ85)*([2]JOE_DATA!$B$2:$B$19999="Work type")*([2]JOE_DATA!$A$2:$A$19999="Human Capital"),0.3,0)))</f>
        <v>1</v>
      </c>
      <c r="IN85" s="3">
        <f t="array" ref="IN85">IF(LEN($FA85)=0,0.4,SUM(IF(([2]JOE_DATA!$C$2:$C$19999=$FA85)*([2]JOE_DATA!$B$2:$B$19999="Sub-work types")*([2]JOE_DATA!$A$2:$A$19999="Human Capital"),0.4,0)))
+
IF(LEN($FB85)=0,0.3,SUM(IF(([2]JOE_DATA!$C$2:$C$19999=$FB85)*([2]JOE_DATA!$B$2:$B$19999="Sub-work types")*([2]JOE_DATA!$A$2:$A$19999="Human Capital"),0.3,0)))
+
IF(LEN($FC85)=0,0.3,SUM(IF(([2]JOE_DATA!$C$2:$C$19999=$FC85)*([2]JOE_DATA!$B$2:$B$19999="Sub-work types")*([2]JOE_DATA!$A$2:$A$19999="Human Capital"),0.3,0)))</f>
        <v>1</v>
      </c>
      <c r="IO85" s="16">
        <f t="array" ref="IO85">IF(LEN($FD85)=0,1,SUM(IF(([2]JOE_DATA!$C$2:$C$19999=$FD85)*([2]JOE_DATA!$B$2:$B$19999="Pension scheme")*([2]JOE_DATA!$A$2:$A$19999="Human Capital"),1,0)))</f>
        <v>1</v>
      </c>
      <c r="IP85" s="3">
        <f t="array" ref="IP85">IF(LEN($BT85)=0,0.4,SUM(IF(([2]JOE_DATA!$C$2:$C$19999=$BT85)*([2]JOE_DATA!$B$2:$B$19999="Other Matter Executive"),0.4,0)))
+
IF(LEN($BU85)=0,0.3,SUM(IF(([2]JOE_DATA!$C$2:$C$19999=$BU85)*([2]JOE_DATA!$B$2:$B$19999="Other Matter Executive"),0.3,0)))
+
IF(LEN($BV85)=0,0.3,SUM(IF(([2]JOE_DATA!$C$2:$C$19999=$BV85)*([2]JOE_DATA!$B$2:$B$19999="Other Matter Executive"),0.3,0)))</f>
        <v>1</v>
      </c>
    </row>
    <row r="86" spans="1:250" ht="54.75">
      <c r="A86" s="37" t="s">
        <v>246</v>
      </c>
      <c r="B86" s="38" t="s">
        <v>529</v>
      </c>
      <c r="C86" s="37" t="s">
        <v>254</v>
      </c>
      <c r="D86" s="37"/>
      <c r="E86" s="3"/>
      <c r="F86" s="40" t="s">
        <v>300</v>
      </c>
      <c r="G86" s="3"/>
      <c r="H86" s="3"/>
      <c r="I86" s="40" t="s">
        <v>530</v>
      </c>
      <c r="J86" s="3"/>
      <c r="K86" s="3"/>
      <c r="L86" s="37"/>
      <c r="M86" s="3"/>
      <c r="N86" s="3"/>
      <c r="O86" s="41" t="s">
        <v>100</v>
      </c>
      <c r="P86" s="37"/>
      <c r="Q86" s="37"/>
      <c r="R86" s="3"/>
      <c r="S86" s="42"/>
      <c r="T86" s="42">
        <v>38517</v>
      </c>
      <c r="U86" s="40" t="s">
        <v>300</v>
      </c>
      <c r="V86" s="3"/>
      <c r="W86" s="3"/>
      <c r="X86" s="40" t="s">
        <v>530</v>
      </c>
      <c r="Y86" s="40" t="s">
        <v>278</v>
      </c>
      <c r="Z86" s="3"/>
      <c r="AA86" s="37" t="s">
        <v>532</v>
      </c>
      <c r="AB86" s="37"/>
      <c r="AC86" s="3"/>
      <c r="AD86" s="37" t="s">
        <v>254</v>
      </c>
      <c r="AE86" s="3"/>
      <c r="AF86" s="3"/>
      <c r="AG86" s="43" t="s">
        <v>130</v>
      </c>
      <c r="AH86" s="3"/>
      <c r="AI86" s="37" t="s">
        <v>255</v>
      </c>
      <c r="AJ86" s="3"/>
      <c r="AK86" s="3"/>
      <c r="AL86" s="37"/>
      <c r="AM86" s="3"/>
      <c r="AN86" s="3"/>
      <c r="AO86" s="37" t="s">
        <v>256</v>
      </c>
      <c r="AP86" s="3"/>
      <c r="AQ86" s="3"/>
      <c r="AR86" s="3"/>
      <c r="AS86" s="3"/>
      <c r="AT86" s="3"/>
      <c r="AU86" s="3"/>
      <c r="AV86" s="3"/>
      <c r="AW86" s="3"/>
      <c r="AX86" s="3"/>
      <c r="AY86" s="3"/>
      <c r="AZ86" s="3"/>
      <c r="BA86" s="3"/>
      <c r="BB86" s="3"/>
      <c r="BC86" s="3"/>
      <c r="BD86" s="3"/>
      <c r="BE86" s="44"/>
      <c r="BF86" s="37"/>
      <c r="BG86" s="37" t="s">
        <v>254</v>
      </c>
      <c r="BH86" s="3"/>
      <c r="BI86" s="37" t="s">
        <v>289</v>
      </c>
      <c r="BJ86" s="45"/>
      <c r="BK86" s="45"/>
      <c r="BL86" s="46" t="s">
        <v>258</v>
      </c>
      <c r="BM86" s="46" t="s">
        <v>290</v>
      </c>
      <c r="BN86" s="37"/>
      <c r="BO86" s="3"/>
      <c r="BP86" s="3"/>
      <c r="BQ86" s="3"/>
      <c r="BR86" s="3"/>
      <c r="BS86" s="3"/>
      <c r="BT86" s="37"/>
      <c r="BU86" s="37"/>
      <c r="BV86" s="37"/>
      <c r="BW86" s="3"/>
      <c r="BX86" s="3"/>
      <c r="BY86" s="3"/>
      <c r="BZ86" s="3"/>
      <c r="CA86" s="3"/>
      <c r="CB86" s="3"/>
      <c r="CC86" s="3"/>
      <c r="CD86" s="41" t="s">
        <v>259</v>
      </c>
      <c r="CE86" s="40" t="s">
        <v>260</v>
      </c>
      <c r="CF86" s="3"/>
      <c r="CG86" s="41" t="s">
        <v>261</v>
      </c>
      <c r="CH86" s="40"/>
      <c r="CI86" s="3"/>
      <c r="CJ86" s="3"/>
      <c r="CK86" s="41" t="s">
        <v>262</v>
      </c>
      <c r="CL86" s="3"/>
      <c r="CM86" s="3"/>
      <c r="CN86" s="3"/>
      <c r="CO86" s="3"/>
      <c r="CP86" s="3"/>
      <c r="CQ86" s="37"/>
      <c r="CR86" s="37"/>
      <c r="CS86" s="37"/>
      <c r="CT86" s="37"/>
      <c r="CU86" s="37"/>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7"/>
      <c r="FF86" s="37"/>
      <c r="FG86" s="37"/>
      <c r="FH86" s="37"/>
      <c r="FI86" s="37"/>
      <c r="FJ86" s="3"/>
      <c r="FK86" s="3"/>
      <c r="FL86" s="3"/>
      <c r="FM86" s="3"/>
      <c r="FO86" s="3"/>
      <c r="FP86" s="3"/>
      <c r="FQ86" s="3" t="str">
        <f t="array" ref="FQ86">IF(SUM($FU86:$IP86)=74,"PASS","FAIL")</f>
        <v>PASS</v>
      </c>
      <c r="FR86" s="3">
        <f t="shared" si="9"/>
        <v>0</v>
      </c>
      <c r="FS86" s="3">
        <f t="shared" si="10"/>
        <v>0</v>
      </c>
      <c r="FT86" s="3"/>
      <c r="FU86" s="3">
        <f t="array" ref="FU86">SUM(IF(([2]JOE_DATA!$C$2:$C$19999=$C86)*([2]JOE_DATA!$B$2:$B$19999="Client Name Confidential"),1,0))</f>
        <v>1</v>
      </c>
      <c r="FV86" s="3">
        <f t="array" ref="FV86">IF(ISBLANK($E86),1,SUM(IF(([2]JOE_DATA!$C$2:$C$19999=$E86)*([2]JOE_DATA!$B$2:$B$19999="Client name confidential on completion"),1,0)))</f>
        <v>1</v>
      </c>
      <c r="FW86" s="3">
        <f t="array" ref="FW86">IF(LEN($F86)=0,0.5,SUM(IF(([2]JOE_DATA!$C$2:$C$19999=$F86)*([2]JOE_DATA!$B$2:$B$19999="Client sector group"),0.5,0)))
+
IF(LEN($G86)=0,0.25,SUM(IF(([2]JOE_DATA!$C$2:$C$19999=$G86)*([2]JOE_DATA!$B$2:$B$19999="Client sector group"),0.25,0)))
+
IF(LEN($H86)=0,0.25,SUM(IF(([2]JOE_DATA!$C$2:$C$19999=$H86)*([2]JOE_DATA!$B$2:$B$19999="Client sector group"),0.25,0)))</f>
        <v>1</v>
      </c>
      <c r="FX86" s="3">
        <f t="array" ref="FX86">IF(ISBLANK($I86),0.5,SUM(IF(([2]JOE_DATA!$C$2:$C$19999=$I86)*([2]JOE_DATA!$B$2:$B$19999="Client sub-sector group"),0.5,0)))
+
IF(ISBLANK($J86),0.25,SUM(IF(([2]JOE_DATA!$C$2:$C$19999=$J86)*([2]JOE_DATA!$B$2:$B$19999="Client sub-sector group"),0.25,0)))
+
IF(ISBLANK($K86),0.25,SUM(IF(([2]JOE_DATA!$C$2:$C$19999=$K86)*([2]JOE_DATA!$B$2:$B$19999="Client sub-sector group"),0.25,0)))</f>
        <v>1</v>
      </c>
      <c r="FY86" s="3">
        <f t="array" ref="FY86">IF(LEN($L86)=0,0.4,SUM(IF(([2]JOE_DATA!$C$2:$C$19999=$L86)*([2]JOE_DATA!$B$2:$B$19999="Predominant Country of Client"),0.4,0)))
+
IF(LEN($M86)=0,0.3,SUM(IF(([2]JOE_DATA!$C$2:$C$19999=$M86)*([2]JOE_DATA!$B$2:$B$19999="Predominant Country of Client"),0.3,0)))
+
IF(LEN($N86)=0,0.3,SUM(IF(([2]JOE_DATA!$C$2:$C$19999=$N86)*([2]JOE_DATA!$B$2:$B$19999="Predominant Country of Client"),0.3,0)))</f>
        <v>1</v>
      </c>
      <c r="FZ86" s="3">
        <f t="array" ref="FZ86">IF(LEN($O86)=0,0.4,SUM(IF(([2]JOE_DATA!$C$2:$C$19999=$O86)*([2]JOE_DATA!$B$2:$B$19999="Main practice group"),0.4,0)))
+
IF(LEN($P86)=0,0.3,SUM(IF(([2]JOE_DATA!$C$2:$C$19999=$P86)*([2]JOE_DATA!$B$2:$B$19999="Main practice group"),0.3,0)))
+
IF(LEN($Q86)=0,0.3,SUM(IF(([2]JOE_DATA!$C$2:$C$19999=$Q86)*([2]JOE_DATA!$B$2:$B$19999="Main practice group"),0.3,0)))</f>
        <v>1</v>
      </c>
      <c r="GA86" s="3">
        <f t="shared" si="11"/>
        <v>1</v>
      </c>
      <c r="GB86" s="3">
        <f t="shared" si="12"/>
        <v>1</v>
      </c>
      <c r="GC86" s="3">
        <f t="array" ref="GC86">IF(LEN($U86)=0,0.4,SUM(IF(([2]JOE_DATA!$C$2:$C$19999=$U86)*([2]JOE_DATA!$B$2:$B$19999="Matter sector group"),0.4,0)))
+
IF(LEN($V86)=0,0.3,SUM(IF(([2]JOE_DATA!$C$2:$C$19999=$V86)*([2]JOE_DATA!$B$2:$B$19999="Matter sector group"),0.3,0)))
+
IF(LEN($W86)=0,0.3,SUM(IF(([2]JOE_DATA!$C$2:$C$19999=$W86)*([2]JOE_DATA!$B$2:$B$19999="Matter sector group"),0.3,0)))</f>
        <v>1</v>
      </c>
      <c r="GD86" s="3">
        <f t="array" ref="GD86">IF(LEN($X86)=0,0.4,SUM(IF(([2]JOE_DATA!$C$2:$C$19999=$X86)*([2]JOE_DATA!$B$2:$B$19999="Matter sub-sector group"),0.4,0)))
+
IF(LEN($Y86)=0,0.3,SUM(IF(([2]JOE_DATA!$C$2:$C$19999=$Y86)*([2]JOE_DATA!$B$2:$B$19999="Matter sub-sector group"),0.3,0)))
+
IF(LEN($Z86)=0,0.3,SUM(IF(([2]JOE_DATA!$C$2:$C$19999=$Z86)*([2]JOE_DATA!$B$2:$B$19999="Matter sub-sector group"),0.3,0)))</f>
        <v>1</v>
      </c>
      <c r="GE86" s="3">
        <f t="array" ref="GE86">IF(ISBLANK($AD86),1,SUM(IF(([2]JOE_DATA!$C$2:$C$19999=$AD86)*([2]JOE_DATA!$B$2:$B$19999="Matter confidential"),1,0)))</f>
        <v>1</v>
      </c>
      <c r="GF86" s="3">
        <f t="array" ref="GF86">IF(ISBLANK($AE86),1,SUM(IF(([2]JOE_DATA!$C$2:$C$19999=$AE86)*([2]JOE_DATA!$B$2:$B$19999="Matter confidential on completion"),1,0)))</f>
        <v>1</v>
      </c>
      <c r="GG86" s="3">
        <f t="array" ref="GG86">IF(ISBLANK($AG86),1,SUM(IF(([2]JOE_DATA!$C$2:$C$19999=$AG86)*([2]JOE_DATA!$B$2:$B$19999="Applicable law"),1,0)))</f>
        <v>1</v>
      </c>
      <c r="GH86" s="3">
        <f t="array" ref="GH86">IF(ISBLANK($AO86),1,SUM(IF(([2]JOE_DATA!$C$2:$C$19999=$AO86)*([2]JOE_DATA!$B$2:$B$19999="Contentious"),1,0)))</f>
        <v>1</v>
      </c>
      <c r="GI86" s="3">
        <f t="array" ref="GI86">IF(ISBLANK($AP86),1,SUM(IF(([2]JOE_DATA!$C$2:$C$19999=$AP86)*([2]JOE_DATA!$B$2:$B$19999="Dispute resolution"),1,0)))</f>
        <v>1</v>
      </c>
      <c r="GJ86" s="3">
        <f t="array" ref="GJ86">IF(ISBLANK($AQ86),1,SUM(IF(([2]JOE_DATA!$C$2:$C$19999=$AQ86)*([2]JOE_DATA!$B$2:$B$19999="Language of dispute"),1,0)))</f>
        <v>1</v>
      </c>
      <c r="GK86" s="3">
        <f t="array" ref="GK86">IF(LEN($AW86)=0,0.4,SUM(IF(([2]JOE_DATA!$C$2:$C$19999=$AW86)*([2]JOE_DATA!$B$2:$B$19999="Country Of Arbitration"),0.4,0)))
+
IF(LEN($AX86)=0,0.3,SUM(IF(([2]JOE_DATA!$C$2:$C$19999=$AX86)*([2]JOE_DATA!$B$2:$B$19999="Country Of Arbitration"),0.3,0)))
+
IF(LEN($AY86)=0,0.3,SUM(IF(([2]JOE_DATA!$C$2:$C$19999=$AY86)*([2]JOE_DATA!$B$2:$B$19999="Country Of Arbitration"),0.3,0)))</f>
        <v>1</v>
      </c>
      <c r="GL86" s="3">
        <f t="array" ref="GL86">IF(LEN($AT86)=0,0.4,SUM(IF(([2]JOE_DATA!$C$2:$C$19999=$AT86)*([2]JOE_DATA!$B$2:$B$19999="Jurisdiction of dispute"),0.4,0)))
+
IF(LEN($AU86)=0,0.3,SUM(IF(([2]JOE_DATA!$C$2:$C$19999=$AU86)*([2]JOE_DATA!$B$2:$B$19999="Jurisdiction of dispute"),0.3,0)))
+
IF(LEN($AV86)=0,0.3,SUM(IF(([2]JOE_DATA!$C$2:$C$19999=$AV86)*([2]JOE_DATA!$B$2:$B$19999="Jurisdiction of dispute"),0.3,0)))</f>
        <v>1</v>
      </c>
      <c r="GM86" s="3">
        <f t="array" ref="GM86">IF(LEN($AZ86)=0,0.6,SUM(IF(([2]JOE_DATA!$C$2:$C$19999=$AZ86)*([2]JOE_DATA!$B$2:$B$19999="Seat of arbitration"),0.6,0)))
+
IF(LEN($BA86)=0,0.4,SUM(IF(([2]JOE_DATA!$C$2:$C$19999=$BA86)*([2]JOE_DATA!$B$2:$B$19999="Seat of arbitration"),0.4,0)))</f>
        <v>1</v>
      </c>
      <c r="GN86" s="3">
        <f t="array" ref="GN86">IF(ISBLANK($BB86),1,SUM(IF(([2]JOE_DATA!$C$2:$C$19999=$BB86)*([2]JOE_DATA!$B$2:$B$19999="Arbitral rules"),1,0)))</f>
        <v>1</v>
      </c>
      <c r="GO86" s="3">
        <f t="array" ref="GO86">IF(ISBLANK($BC86),1,SUM(IF(([2]JOE_DATA!$C$2:$C$19999=$BC86)*([2]JOE_DATA!$B$2:$B$19999="Investment treaty"),1,0)))</f>
        <v>1</v>
      </c>
      <c r="GP86" s="3">
        <f t="array" ref="GP86">IF(ISBLANK($BD86),1,SUM(IF(([2]JOE_DATA!$C$2:$C$19999=$BD86)*([2]JOE_DATA!$B$2:$B$19999="Investigation type"),1,0)))</f>
        <v>1</v>
      </c>
      <c r="GQ86" s="3">
        <f t="array" ref="GQ86">IF(ISBLANK($BF86),1,SUM(IF(([2]JOE_DATA!$C$2:$C$19999=$BF86)*([2]JOE_DATA!$B$2:$B$19999="Currency of deal"),1,0)))</f>
        <v>1</v>
      </c>
      <c r="GR86" s="3">
        <f t="array" ref="GR86">IF(ISBLANK($BG86),1,SUM(IF(([2]JOE_DATA!$C$2:$C$19999=$BG86)*([2]JOE_DATA!$B$2:$B$19999="Value confidential"),1,0)))</f>
        <v>1</v>
      </c>
      <c r="GS86" s="3">
        <f t="array" ref="GS86">IF(ISBLANK($BH86),1,SUM(IF(([2]JOE_DATA!$C$2:$C$19999=$BH86)*([2]JOE_DATA!$B$2:$B$19999="Value confidential on completion"),1,0)))</f>
        <v>1</v>
      </c>
      <c r="GT86" s="3">
        <f t="array" ref="GT86">IF(LEN($BI86)=0,0.4,SUM(IF(([2]JOE_DATA!$C$2:$C$19999=$BI86)*([2]JOE_DATA!$B$2:$B$19999="Teams"),0.4,0)))
+
IF(LEN($BJ86)=0,0.3,SUM(IF(([2]JOE_DATA!$C$2:$C$19999=$BJ86)*([2]JOE_DATA!$B$2:$B$19999="Teams"),0.3,0)))
+
IF(LEN($BK86)=0,0.3,SUM(IF(([2]JOE_DATA!$C$2:$C$19999=$BK86)*([2]JOE_DATA!$B$2:$B$19999="Teams"),0.3,0)))</f>
        <v>1</v>
      </c>
      <c r="GU86" s="3">
        <f t="array" ref="GU86">IF(LEN($BL86)=0,0.4,SUM(IF(([2]JOE_DATA!$C$2:$C$19999=$BL86)*([2]JOE_DATA!$B$2:$B$19999="Lead Matter Partner"),0.4,0)))
+
IF(LEN($BM86)=0,0.3,SUM(IF(([2]JOE_DATA!$C$2:$C$19999=$BM86)*([2]JOE_DATA!$B$2:$B$19999="Lead Matter Partner"),0.3,0)))
+
IF(LEN($BN86)=0,0.3,SUM(IF(([2]JOE_DATA!$C$2:$C$19999=$BN86)*([2]JOE_DATA!$B$2:$B$19999="Lead Matter Partner"),0.3,0)))</f>
        <v>1</v>
      </c>
      <c r="GV86" s="3">
        <f t="array" ref="GV86">IF(LEN($BP86)=0,0.4,SUM(IF(([2]JOE_DATA!$C$2:$C$19999=$BP86)*([2]JOE_DATA!$B$2:$B$19999="Source of credential"),0.4,0)))
+
IF(LEN($BQ86)=0,0.3,SUM(IF(([2]JOE_DATA!$C$2:$C$19999=$BQ86)*([2]JOE_DATA!$B$2:$B$19999="Source of credential"),0.3,0)))
+
IF(LEN($BR86)=0,0.3,SUM(IF(([2]JOE_DATA!$C$2:$C$19999=$BR86)*([2]JOE_DATA!$B$2:$B$19999="Source of credential"),0.3,0)))</f>
        <v>1</v>
      </c>
      <c r="GW86" s="3">
        <f t="array" ref="GW86">IF(LEN($BX86)=0,0.4,SUM(IF(([2]JOE_DATA!$C$2:$C$19999=$BX86)*([2]JOE_DATA!$B$2:$B$19999="CMS firms involved"),0.4,0)))
+
IF(LEN($BY86)=0,0.6,SUM(IF(([2]JOE_DATA!$C$2:$C$19999=$BY86)*([2]JOE_DATA!$B$2:$B$19999="CMS firms involved"),0.6,0)))</f>
        <v>1</v>
      </c>
      <c r="GX86" s="3">
        <f t="array" ref="GX86">IF(ISBLANK($BZ86),1,SUM(IF(([2]JOE_DATA!$C$2:$C$19999=$BZ86)*([2]JOE_DATA!$B$2:$B$19999="Lead CMS firm"),1,0)))</f>
        <v>1</v>
      </c>
      <c r="GY86" s="3">
        <f t="array" ref="GY86">IF(LEN($CA86)=0,0.4,SUM(IF(([2]JOE_DATA!$C$2:$C$19999=$CA86)*([2]JOE_DATA!$B$2:$B$19999="Countries of other CMS firms"),0.4,0)))
+
IF(LEN($CB86)=0,0.3,SUM(IF(([2]JOE_DATA!$C$2:$C$19999=$CB86)*([2]JOE_DATA!$B$2:$B$19999="Countries of other CMS firms"),0.3,0)))
+
IF(LEN($CC86)=0,0.3,SUM(IF(([2]JOE_DATA!$C$2:$C$19999=$CC86)*([2]JOE_DATA!$B$2:$B$19999="Countries of other CMS firms"),0.3,0)))</f>
        <v>1</v>
      </c>
      <c r="GZ86" s="3">
        <f t="array" ref="GZ86">IF(ISBLANK($CD86),1,SUM(IF(([2]JOE_DATA!$C$2:$C$19999=$CD86)*([2]JOE_DATA!$B$2:$B$19999="Credential status"),1,0)))</f>
        <v>1</v>
      </c>
      <c r="HA86" s="3">
        <f t="array" ref="HA86">IF(ISBLANK($CE86),1,SUM(IF(([2]JOE_DATA!$C$2:$C$19999=$CE86)*([2]JOE_DATA!$B$2:$B$19999="Credential version"),1,0)))</f>
        <v>1</v>
      </c>
      <c r="HB86" s="3">
        <f t="array" ref="HB86">IF(ISBLANK($CG86),1,SUM(IF(([2]JOE_DATA!$C$2:$C$19999=$CG86)*([2]JOE_DATA!$B$2:$B$19999="Credential type "),1,0)))</f>
        <v>1</v>
      </c>
      <c r="HC86" s="3">
        <f t="array" ref="HC86">IF(ISBLANK($CH86),1,SUM(IF(([2]JOE_DATA!$C$2:$C$19999=$CH86)*([2]JOE_DATA!$B$2:$B$19999="Other uses"),1,0)))</f>
        <v>1</v>
      </c>
      <c r="HD86" s="3">
        <f t="array" ref="HD86">IF(ISBLANK($CK86),1,SUM(IF(([2]JOE_DATA!$C$2:$C$19999=$CK86)*([2]JOE_DATA!$B$2:$B$19999="Priority"),1,0)))</f>
        <v>1</v>
      </c>
      <c r="HE86" s="3">
        <f t="array" ref="HE86">IF(LEN($CM86)=0,0.4,SUM(IF(([2]JOE_DATA!$C$2:$C$19999=$CM86)*([2]JOE_DATA!$B$2:$B$19999="Know how"),0.4,0)))
+
IF(LEN($CN86)=0,0.3,SUM(IF(([2]JOE_DATA!$C$2:$C$19999=$CN86)*([2]JOE_DATA!$B$2:$B$19999="Know how"),0.3,0)))
+
IF(LEN($CO86)=0,0.3,SUM(IF(([2]JOE_DATA!$C$2:$C$19999=$CO86)*([2]JOE_DATA!$B$2:$B$19999="Know how"),0.3,0)))</f>
        <v>1</v>
      </c>
      <c r="HF86" s="3">
        <f t="array" ref="HF86">IF(LEN($CS86)=0,0.4,SUM(IF(([2]JOE_DATA!$C$2:$C$19999=$CS86)*([2]JOE_DATA!$B$2:$B$19999="Work type")*([2]JOE_DATA!$A$2:$A$19999="BAIF"),0.4,0)))
+
IF(LEN($CT86)=0,0.3,SUM(IF(([2]JOE_DATA!$C$2:$C$19999=$CT86)*([2]JOE_DATA!$B$2:$B$19999="Work type")*([2]JOE_DATA!$A$2:$A$19999="BAIF"),0.3,0)))
+
IF(LEN($CU86)=0,0.3,SUM(IF(([2]JOE_DATA!$C$2:$C$19999=$CU86)*([2]JOE_DATA!$B$2:$B$19999="Work type")*([2]JOE_DATA!$A$2:$A$19999="BAIF"),0.3,0)))</f>
        <v>1</v>
      </c>
      <c r="HG86" s="3">
        <f t="array" ref="HG86">IF(LEN($CQ86)=0,1,SUM(IF(([2]JOE_DATA!$C$2:$C$19999=$CQ86)*([2]JOE_DATA!$B$2:$B$19999="Client type")*([2]JOE_DATA!$A$2:$A$19999="BAIF"),1,0)))</f>
        <v>1</v>
      </c>
      <c r="HH86" s="3">
        <f t="array" ref="HH86">IF(LEN($CW86)=0,0.4,SUM(IF(([2]JOE_DATA!$C$2:$C$19999=$CW86)*([2]JOE_DATA!$B$2:$B$19999="Work type")*([2]JOE_DATA!$A$2:$A$19999="CRD"),0.4,0)))
+
IF(LEN($CX86)=0,0.3,SUM(IF(([2]JOE_DATA!$C$2:$C$19999=$CX86)*([2]JOE_DATA!$B$2:$B$19999="Work type")*([2]JOE_DATA!$A$2:$A$19999="CRD"),0.3,0)))
+
IF(LEN($CY86)=0,0.3,SUM(IF(([2]JOE_DATA!$C$2:$C$19999=$CY86)*([2]JOE_DATA!$B$2:$B$19999="Work type")*([2]JOE_DATA!$A$2:$A$19999="CRD"),0.3,0)))</f>
        <v>1</v>
      </c>
      <c r="HI86" s="3">
        <f t="array" ref="HI86">IF(LEN($CZ86)=0,0.4,SUM(IF(([2]JOE_DATA!$C$2:$C$19999=$CZ86)*([2]JOE_DATA!$B$2:$B$19999="Sub-work type")*([2]JOE_DATA!$A$2:$A$19999="CRD"),0.4,0)))
+
IF(LEN($DA86)=0,0.3,SUM(IF(([2]JOE_DATA!$C$2:$C$19999=$DA86)*([2]JOE_DATA!$B$2:$B$19999="Sub-work type")*([2]JOE_DATA!$A$2:$A$19999="CRD"),0.3,0)))
+
IF(LEN($DB86)=0,0.3,SUM(IF(([2]JOE_DATA!$C$2:$C$19999=$DB86)*([2]JOE_DATA!$B$2:$B$19999="Sub-work type")*([2]JOE_DATA!$A$2:$A$19999="CRD"),0.3,0)))</f>
        <v>1</v>
      </c>
      <c r="HJ86" s="3">
        <f t="array" ref="HJ86">IF(LEN($CV86)=0,1,SUM(IF(([2]JOE_DATA!$C$2:$C$19999=$CV86)*([2]JOE_DATA!$B$2:$B$19999="Client type")*([2]JOE_DATA!$A$2:$A$19999="CRD"),1,0)))</f>
        <v>1</v>
      </c>
      <c r="HK86" s="3">
        <f t="array" ref="HK86">IF(LEN($DC86)=0,0.4,SUM(IF(([2]JOE_DATA!$C$2:$C$19999=$DC86)*([2]JOE_DATA!$B$2:$B$19999="Work type")*([2]JOE_DATA!$A$2:$A$19999="Corporate"),0.4,0)))
+
IF(LEN($DD86)=0,0.3,SUM(IF(([2]JOE_DATA!$C$2:$C$19999=$DD86)*([2]JOE_DATA!$B$2:$B$19999="Work type")*([2]JOE_DATA!$A$2:$A$19999="Corporate"),0.3,0)))
+
IF(LEN($DE86)=0,0.3,SUM(IF(([2]JOE_DATA!$C$2:$C$19999=$DE86)*([2]JOE_DATA!$B$2:$B$19999="Work type")*([2]JOE_DATA!$A$2:$A$19999="Corporate"),0.3,0)))</f>
        <v>1</v>
      </c>
      <c r="HL86" s="3">
        <f t="array" ref="HL86">IF(LEN($DF86)=0,0.4,SUM(IF(([2]JOE_DATA!$C$2:$C$19999=$DF86)*([2]JOE_DATA!$B$2:$B$19999="Sub-work type")*([2]JOE_DATA!$A$2:$A$19999="Corporate"),0.4,0)))
+
IF(LEN($DG86)=0,0.3,SUM(IF(([2]JOE_DATA!$C$2:$C$19999=$DG86)*([2]JOE_DATA!$B$2:$B$19999="Sub-work type")*([2]JOE_DATA!$A$2:$A$19999="Corporate"),0.3,0)))
+
IF(LEN($DH86)=0,0.3,SUM(IF(([2]JOE_DATA!$C$2:$C$19999=$DH86)*([2]JOE_DATA!$B$2:$B$19999="Sub-work type")*([2]JOE_DATA!$A$2:$A$19999="Corporate"),0.3,0)))</f>
        <v>1</v>
      </c>
      <c r="HM86" s="3">
        <f t="array" ref="HM86">IF(LEN($DI86)=0,0.4,SUM(IF(([2]JOE_DATA!$C$2:$C$19999=$DI86)*([2]JOE_DATA!$B$2:$B$19999="Acting for")*([2]JOE_DATA!$A$2:$A$19999="Corporate"),0.4,0)))
+
IF(LEN($DJ86)=0,0.3,SUM(IF(([2]JOE_DATA!$C$2:$C$19999=$DJ86)*([2]JOE_DATA!$B$2:$B$19999="Acting for")*([2]JOE_DATA!$A$2:$A$19999="Corporate"),0.3,0)))
+
IF(LEN($DK86)=0,0.3,SUM(IF(([2]JOE_DATA!$C$2:$C$19999=$DK86)*([2]JOE_DATA!$B$2:$B$19999="Acting for")*([2]JOE_DATA!$A$2:$A$19999="Corporate"),0.3,0)))</f>
        <v>1</v>
      </c>
      <c r="HN86" s="3">
        <f t="array" ref="HN86">IF(LEN($DM86)=0,0.4,SUM(IF(([2]JOE_DATA!$C$2:$C$19999=$DM86)*([2]JOE_DATA!$B$2:$B$19999="Country of buyer")*([2]JOE_DATA!$A$2:$A$19999="Corporate"),0.4,0)))
+
IF(LEN($DN86)=0,0.3,SUM(IF(([2]JOE_DATA!$C$2:$C$19999=$DN86)*([2]JOE_DATA!$B$2:$B$19999="Country of buyer")*([2]JOE_DATA!$A$2:$A$19999="Corporate"),0.3,0)))
+
IF(LEN($DL86)=0,0.3,SUM(IF(([2]JOE_DATA!$C$2:$C$19999=$DL86)*([2]JOE_DATA!$B$2:$B$19999="Country of buyer")*([2]JOE_DATA!$A$2:$A$19999="Corporate"),0.3,0)))</f>
        <v>1</v>
      </c>
      <c r="HO86" s="3">
        <f t="array" ref="HO86">IF(LEN($DO86)=0,0.4,SUM(IF(([2]JOE_DATA!$C$2:$C$19999=$DO86)*([2]JOE_DATA!$B$2:$B$19999="Country of seller")*([2]JOE_DATA!$A$2:$A$19999="Corporate"),0.4,0)))
+
IF(LEN($DP86)=0,0.3,SUM(IF(([2]JOE_DATA!$C$2:$C$19999=$DP86)*([2]JOE_DATA!$B$2:$B$19999="Country of seller")*([2]JOE_DATA!$A$2:$A$19999="Corporate"),0.3,0)))
+
IF(LEN($DQ86)=0,0.3,SUM(IF(([2]JOE_DATA!$C$2:$C$19999=$DQ86)*([2]JOE_DATA!$B$2:$B$19999="Country of seller")*([2]JOE_DATA!$A$2:$A$19999="Corporate"),0.3,0)))</f>
        <v>1</v>
      </c>
      <c r="HP86" s="3">
        <f t="array" ref="HP86">IF(LEN($DR86)=0,0.4,SUM(IF(([2]JOE_DATA!$C$2:$C$19999=$DR86)*([2]JOE_DATA!$B$2:$B$19999="Country of target")*([2]JOE_DATA!$A$2:$A$19999="Corporate"),0.4,0)))
+
IF(LEN($DS86)=0,0.3,SUM(IF(([2]JOE_DATA!$C$2:$C$19999=$DS86)*([2]JOE_DATA!$B$2:$B$19999="Country of target")*([2]JOE_DATA!$A$2:$A$19999="Corporate"),0.3,0)))
+
IF(LEN($DT86)=0,0.3,SUM(IF(([2]JOE_DATA!$C$2:$C$19999=$DT86)*([2]JOE_DATA!$B$2:$B$19999="Country of target")*([2]JOE_DATA!$A$2:$A$19999="Corporate"),0.3,0)))</f>
        <v>1</v>
      </c>
      <c r="HQ86" s="3">
        <f t="array" ref="HQ86">IF(LEN($DU86)=0,1,SUM(IF(([2]JOE_DATA!$C$2:$C$19999=$DU86)*([2]JOE_DATA!$B$2:$B$19999="Value over US $5m")*([2]JOE_DATA!$A$2:$A$19999="Corporate"),1,0)))</f>
        <v>1</v>
      </c>
      <c r="HR86" s="3">
        <f t="array" ref="HR86">IF(LEN($DV86)=0,1,SUM(IF(([2]JOE_DATA!$C$2:$C$19999=$DV86)*([2]JOE_DATA!$B$2:$B$19999="Value over £500,000")*([2]JOE_DATA!$A$2:$A$19999="Corporate"),1,0)))</f>
        <v>1</v>
      </c>
      <c r="HS86" s="3">
        <f t="array" ref="HS86">IF(LEN($DW86)=0,1,SUM(IF(([2]JOE_DATA!$C$2:$C$19999=$DW86)*([2]JOE_DATA!$B$2:$B$19999="Value over Euro 5m")*([2]JOE_DATA!$A$2:$A$19999="Corporate"),1,0)))</f>
        <v>1</v>
      </c>
      <c r="HT86" s="3">
        <f t="array" ref="HT86">IF(LEN($DX86)=0,1,SUM(IF(([2]JOE_DATA!$C$2:$C$19999=$DX86)*([2]JOE_DATA!$B$2:$B$19999="Value range in euros")*([2]JOE_DATA!$A$2:$A$19999="Corporate"),1,0)))</f>
        <v>1</v>
      </c>
      <c r="HU86" s="3">
        <f t="array" ref="HU86">IF(LEN($DY86)=0,1,SUM(IF(([2]JOE_DATA!$C$2:$C$19999=$DY86)*([2]JOE_DATA!$B$2:$B$19999="Is the deal relevant for M&amp;A study")*([2]JOE_DATA!$A$2:$A$19999="Corporate"),1,0)))</f>
        <v>1</v>
      </c>
      <c r="HV86" s="3">
        <f t="array" ref="HV86">IF(LEN($DZ86)=0,1,SUM(IF(([2]JOE_DATA!$C$2:$C$19999=$DZ86)*([2]JOE_DATA!$B$2:$B$19999="Does the deal involve PE clients")*([2]JOE_DATA!$A$2:$A$19999="Corporate"),1,0)))</f>
        <v>1</v>
      </c>
      <c r="HW86" s="3">
        <f t="array" ref="HW86">IF(LEN($EA86)=0,1,SUM(IF(([2]JOE_DATA!$C$2:$C$19999=$EA86)*([2]JOE_DATA!$B$2:$B$19999="Quarter deal announced/signed")*([2]JOE_DATA!$A$2:$A$19999="Corporate"),1,0)))</f>
        <v>1</v>
      </c>
      <c r="HX86" s="3">
        <f t="array" ref="HX86">IF(LEN($EB86)=0,1,SUM(IF(([2]JOE_DATA!$C$2:$C$19999=$EB86)*([2]JOE_DATA!$B$2:$B$19999="Quarter deal completed")*([2]JOE_DATA!$A$2:$A$19999="Corporate"),1,0)))</f>
        <v>1</v>
      </c>
      <c r="HY86" s="3">
        <f t="array" ref="HY86">IF(LEN($EC86)=0,1,SUM(IF(([2]JOE_DATA!$C$2:$C$19999=$EC86)*([2]JOE_DATA!$B$2:$B$19999="Year deal announced/signed")*([2]JOE_DATA!$A$2:$A$19999="Corporate"),1,0)))</f>
        <v>1</v>
      </c>
      <c r="HZ86" s="3">
        <f t="array" ref="HZ86">IF(LEN($ED86)=0,1,SUM(IF(([2]JOE_DATA!$C$2:$C$19999=$ED86)*([2]JOE_DATA!$B$2:$B$19999="Year deal completed")*([2]JOE_DATA!$A$2:$A$19999="Corporate"),1,0)))</f>
        <v>1</v>
      </c>
      <c r="IA86" s="3">
        <v>1</v>
      </c>
      <c r="IB86" s="3">
        <f t="array" ref="IB86">IF(LEN($EF86)=0,1,SUM(IF(([2]JOE_DATA!$C$2:$C$19999=$EF86)*([2]JOE_DATA!$B$2:$B$19999="Work type")*([2]JOE_DATA!$A$2:$A$19999="Corporate Tax"),1,0)))</f>
        <v>1</v>
      </c>
      <c r="IC86" s="3">
        <f t="array" ref="IC86">IF(LEN($EG86)=0,0.4,SUM(IF(([2]JOE_DATA!$C$2:$C$19999=$EG86)*([2]JOE_DATA!$B$2:$B$19999="Work type")*([2]JOE_DATA!$A$2:$A$19999="EPC Construction"),0.4,0)))
+
IF(LEN($EH86)=0,0.3,SUM(IF(([2]JOE_DATA!$C$2:$C$19999=$EH86)*([2]JOE_DATA!$B$2:$B$19999="Work type")*([2]JOE_DATA!$A$2:$A$19999="EPC Construction"),0.3,0)))
+
IF(LEN($EI86)=0,0.3,SUM(IF(([2]JOE_DATA!$C$2:$C$19999=$EI86)*([2]JOE_DATA!$B$2:$B$19999="Work type")*([2]JOE_DATA!$A$2:$A$19999="EPC Construction"),0.3,0)))</f>
        <v>1</v>
      </c>
      <c r="ID86" s="3">
        <f t="array" ref="ID86">IF(LEN($EJ86)=0,0.4,SUM(IF(([2]JOE_DATA!$C$2:$C$19999=$EJ86)*([2]JOE_DATA!$B$2:$B$19999="Contract type")*([2]JOE_DATA!$A$2:$A$19999="EPC Construction"),0.4,0)))
+
IF(LEN($EK86)=0,0.3,SUM(IF(([2]JOE_DATA!$C$2:$C$19999=$EK86)*([2]JOE_DATA!$B$2:$B$19999="Contract type")*([2]JOE_DATA!$A$2:$A$19999="EPC Construction"),0.3,0)))
+
IF(LEN($EL86)=0,0.3,SUM(IF(([2]JOE_DATA!$C$2:$C$19999=$EL86)*([2]JOE_DATA!$B$2:$B$19999="Contract type")*([2]JOE_DATA!$A$2:$A$19999="EPC Construction"),0.3,0)))</f>
        <v>1</v>
      </c>
      <c r="IE86" s="3">
        <f t="array" ref="IE86">IF(LEN($EP86)=0,1,SUM(IF(([2]JOE_DATA!$C$2:$C$19999=$EP86)*([2]JOE_DATA!$B$2:$B$19999="Client type")*([2]JOE_DATA!$A$2:$A$19999="EPC Construction"),1,0)))</f>
        <v>1</v>
      </c>
      <c r="IF86" s="3">
        <f t="array" ref="IF86">IF(LEN($EN86)=0,1,SUM(IF(([2]JOE_DATA!$C$2:$C$19999=$EN86)*([2]JOE_DATA!$B$2:$B$19999="Subject matter")*([2]JOE_DATA!$A$2:$A$19999="EPC Construction"),1,0)))</f>
        <v>1</v>
      </c>
      <c r="IG86" s="3">
        <f t="array" ref="IG86">IF(LEN($ER86)=0,1,SUM(IF(([2]JOE_DATA!$C$2:$C$19999=$ER86)*([2]JOE_DATA!$B$2:$B$19999="Client scope")*([2]JOE_DATA!$A$2:$A$19999="EPC Construction"),1,0)))</f>
        <v>1</v>
      </c>
      <c r="IH86" s="3">
        <f t="array" ref="IH86">IF(LEN($ES86)=0,0.4,SUM(IF(([2]JOE_DATA!$C$2:$C$19999=$ES86)*([2]JOE_DATA!$B$2:$B$19999="Work type")*([2]JOE_DATA!$A$2:$A$19999="EPC Energy"),0.4,0)))
+
IF(LEN($ET86)=0,0.3,SUM(IF(([2]JOE_DATA!$C$2:$C$19999=$ET86)*([2]JOE_DATA!$B$2:$B$19999="Work type")*([2]JOE_DATA!$A$2:$A$19999="EPC Energy"),0.3,0)))
+
IF(LEN($EU86)=0,0.3,SUM(IF(([2]JOE_DATA!$C$2:$C$19999=$EU86)*([2]JOE_DATA!$B$2:$B$19999="Work type")*([2]JOE_DATA!$A$2:$A$19999="EPC Energy"),0.3,0)))</f>
        <v>1</v>
      </c>
      <c r="II86" s="3">
        <f t="array" ref="II86">IF(LEN($EV86)=0,1,SUM(IF(([2]JOE_DATA!$C$2:$C$19999=$EV86)*([2]JOE_DATA!$B$2:$B$19999="Work type")*([2]JOE_DATA!$A$2:$A$19999="EPC Energy"),1,0)))</f>
        <v>1</v>
      </c>
      <c r="IJ86" s="3">
        <f t="array" ref="IJ86">IF(LEN($EW86)=0,1,SUM(IF(([2]JOE_DATA!$C$2:$C$19999=$EW86)*([2]JOE_DATA!$B$2:$B$19999="Client type")*([2]JOE_DATA!$A$2:$A$19999="EPC Projects"),1,0)))</f>
        <v>1</v>
      </c>
      <c r="IK86" s="3">
        <f t="array" ref="IK86">IF(LEN($FE86)=0,0.4,SUM(IF(([2]JOE_DATA!$C$2:$C$19999=$FE86)*([2]JOE_DATA!$B$2:$B$19999="Client type")*([2]JOE_DATA!$A$2:$A$19999="Real Estate"),0.4,0)))
+
IF(LEN($FF86)=0,0.3,SUM(IF(([2]JOE_DATA!$C$2:$C$19999=$FF86)*([2]JOE_DATA!$B$2:$B$19999="Client type")*([2]JOE_DATA!$A$2:$A$19999="Real Estate"),0.3,0)))
+
IF(LEN($FG86)=0,0.3,SUM(IF(([2]JOE_DATA!$C$2:$C$19999=$FG86)*([2]JOE_DATA!$B$2:$B$19999="Client type")*([2]JOE_DATA!$A$2:$A$19999="Real Estate"),0.3,0)))</f>
        <v>1</v>
      </c>
      <c r="IL86" s="3">
        <f t="array" ref="IL86">IF(LEN($FH86)=0,0.4,SUM(IF(([2]JOE_DATA!$C$2:$C$19999=$FH86)*([2]JOE_DATA!$B$2:$B$19999="Work type")*([2]JOE_DATA!$A$2:$A$19999="Real Estate"),0.4,0)))
+
IF(LEN($FI86)=0,0.3,SUM(IF(([2]JOE_DATA!$C$2:$C$19999=$FI86)*([2]JOE_DATA!$B$2:$B$19999="Work type")*([2]JOE_DATA!$A$2:$A$19999="Real Estate"),0.3,0)))
+
IF(LEN($FJ86)=0,0.3,SUM(IF(([2]JOE_DATA!$C$2:$C$19999=$FJ86)*([2]JOE_DATA!$B$2:$B$19999="Work type")*([2]JOE_DATA!$A$2:$A$19999="Real Estate"),0.3,0)))</f>
        <v>1</v>
      </c>
      <c r="IM86" s="3">
        <f t="array" ref="IM86">IF(LEN($EX86)=0,0.4,SUM(IF(([2]JOE_DATA!$C$2:$C$19999=$EX86)*([2]JOE_DATA!$B$2:$B$19999="Work type")*([2]JOE_DATA!$A$2:$A$19999="Human Capital"),0.4,0)))
+
IF(LEN($EY86)=0,0.3,SUM(IF(([2]JOE_DATA!$C$2:$C$19999=$EY86)*([2]JOE_DATA!$B$2:$B$19999="Work type")*([2]JOE_DATA!$A$2:$A$19999="Human Capital"),0.3,0)))
+
IF(LEN($EZ86)=0,0.3,SUM(IF(([2]JOE_DATA!$C$2:$C$19999=$EZ86)*([2]JOE_DATA!$B$2:$B$19999="Work type")*([2]JOE_DATA!$A$2:$A$19999="Human Capital"),0.3,0)))</f>
        <v>1</v>
      </c>
      <c r="IN86" s="3">
        <f t="array" ref="IN86">IF(LEN($FA86)=0,0.4,SUM(IF(([2]JOE_DATA!$C$2:$C$19999=$FA86)*([2]JOE_DATA!$B$2:$B$19999="Sub-work types")*([2]JOE_DATA!$A$2:$A$19999="Human Capital"),0.4,0)))
+
IF(LEN($FB86)=0,0.3,SUM(IF(([2]JOE_DATA!$C$2:$C$19999=$FB86)*([2]JOE_DATA!$B$2:$B$19999="Sub-work types")*([2]JOE_DATA!$A$2:$A$19999="Human Capital"),0.3,0)))
+
IF(LEN($FC86)=0,0.3,SUM(IF(([2]JOE_DATA!$C$2:$C$19999=$FC86)*([2]JOE_DATA!$B$2:$B$19999="Sub-work types")*([2]JOE_DATA!$A$2:$A$19999="Human Capital"),0.3,0)))</f>
        <v>1</v>
      </c>
      <c r="IO86" s="16">
        <f t="array" ref="IO86">IF(LEN($FD86)=0,1,SUM(IF(([2]JOE_DATA!$C$2:$C$19999=$FD86)*([2]JOE_DATA!$B$2:$B$19999="Pension scheme")*([2]JOE_DATA!$A$2:$A$19999="Human Capital"),1,0)))</f>
        <v>1</v>
      </c>
      <c r="IP86" s="3">
        <f t="array" ref="IP86">IF(LEN($BT86)=0,0.4,SUM(IF(([2]JOE_DATA!$C$2:$C$19999=$BT86)*([2]JOE_DATA!$B$2:$B$19999="Other Matter Executive"),0.4,0)))
+
IF(LEN($BU86)=0,0.3,SUM(IF(([2]JOE_DATA!$C$2:$C$19999=$BU86)*([2]JOE_DATA!$B$2:$B$19999="Other Matter Executive"),0.3,0)))
+
IF(LEN($BV86)=0,0.3,SUM(IF(([2]JOE_DATA!$C$2:$C$19999=$BV86)*([2]JOE_DATA!$B$2:$B$19999="Other Matter Executive"),0.3,0)))</f>
        <v>1</v>
      </c>
    </row>
    <row r="87" spans="1:250" ht="54.75">
      <c r="A87" s="37" t="s">
        <v>246</v>
      </c>
      <c r="B87" s="38" t="s">
        <v>529</v>
      </c>
      <c r="C87" s="37" t="s">
        <v>254</v>
      </c>
      <c r="D87" s="37"/>
      <c r="E87" s="3"/>
      <c r="F87" s="40" t="s">
        <v>300</v>
      </c>
      <c r="G87" s="3"/>
      <c r="H87" s="3"/>
      <c r="I87" s="40" t="s">
        <v>530</v>
      </c>
      <c r="J87" s="3"/>
      <c r="K87" s="3"/>
      <c r="L87" s="37"/>
      <c r="M87" s="3"/>
      <c r="N87" s="3"/>
      <c r="O87" s="41" t="s">
        <v>100</v>
      </c>
      <c r="P87" s="37"/>
      <c r="Q87" s="37"/>
      <c r="R87" s="3"/>
      <c r="S87" s="42"/>
      <c r="T87" s="42">
        <v>39076</v>
      </c>
      <c r="U87" s="40" t="s">
        <v>383</v>
      </c>
      <c r="V87" s="40" t="s">
        <v>300</v>
      </c>
      <c r="W87" s="3"/>
      <c r="X87" s="40" t="s">
        <v>530</v>
      </c>
      <c r="Y87" s="40" t="s">
        <v>384</v>
      </c>
      <c r="Z87" s="3"/>
      <c r="AA87" s="37" t="s">
        <v>533</v>
      </c>
      <c r="AB87" s="37"/>
      <c r="AC87" s="3"/>
      <c r="AD87" s="37" t="s">
        <v>254</v>
      </c>
      <c r="AE87" s="3"/>
      <c r="AF87" s="3"/>
      <c r="AG87" s="43" t="s">
        <v>130</v>
      </c>
      <c r="AH87" s="3"/>
      <c r="AI87" s="37" t="s">
        <v>255</v>
      </c>
      <c r="AJ87" s="3"/>
      <c r="AK87" s="3"/>
      <c r="AL87" s="37"/>
      <c r="AM87" s="3"/>
      <c r="AN87" s="3"/>
      <c r="AO87" s="37" t="s">
        <v>256</v>
      </c>
      <c r="AP87" s="3"/>
      <c r="AQ87" s="3"/>
      <c r="AR87" s="3"/>
      <c r="AS87" s="3"/>
      <c r="AT87" s="3"/>
      <c r="AU87" s="3"/>
      <c r="AV87" s="3"/>
      <c r="AW87" s="3"/>
      <c r="AX87" s="3"/>
      <c r="AY87" s="3"/>
      <c r="AZ87" s="3"/>
      <c r="BA87" s="3"/>
      <c r="BB87" s="3"/>
      <c r="BC87" s="3"/>
      <c r="BD87" s="3"/>
      <c r="BE87" s="44"/>
      <c r="BF87" s="37"/>
      <c r="BG87" s="37" t="s">
        <v>254</v>
      </c>
      <c r="BH87" s="3"/>
      <c r="BI87" s="37" t="s">
        <v>289</v>
      </c>
      <c r="BJ87" s="45"/>
      <c r="BK87" s="45"/>
      <c r="BL87" s="46" t="s">
        <v>290</v>
      </c>
      <c r="BM87" s="46"/>
      <c r="BN87" s="37"/>
      <c r="BO87" s="3"/>
      <c r="BP87" s="3"/>
      <c r="BQ87" s="3"/>
      <c r="BR87" s="3"/>
      <c r="BS87" s="3"/>
      <c r="BT87" s="37"/>
      <c r="BU87" s="37"/>
      <c r="BV87" s="37"/>
      <c r="BW87" s="3"/>
      <c r="BX87" s="3"/>
      <c r="BY87" s="3"/>
      <c r="BZ87" s="3"/>
      <c r="CA87" s="3"/>
      <c r="CB87" s="3"/>
      <c r="CC87" s="3"/>
      <c r="CD87" s="41" t="s">
        <v>259</v>
      </c>
      <c r="CE87" s="40" t="s">
        <v>260</v>
      </c>
      <c r="CF87" s="3"/>
      <c r="CG87" s="41" t="s">
        <v>261</v>
      </c>
      <c r="CH87" s="40"/>
      <c r="CI87" s="3"/>
      <c r="CJ87" s="3"/>
      <c r="CK87" s="41" t="s">
        <v>262</v>
      </c>
      <c r="CL87" s="3"/>
      <c r="CM87" s="3"/>
      <c r="CN87" s="3"/>
      <c r="CO87" s="3"/>
      <c r="CP87" s="3"/>
      <c r="CQ87" s="37"/>
      <c r="CR87" s="37"/>
      <c r="CS87" s="37"/>
      <c r="CT87" s="37"/>
      <c r="CU87" s="37"/>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7"/>
      <c r="FF87" s="37"/>
      <c r="FG87" s="37"/>
      <c r="FH87" s="37"/>
      <c r="FI87" s="37"/>
      <c r="FJ87" s="3"/>
      <c r="FK87" s="3"/>
      <c r="FL87" s="3"/>
      <c r="FM87" s="3"/>
      <c r="FO87" s="3"/>
      <c r="FP87" s="3"/>
      <c r="FQ87" s="3" t="str">
        <f t="array" ref="FQ87">IF(SUM($FU87:$IP87)=74,"PASS","FAIL")</f>
        <v>PASS</v>
      </c>
      <c r="FR87" s="3">
        <f t="shared" si="9"/>
        <v>0</v>
      </c>
      <c r="FS87" s="3">
        <f t="shared" si="10"/>
        <v>0</v>
      </c>
      <c r="FT87" s="3"/>
      <c r="FU87" s="3">
        <f t="array" ref="FU87">SUM(IF(([2]JOE_DATA!$C$2:$C$19999=$C87)*([2]JOE_DATA!$B$2:$B$19999="Client Name Confidential"),1,0))</f>
        <v>1</v>
      </c>
      <c r="FV87" s="3">
        <f t="array" ref="FV87">IF(ISBLANK($E87),1,SUM(IF(([2]JOE_DATA!$C$2:$C$19999=$E87)*([2]JOE_DATA!$B$2:$B$19999="Client name confidential on completion"),1,0)))</f>
        <v>1</v>
      </c>
      <c r="FW87" s="3">
        <f t="array" ref="FW87">IF(LEN($F87)=0,0.5,SUM(IF(([2]JOE_DATA!$C$2:$C$19999=$F87)*([2]JOE_DATA!$B$2:$B$19999="Client sector group"),0.5,0)))
+
IF(LEN($G87)=0,0.25,SUM(IF(([2]JOE_DATA!$C$2:$C$19999=$G87)*([2]JOE_DATA!$B$2:$B$19999="Client sector group"),0.25,0)))
+
IF(LEN($H87)=0,0.25,SUM(IF(([2]JOE_DATA!$C$2:$C$19999=$H87)*([2]JOE_DATA!$B$2:$B$19999="Client sector group"),0.25,0)))</f>
        <v>1</v>
      </c>
      <c r="FX87" s="3">
        <f t="array" ref="FX87">IF(ISBLANK($I87),0.5,SUM(IF(([2]JOE_DATA!$C$2:$C$19999=$I87)*([2]JOE_DATA!$B$2:$B$19999="Client sub-sector group"),0.5,0)))
+
IF(ISBLANK($J87),0.25,SUM(IF(([2]JOE_DATA!$C$2:$C$19999=$J87)*([2]JOE_DATA!$B$2:$B$19999="Client sub-sector group"),0.25,0)))
+
IF(ISBLANK($K87),0.25,SUM(IF(([2]JOE_DATA!$C$2:$C$19999=$K87)*([2]JOE_DATA!$B$2:$B$19999="Client sub-sector group"),0.25,0)))</f>
        <v>1</v>
      </c>
      <c r="FY87" s="3">
        <f t="array" ref="FY87">IF(LEN($L87)=0,0.4,SUM(IF(([2]JOE_DATA!$C$2:$C$19999=$L87)*([2]JOE_DATA!$B$2:$B$19999="Predominant Country of Client"),0.4,0)))
+
IF(LEN($M87)=0,0.3,SUM(IF(([2]JOE_DATA!$C$2:$C$19999=$M87)*([2]JOE_DATA!$B$2:$B$19999="Predominant Country of Client"),0.3,0)))
+
IF(LEN($N87)=0,0.3,SUM(IF(([2]JOE_DATA!$C$2:$C$19999=$N87)*([2]JOE_DATA!$B$2:$B$19999="Predominant Country of Client"),0.3,0)))</f>
        <v>1</v>
      </c>
      <c r="FZ87" s="3">
        <f t="array" ref="FZ87">IF(LEN($O87)=0,0.4,SUM(IF(([2]JOE_DATA!$C$2:$C$19999=$O87)*([2]JOE_DATA!$B$2:$B$19999="Main practice group"),0.4,0)))
+
IF(LEN($P87)=0,0.3,SUM(IF(([2]JOE_DATA!$C$2:$C$19999=$P87)*([2]JOE_DATA!$B$2:$B$19999="Main practice group"),0.3,0)))
+
IF(LEN($Q87)=0,0.3,SUM(IF(([2]JOE_DATA!$C$2:$C$19999=$Q87)*([2]JOE_DATA!$B$2:$B$19999="Main practice group"),0.3,0)))</f>
        <v>1</v>
      </c>
      <c r="GA87" s="3">
        <f t="shared" si="11"/>
        <v>1</v>
      </c>
      <c r="GB87" s="3">
        <f t="shared" si="12"/>
        <v>1</v>
      </c>
      <c r="GC87" s="3">
        <f t="array" ref="GC87">IF(LEN($U87)=0,0.4,SUM(IF(([2]JOE_DATA!$C$2:$C$19999=$U87)*([2]JOE_DATA!$B$2:$B$19999="Matter sector group"),0.4,0)))
+
IF(LEN($V87)=0,0.3,SUM(IF(([2]JOE_DATA!$C$2:$C$19999=$V87)*([2]JOE_DATA!$B$2:$B$19999="Matter sector group"),0.3,0)))
+
IF(LEN($W87)=0,0.3,SUM(IF(([2]JOE_DATA!$C$2:$C$19999=$W87)*([2]JOE_DATA!$B$2:$B$19999="Matter sector group"),0.3,0)))</f>
        <v>1</v>
      </c>
      <c r="GD87" s="3">
        <f t="array" ref="GD87">IF(LEN($X87)=0,0.4,SUM(IF(([2]JOE_DATA!$C$2:$C$19999=$X87)*([2]JOE_DATA!$B$2:$B$19999="Matter sub-sector group"),0.4,0)))
+
IF(LEN($Y87)=0,0.3,SUM(IF(([2]JOE_DATA!$C$2:$C$19999=$Y87)*([2]JOE_DATA!$B$2:$B$19999="Matter sub-sector group"),0.3,0)))
+
IF(LEN($Z87)=0,0.3,SUM(IF(([2]JOE_DATA!$C$2:$C$19999=$Z87)*([2]JOE_DATA!$B$2:$B$19999="Matter sub-sector group"),0.3,0)))</f>
        <v>1</v>
      </c>
      <c r="GE87" s="3">
        <f t="array" ref="GE87">IF(ISBLANK($AD87),1,SUM(IF(([2]JOE_DATA!$C$2:$C$19999=$AD87)*([2]JOE_DATA!$B$2:$B$19999="Matter confidential"),1,0)))</f>
        <v>1</v>
      </c>
      <c r="GF87" s="3">
        <f t="array" ref="GF87">IF(ISBLANK($AE87),1,SUM(IF(([2]JOE_DATA!$C$2:$C$19999=$AE87)*([2]JOE_DATA!$B$2:$B$19999="Matter confidential on completion"),1,0)))</f>
        <v>1</v>
      </c>
      <c r="GG87" s="3">
        <f t="array" ref="GG87">IF(ISBLANK($AG87),1,SUM(IF(([2]JOE_DATA!$C$2:$C$19999=$AG87)*([2]JOE_DATA!$B$2:$B$19999="Applicable law"),1,0)))</f>
        <v>1</v>
      </c>
      <c r="GH87" s="3">
        <f t="array" ref="GH87">IF(ISBLANK($AO87),1,SUM(IF(([2]JOE_DATA!$C$2:$C$19999=$AO87)*([2]JOE_DATA!$B$2:$B$19999="Contentious"),1,0)))</f>
        <v>1</v>
      </c>
      <c r="GI87" s="3">
        <f t="array" ref="GI87">IF(ISBLANK($AP87),1,SUM(IF(([2]JOE_DATA!$C$2:$C$19999=$AP87)*([2]JOE_DATA!$B$2:$B$19999="Dispute resolution"),1,0)))</f>
        <v>1</v>
      </c>
      <c r="GJ87" s="3">
        <f t="array" ref="GJ87">IF(ISBLANK($AQ87),1,SUM(IF(([2]JOE_DATA!$C$2:$C$19999=$AQ87)*([2]JOE_DATA!$B$2:$B$19999="Language of dispute"),1,0)))</f>
        <v>1</v>
      </c>
      <c r="GK87" s="3">
        <f t="array" ref="GK87">IF(LEN($AW87)=0,0.4,SUM(IF(([2]JOE_DATA!$C$2:$C$19999=$AW87)*([2]JOE_DATA!$B$2:$B$19999="Country Of Arbitration"),0.4,0)))
+
IF(LEN($AX87)=0,0.3,SUM(IF(([2]JOE_DATA!$C$2:$C$19999=$AX87)*([2]JOE_DATA!$B$2:$B$19999="Country Of Arbitration"),0.3,0)))
+
IF(LEN($AY87)=0,0.3,SUM(IF(([2]JOE_DATA!$C$2:$C$19999=$AY87)*([2]JOE_DATA!$B$2:$B$19999="Country Of Arbitration"),0.3,0)))</f>
        <v>1</v>
      </c>
      <c r="GL87" s="3">
        <f t="array" ref="GL87">IF(LEN($AT87)=0,0.4,SUM(IF(([2]JOE_DATA!$C$2:$C$19999=$AT87)*([2]JOE_DATA!$B$2:$B$19999="Jurisdiction of dispute"),0.4,0)))
+
IF(LEN($AU87)=0,0.3,SUM(IF(([2]JOE_DATA!$C$2:$C$19999=$AU87)*([2]JOE_DATA!$B$2:$B$19999="Jurisdiction of dispute"),0.3,0)))
+
IF(LEN($AV87)=0,0.3,SUM(IF(([2]JOE_DATA!$C$2:$C$19999=$AV87)*([2]JOE_DATA!$B$2:$B$19999="Jurisdiction of dispute"),0.3,0)))</f>
        <v>1</v>
      </c>
      <c r="GM87" s="3">
        <f t="array" ref="GM87">IF(LEN($AZ87)=0,0.6,SUM(IF(([2]JOE_DATA!$C$2:$C$19999=$AZ87)*([2]JOE_DATA!$B$2:$B$19999="Seat of arbitration"),0.6,0)))
+
IF(LEN($BA87)=0,0.4,SUM(IF(([2]JOE_DATA!$C$2:$C$19999=$BA87)*([2]JOE_DATA!$B$2:$B$19999="Seat of arbitration"),0.4,0)))</f>
        <v>1</v>
      </c>
      <c r="GN87" s="3">
        <f t="array" ref="GN87">IF(ISBLANK($BB87),1,SUM(IF(([2]JOE_DATA!$C$2:$C$19999=$BB87)*([2]JOE_DATA!$B$2:$B$19999="Arbitral rules"),1,0)))</f>
        <v>1</v>
      </c>
      <c r="GO87" s="3">
        <f t="array" ref="GO87">IF(ISBLANK($BC87),1,SUM(IF(([2]JOE_DATA!$C$2:$C$19999=$BC87)*([2]JOE_DATA!$B$2:$B$19999="Investment treaty"),1,0)))</f>
        <v>1</v>
      </c>
      <c r="GP87" s="3">
        <f t="array" ref="GP87">IF(ISBLANK($BD87),1,SUM(IF(([2]JOE_DATA!$C$2:$C$19999=$BD87)*([2]JOE_DATA!$B$2:$B$19999="Investigation type"),1,0)))</f>
        <v>1</v>
      </c>
      <c r="GQ87" s="3">
        <f t="array" ref="GQ87">IF(ISBLANK($BF87),1,SUM(IF(([2]JOE_DATA!$C$2:$C$19999=$BF87)*([2]JOE_DATA!$B$2:$B$19999="Currency of deal"),1,0)))</f>
        <v>1</v>
      </c>
      <c r="GR87" s="3">
        <f t="array" ref="GR87">IF(ISBLANK($BG87),1,SUM(IF(([2]JOE_DATA!$C$2:$C$19999=$BG87)*([2]JOE_DATA!$B$2:$B$19999="Value confidential"),1,0)))</f>
        <v>1</v>
      </c>
      <c r="GS87" s="3">
        <f t="array" ref="GS87">IF(ISBLANK($BH87),1,SUM(IF(([2]JOE_DATA!$C$2:$C$19999=$BH87)*([2]JOE_DATA!$B$2:$B$19999="Value confidential on completion"),1,0)))</f>
        <v>1</v>
      </c>
      <c r="GT87" s="3">
        <f t="array" ref="GT87">IF(LEN($BI87)=0,0.4,SUM(IF(([2]JOE_DATA!$C$2:$C$19999=$BI87)*([2]JOE_DATA!$B$2:$B$19999="Teams"),0.4,0)))
+
IF(LEN($BJ87)=0,0.3,SUM(IF(([2]JOE_DATA!$C$2:$C$19999=$BJ87)*([2]JOE_DATA!$B$2:$B$19999="Teams"),0.3,0)))
+
IF(LEN($BK87)=0,0.3,SUM(IF(([2]JOE_DATA!$C$2:$C$19999=$BK87)*([2]JOE_DATA!$B$2:$B$19999="Teams"),0.3,0)))</f>
        <v>1</v>
      </c>
      <c r="GU87" s="3">
        <f t="array" ref="GU87">IF(LEN($BL87)=0,0.4,SUM(IF(([2]JOE_DATA!$C$2:$C$19999=$BL87)*([2]JOE_DATA!$B$2:$B$19999="Lead Matter Partner"),0.4,0)))
+
IF(LEN($BM87)=0,0.3,SUM(IF(([2]JOE_DATA!$C$2:$C$19999=$BM87)*([2]JOE_DATA!$B$2:$B$19999="Lead Matter Partner"),0.3,0)))
+
IF(LEN($BN87)=0,0.3,SUM(IF(([2]JOE_DATA!$C$2:$C$19999=$BN87)*([2]JOE_DATA!$B$2:$B$19999="Lead Matter Partner"),0.3,0)))</f>
        <v>1</v>
      </c>
      <c r="GV87" s="3">
        <f t="array" ref="GV87">IF(LEN($BP87)=0,0.4,SUM(IF(([2]JOE_DATA!$C$2:$C$19999=$BP87)*([2]JOE_DATA!$B$2:$B$19999="Source of credential"),0.4,0)))
+
IF(LEN($BQ87)=0,0.3,SUM(IF(([2]JOE_DATA!$C$2:$C$19999=$BQ87)*([2]JOE_DATA!$B$2:$B$19999="Source of credential"),0.3,0)))
+
IF(LEN($BR87)=0,0.3,SUM(IF(([2]JOE_DATA!$C$2:$C$19999=$BR87)*([2]JOE_DATA!$B$2:$B$19999="Source of credential"),0.3,0)))</f>
        <v>1</v>
      </c>
      <c r="GW87" s="3">
        <f t="array" ref="GW87">IF(LEN($BX87)=0,0.4,SUM(IF(([2]JOE_DATA!$C$2:$C$19999=$BX87)*([2]JOE_DATA!$B$2:$B$19999="CMS firms involved"),0.4,0)))
+
IF(LEN($BY87)=0,0.6,SUM(IF(([2]JOE_DATA!$C$2:$C$19999=$BY87)*([2]JOE_DATA!$B$2:$B$19999="CMS firms involved"),0.6,0)))</f>
        <v>1</v>
      </c>
      <c r="GX87" s="3">
        <f t="array" ref="GX87">IF(ISBLANK($BZ87),1,SUM(IF(([2]JOE_DATA!$C$2:$C$19999=$BZ87)*([2]JOE_DATA!$B$2:$B$19999="Lead CMS firm"),1,0)))</f>
        <v>1</v>
      </c>
      <c r="GY87" s="3">
        <f t="array" ref="GY87">IF(LEN($CA87)=0,0.4,SUM(IF(([2]JOE_DATA!$C$2:$C$19999=$CA87)*([2]JOE_DATA!$B$2:$B$19999="Countries of other CMS firms"),0.4,0)))
+
IF(LEN($CB87)=0,0.3,SUM(IF(([2]JOE_DATA!$C$2:$C$19999=$CB87)*([2]JOE_DATA!$B$2:$B$19999="Countries of other CMS firms"),0.3,0)))
+
IF(LEN($CC87)=0,0.3,SUM(IF(([2]JOE_DATA!$C$2:$C$19999=$CC87)*([2]JOE_DATA!$B$2:$B$19999="Countries of other CMS firms"),0.3,0)))</f>
        <v>1</v>
      </c>
      <c r="GZ87" s="3">
        <f t="array" ref="GZ87">IF(ISBLANK($CD87),1,SUM(IF(([2]JOE_DATA!$C$2:$C$19999=$CD87)*([2]JOE_DATA!$B$2:$B$19999="Credential status"),1,0)))</f>
        <v>1</v>
      </c>
      <c r="HA87" s="3">
        <f t="array" ref="HA87">IF(ISBLANK($CE87),1,SUM(IF(([2]JOE_DATA!$C$2:$C$19999=$CE87)*([2]JOE_DATA!$B$2:$B$19999="Credential version"),1,0)))</f>
        <v>1</v>
      </c>
      <c r="HB87" s="3">
        <f t="array" ref="HB87">IF(ISBLANK($CG87),1,SUM(IF(([2]JOE_DATA!$C$2:$C$19999=$CG87)*([2]JOE_DATA!$B$2:$B$19999="Credential type "),1,0)))</f>
        <v>1</v>
      </c>
      <c r="HC87" s="3">
        <f t="array" ref="HC87">IF(ISBLANK($CH87),1,SUM(IF(([2]JOE_DATA!$C$2:$C$19999=$CH87)*([2]JOE_DATA!$B$2:$B$19999="Other uses"),1,0)))</f>
        <v>1</v>
      </c>
      <c r="HD87" s="3">
        <f t="array" ref="HD87">IF(ISBLANK($CK87),1,SUM(IF(([2]JOE_DATA!$C$2:$C$19999=$CK87)*([2]JOE_DATA!$B$2:$B$19999="Priority"),1,0)))</f>
        <v>1</v>
      </c>
      <c r="HE87" s="3">
        <f t="array" ref="HE87">IF(LEN($CM87)=0,0.4,SUM(IF(([2]JOE_DATA!$C$2:$C$19999=$CM87)*([2]JOE_DATA!$B$2:$B$19999="Know how"),0.4,0)))
+
IF(LEN($CN87)=0,0.3,SUM(IF(([2]JOE_DATA!$C$2:$C$19999=$CN87)*([2]JOE_DATA!$B$2:$B$19999="Know how"),0.3,0)))
+
IF(LEN($CO87)=0,0.3,SUM(IF(([2]JOE_DATA!$C$2:$C$19999=$CO87)*([2]JOE_DATA!$B$2:$B$19999="Know how"),0.3,0)))</f>
        <v>1</v>
      </c>
      <c r="HF87" s="3">
        <f t="array" ref="HF87">IF(LEN($CS87)=0,0.4,SUM(IF(([2]JOE_DATA!$C$2:$C$19999=$CS87)*([2]JOE_DATA!$B$2:$B$19999="Work type")*([2]JOE_DATA!$A$2:$A$19999="BAIF"),0.4,0)))
+
IF(LEN($CT87)=0,0.3,SUM(IF(([2]JOE_DATA!$C$2:$C$19999=$CT87)*([2]JOE_DATA!$B$2:$B$19999="Work type")*([2]JOE_DATA!$A$2:$A$19999="BAIF"),0.3,0)))
+
IF(LEN($CU87)=0,0.3,SUM(IF(([2]JOE_DATA!$C$2:$C$19999=$CU87)*([2]JOE_DATA!$B$2:$B$19999="Work type")*([2]JOE_DATA!$A$2:$A$19999="BAIF"),0.3,0)))</f>
        <v>1</v>
      </c>
      <c r="HG87" s="3">
        <f t="array" ref="HG87">IF(LEN($CQ87)=0,1,SUM(IF(([2]JOE_DATA!$C$2:$C$19999=$CQ87)*([2]JOE_DATA!$B$2:$B$19999="Client type")*([2]JOE_DATA!$A$2:$A$19999="BAIF"),1,0)))</f>
        <v>1</v>
      </c>
      <c r="HH87" s="3">
        <f t="array" ref="HH87">IF(LEN($CW87)=0,0.4,SUM(IF(([2]JOE_DATA!$C$2:$C$19999=$CW87)*([2]JOE_DATA!$B$2:$B$19999="Work type")*([2]JOE_DATA!$A$2:$A$19999="CRD"),0.4,0)))
+
IF(LEN($CX87)=0,0.3,SUM(IF(([2]JOE_DATA!$C$2:$C$19999=$CX87)*([2]JOE_DATA!$B$2:$B$19999="Work type")*([2]JOE_DATA!$A$2:$A$19999="CRD"),0.3,0)))
+
IF(LEN($CY87)=0,0.3,SUM(IF(([2]JOE_DATA!$C$2:$C$19999=$CY87)*([2]JOE_DATA!$B$2:$B$19999="Work type")*([2]JOE_DATA!$A$2:$A$19999="CRD"),0.3,0)))</f>
        <v>1</v>
      </c>
      <c r="HI87" s="3">
        <f t="array" ref="HI87">IF(LEN($CZ87)=0,0.4,SUM(IF(([2]JOE_DATA!$C$2:$C$19999=$CZ87)*([2]JOE_DATA!$B$2:$B$19999="Sub-work type")*([2]JOE_DATA!$A$2:$A$19999="CRD"),0.4,0)))
+
IF(LEN($DA87)=0,0.3,SUM(IF(([2]JOE_DATA!$C$2:$C$19999=$DA87)*([2]JOE_DATA!$B$2:$B$19999="Sub-work type")*([2]JOE_DATA!$A$2:$A$19999="CRD"),0.3,0)))
+
IF(LEN($DB87)=0,0.3,SUM(IF(([2]JOE_DATA!$C$2:$C$19999=$DB87)*([2]JOE_DATA!$B$2:$B$19999="Sub-work type")*([2]JOE_DATA!$A$2:$A$19999="CRD"),0.3,0)))</f>
        <v>1</v>
      </c>
      <c r="HJ87" s="3">
        <f t="array" ref="HJ87">IF(LEN($CV87)=0,1,SUM(IF(([2]JOE_DATA!$C$2:$C$19999=$CV87)*([2]JOE_DATA!$B$2:$B$19999="Client type")*([2]JOE_DATA!$A$2:$A$19999="CRD"),1,0)))</f>
        <v>1</v>
      </c>
      <c r="HK87" s="3">
        <f t="array" ref="HK87">IF(LEN($DC87)=0,0.4,SUM(IF(([2]JOE_DATA!$C$2:$C$19999=$DC87)*([2]JOE_DATA!$B$2:$B$19999="Work type")*([2]JOE_DATA!$A$2:$A$19999="Corporate"),0.4,0)))
+
IF(LEN($DD87)=0,0.3,SUM(IF(([2]JOE_DATA!$C$2:$C$19999=$DD87)*([2]JOE_DATA!$B$2:$B$19999="Work type")*([2]JOE_DATA!$A$2:$A$19999="Corporate"),0.3,0)))
+
IF(LEN($DE87)=0,0.3,SUM(IF(([2]JOE_DATA!$C$2:$C$19999=$DE87)*([2]JOE_DATA!$B$2:$B$19999="Work type")*([2]JOE_DATA!$A$2:$A$19999="Corporate"),0.3,0)))</f>
        <v>1</v>
      </c>
      <c r="HL87" s="3">
        <f t="array" ref="HL87">IF(LEN($DF87)=0,0.4,SUM(IF(([2]JOE_DATA!$C$2:$C$19999=$DF87)*([2]JOE_DATA!$B$2:$B$19999="Sub-work type")*([2]JOE_DATA!$A$2:$A$19999="Corporate"),0.4,0)))
+
IF(LEN($DG87)=0,0.3,SUM(IF(([2]JOE_DATA!$C$2:$C$19999=$DG87)*([2]JOE_DATA!$B$2:$B$19999="Sub-work type")*([2]JOE_DATA!$A$2:$A$19999="Corporate"),0.3,0)))
+
IF(LEN($DH87)=0,0.3,SUM(IF(([2]JOE_DATA!$C$2:$C$19999=$DH87)*([2]JOE_DATA!$B$2:$B$19999="Sub-work type")*([2]JOE_DATA!$A$2:$A$19999="Corporate"),0.3,0)))</f>
        <v>1</v>
      </c>
      <c r="HM87" s="3">
        <f t="array" ref="HM87">IF(LEN($DI87)=0,0.4,SUM(IF(([2]JOE_DATA!$C$2:$C$19999=$DI87)*([2]JOE_DATA!$B$2:$B$19999="Acting for")*([2]JOE_DATA!$A$2:$A$19999="Corporate"),0.4,0)))
+
IF(LEN($DJ87)=0,0.3,SUM(IF(([2]JOE_DATA!$C$2:$C$19999=$DJ87)*([2]JOE_DATA!$B$2:$B$19999="Acting for")*([2]JOE_DATA!$A$2:$A$19999="Corporate"),0.3,0)))
+
IF(LEN($DK87)=0,0.3,SUM(IF(([2]JOE_DATA!$C$2:$C$19999=$DK87)*([2]JOE_DATA!$B$2:$B$19999="Acting for")*([2]JOE_DATA!$A$2:$A$19999="Corporate"),0.3,0)))</f>
        <v>1</v>
      </c>
      <c r="HN87" s="3">
        <f t="array" ref="HN87">IF(LEN($DM87)=0,0.4,SUM(IF(([2]JOE_DATA!$C$2:$C$19999=$DM87)*([2]JOE_DATA!$B$2:$B$19999="Country of buyer")*([2]JOE_DATA!$A$2:$A$19999="Corporate"),0.4,0)))
+
IF(LEN($DN87)=0,0.3,SUM(IF(([2]JOE_DATA!$C$2:$C$19999=$DN87)*([2]JOE_DATA!$B$2:$B$19999="Country of buyer")*([2]JOE_DATA!$A$2:$A$19999="Corporate"),0.3,0)))
+
IF(LEN($DL87)=0,0.3,SUM(IF(([2]JOE_DATA!$C$2:$C$19999=$DL87)*([2]JOE_DATA!$B$2:$B$19999="Country of buyer")*([2]JOE_DATA!$A$2:$A$19999="Corporate"),0.3,0)))</f>
        <v>1</v>
      </c>
      <c r="HO87" s="3">
        <f t="array" ref="HO87">IF(LEN($DO87)=0,0.4,SUM(IF(([2]JOE_DATA!$C$2:$C$19999=$DO87)*([2]JOE_DATA!$B$2:$B$19999="Country of seller")*([2]JOE_DATA!$A$2:$A$19999="Corporate"),0.4,0)))
+
IF(LEN($DP87)=0,0.3,SUM(IF(([2]JOE_DATA!$C$2:$C$19999=$DP87)*([2]JOE_DATA!$B$2:$B$19999="Country of seller")*([2]JOE_DATA!$A$2:$A$19999="Corporate"),0.3,0)))
+
IF(LEN($DQ87)=0,0.3,SUM(IF(([2]JOE_DATA!$C$2:$C$19999=$DQ87)*([2]JOE_DATA!$B$2:$B$19999="Country of seller")*([2]JOE_DATA!$A$2:$A$19999="Corporate"),0.3,0)))</f>
        <v>1</v>
      </c>
      <c r="HP87" s="3">
        <f t="array" ref="HP87">IF(LEN($DR87)=0,0.4,SUM(IF(([2]JOE_DATA!$C$2:$C$19999=$DR87)*([2]JOE_DATA!$B$2:$B$19999="Country of target")*([2]JOE_DATA!$A$2:$A$19999="Corporate"),0.4,0)))
+
IF(LEN($DS87)=0,0.3,SUM(IF(([2]JOE_DATA!$C$2:$C$19999=$DS87)*([2]JOE_DATA!$B$2:$B$19999="Country of target")*([2]JOE_DATA!$A$2:$A$19999="Corporate"),0.3,0)))
+
IF(LEN($DT87)=0,0.3,SUM(IF(([2]JOE_DATA!$C$2:$C$19999=$DT87)*([2]JOE_DATA!$B$2:$B$19999="Country of target")*([2]JOE_DATA!$A$2:$A$19999="Corporate"),0.3,0)))</f>
        <v>1</v>
      </c>
      <c r="HQ87" s="3">
        <f t="array" ref="HQ87">IF(LEN($DU87)=0,1,SUM(IF(([2]JOE_DATA!$C$2:$C$19999=$DU87)*([2]JOE_DATA!$B$2:$B$19999="Value over US $5m")*([2]JOE_DATA!$A$2:$A$19999="Corporate"),1,0)))</f>
        <v>1</v>
      </c>
      <c r="HR87" s="3">
        <f t="array" ref="HR87">IF(LEN($DV87)=0,1,SUM(IF(([2]JOE_DATA!$C$2:$C$19999=$DV87)*([2]JOE_DATA!$B$2:$B$19999="Value over £500,000")*([2]JOE_DATA!$A$2:$A$19999="Corporate"),1,0)))</f>
        <v>1</v>
      </c>
      <c r="HS87" s="3">
        <f t="array" ref="HS87">IF(LEN($DW87)=0,1,SUM(IF(([2]JOE_DATA!$C$2:$C$19999=$DW87)*([2]JOE_DATA!$B$2:$B$19999="Value over Euro 5m")*([2]JOE_DATA!$A$2:$A$19999="Corporate"),1,0)))</f>
        <v>1</v>
      </c>
      <c r="HT87" s="3">
        <f t="array" ref="HT87">IF(LEN($DX87)=0,1,SUM(IF(([2]JOE_DATA!$C$2:$C$19999=$DX87)*([2]JOE_DATA!$B$2:$B$19999="Value range in euros")*([2]JOE_DATA!$A$2:$A$19999="Corporate"),1,0)))</f>
        <v>1</v>
      </c>
      <c r="HU87" s="3">
        <f t="array" ref="HU87">IF(LEN($DY87)=0,1,SUM(IF(([2]JOE_DATA!$C$2:$C$19999=$DY87)*([2]JOE_DATA!$B$2:$B$19999="Is the deal relevant for M&amp;A study")*([2]JOE_DATA!$A$2:$A$19999="Corporate"),1,0)))</f>
        <v>1</v>
      </c>
      <c r="HV87" s="3">
        <f t="array" ref="HV87">IF(LEN($DZ87)=0,1,SUM(IF(([2]JOE_DATA!$C$2:$C$19999=$DZ87)*([2]JOE_DATA!$B$2:$B$19999="Does the deal involve PE clients")*([2]JOE_DATA!$A$2:$A$19999="Corporate"),1,0)))</f>
        <v>1</v>
      </c>
      <c r="HW87" s="3">
        <f t="array" ref="HW87">IF(LEN($EA87)=0,1,SUM(IF(([2]JOE_DATA!$C$2:$C$19999=$EA87)*([2]JOE_DATA!$B$2:$B$19999="Quarter deal announced/signed")*([2]JOE_DATA!$A$2:$A$19999="Corporate"),1,0)))</f>
        <v>1</v>
      </c>
      <c r="HX87" s="3">
        <f t="array" ref="HX87">IF(LEN($EB87)=0,1,SUM(IF(([2]JOE_DATA!$C$2:$C$19999=$EB87)*([2]JOE_DATA!$B$2:$B$19999="Quarter deal completed")*([2]JOE_DATA!$A$2:$A$19999="Corporate"),1,0)))</f>
        <v>1</v>
      </c>
      <c r="HY87" s="3">
        <f t="array" ref="HY87">IF(LEN($EC87)=0,1,SUM(IF(([2]JOE_DATA!$C$2:$C$19999=$EC87)*([2]JOE_DATA!$B$2:$B$19999="Year deal announced/signed")*([2]JOE_DATA!$A$2:$A$19999="Corporate"),1,0)))</f>
        <v>1</v>
      </c>
      <c r="HZ87" s="3">
        <f t="array" ref="HZ87">IF(LEN($ED87)=0,1,SUM(IF(([2]JOE_DATA!$C$2:$C$19999=$ED87)*([2]JOE_DATA!$B$2:$B$19999="Year deal completed")*([2]JOE_DATA!$A$2:$A$19999="Corporate"),1,0)))</f>
        <v>1</v>
      </c>
      <c r="IA87" s="3">
        <v>1</v>
      </c>
      <c r="IB87" s="3">
        <f t="array" ref="IB87">IF(LEN($EF87)=0,1,SUM(IF(([2]JOE_DATA!$C$2:$C$19999=$EF87)*([2]JOE_DATA!$B$2:$B$19999="Work type")*([2]JOE_DATA!$A$2:$A$19999="Corporate Tax"),1,0)))</f>
        <v>1</v>
      </c>
      <c r="IC87" s="3">
        <f t="array" ref="IC87">IF(LEN($EG87)=0,0.4,SUM(IF(([2]JOE_DATA!$C$2:$C$19999=$EG87)*([2]JOE_DATA!$B$2:$B$19999="Work type")*([2]JOE_DATA!$A$2:$A$19999="EPC Construction"),0.4,0)))
+
IF(LEN($EH87)=0,0.3,SUM(IF(([2]JOE_DATA!$C$2:$C$19999=$EH87)*([2]JOE_DATA!$B$2:$B$19999="Work type")*([2]JOE_DATA!$A$2:$A$19999="EPC Construction"),0.3,0)))
+
IF(LEN($EI87)=0,0.3,SUM(IF(([2]JOE_DATA!$C$2:$C$19999=$EI87)*([2]JOE_DATA!$B$2:$B$19999="Work type")*([2]JOE_DATA!$A$2:$A$19999="EPC Construction"),0.3,0)))</f>
        <v>1</v>
      </c>
      <c r="ID87" s="3">
        <f t="array" ref="ID87">IF(LEN($EJ87)=0,0.4,SUM(IF(([2]JOE_DATA!$C$2:$C$19999=$EJ87)*([2]JOE_DATA!$B$2:$B$19999="Contract type")*([2]JOE_DATA!$A$2:$A$19999="EPC Construction"),0.4,0)))
+
IF(LEN($EK87)=0,0.3,SUM(IF(([2]JOE_DATA!$C$2:$C$19999=$EK87)*([2]JOE_DATA!$B$2:$B$19999="Contract type")*([2]JOE_DATA!$A$2:$A$19999="EPC Construction"),0.3,0)))
+
IF(LEN($EL87)=0,0.3,SUM(IF(([2]JOE_DATA!$C$2:$C$19999=$EL87)*([2]JOE_DATA!$B$2:$B$19999="Contract type")*([2]JOE_DATA!$A$2:$A$19999="EPC Construction"),0.3,0)))</f>
        <v>1</v>
      </c>
      <c r="IE87" s="3">
        <f t="array" ref="IE87">IF(LEN($EP87)=0,1,SUM(IF(([2]JOE_DATA!$C$2:$C$19999=$EP87)*([2]JOE_DATA!$B$2:$B$19999="Client type")*([2]JOE_DATA!$A$2:$A$19999="EPC Construction"),1,0)))</f>
        <v>1</v>
      </c>
      <c r="IF87" s="3">
        <f t="array" ref="IF87">IF(LEN($EN87)=0,1,SUM(IF(([2]JOE_DATA!$C$2:$C$19999=$EN87)*([2]JOE_DATA!$B$2:$B$19999="Subject matter")*([2]JOE_DATA!$A$2:$A$19999="EPC Construction"),1,0)))</f>
        <v>1</v>
      </c>
      <c r="IG87" s="3">
        <f t="array" ref="IG87">IF(LEN($ER87)=0,1,SUM(IF(([2]JOE_DATA!$C$2:$C$19999=$ER87)*([2]JOE_DATA!$B$2:$B$19999="Client scope")*([2]JOE_DATA!$A$2:$A$19999="EPC Construction"),1,0)))</f>
        <v>1</v>
      </c>
      <c r="IH87" s="3">
        <f t="array" ref="IH87">IF(LEN($ES87)=0,0.4,SUM(IF(([2]JOE_DATA!$C$2:$C$19999=$ES87)*([2]JOE_DATA!$B$2:$B$19999="Work type")*([2]JOE_DATA!$A$2:$A$19999="EPC Energy"),0.4,0)))
+
IF(LEN($ET87)=0,0.3,SUM(IF(([2]JOE_DATA!$C$2:$C$19999=$ET87)*([2]JOE_DATA!$B$2:$B$19999="Work type")*([2]JOE_DATA!$A$2:$A$19999="EPC Energy"),0.3,0)))
+
IF(LEN($EU87)=0,0.3,SUM(IF(([2]JOE_DATA!$C$2:$C$19999=$EU87)*([2]JOE_DATA!$B$2:$B$19999="Work type")*([2]JOE_DATA!$A$2:$A$19999="EPC Energy"),0.3,0)))</f>
        <v>1</v>
      </c>
      <c r="II87" s="3">
        <f t="array" ref="II87">IF(LEN($EV87)=0,1,SUM(IF(([2]JOE_DATA!$C$2:$C$19999=$EV87)*([2]JOE_DATA!$B$2:$B$19999="Work type")*([2]JOE_DATA!$A$2:$A$19999="EPC Energy"),1,0)))</f>
        <v>1</v>
      </c>
      <c r="IJ87" s="3">
        <f t="array" ref="IJ87">IF(LEN($EW87)=0,1,SUM(IF(([2]JOE_DATA!$C$2:$C$19999=$EW87)*([2]JOE_DATA!$B$2:$B$19999="Client type")*([2]JOE_DATA!$A$2:$A$19999="EPC Projects"),1,0)))</f>
        <v>1</v>
      </c>
      <c r="IK87" s="3">
        <f t="array" ref="IK87">IF(LEN($FE87)=0,0.4,SUM(IF(([2]JOE_DATA!$C$2:$C$19999=$FE87)*([2]JOE_DATA!$B$2:$B$19999="Client type")*([2]JOE_DATA!$A$2:$A$19999="Real Estate"),0.4,0)))
+
IF(LEN($FF87)=0,0.3,SUM(IF(([2]JOE_DATA!$C$2:$C$19999=$FF87)*([2]JOE_DATA!$B$2:$B$19999="Client type")*([2]JOE_DATA!$A$2:$A$19999="Real Estate"),0.3,0)))
+
IF(LEN($FG87)=0,0.3,SUM(IF(([2]JOE_DATA!$C$2:$C$19999=$FG87)*([2]JOE_DATA!$B$2:$B$19999="Client type")*([2]JOE_DATA!$A$2:$A$19999="Real Estate"),0.3,0)))</f>
        <v>1</v>
      </c>
      <c r="IL87" s="3">
        <f t="array" ref="IL87">IF(LEN($FH87)=0,0.4,SUM(IF(([2]JOE_DATA!$C$2:$C$19999=$FH87)*([2]JOE_DATA!$B$2:$B$19999="Work type")*([2]JOE_DATA!$A$2:$A$19999="Real Estate"),0.4,0)))
+
IF(LEN($FI87)=0,0.3,SUM(IF(([2]JOE_DATA!$C$2:$C$19999=$FI87)*([2]JOE_DATA!$B$2:$B$19999="Work type")*([2]JOE_DATA!$A$2:$A$19999="Real Estate"),0.3,0)))
+
IF(LEN($FJ87)=0,0.3,SUM(IF(([2]JOE_DATA!$C$2:$C$19999=$FJ87)*([2]JOE_DATA!$B$2:$B$19999="Work type")*([2]JOE_DATA!$A$2:$A$19999="Real Estate"),0.3,0)))</f>
        <v>1</v>
      </c>
      <c r="IM87" s="3">
        <f t="array" ref="IM87">IF(LEN($EX87)=0,0.4,SUM(IF(([2]JOE_DATA!$C$2:$C$19999=$EX87)*([2]JOE_DATA!$B$2:$B$19999="Work type")*([2]JOE_DATA!$A$2:$A$19999="Human Capital"),0.4,0)))
+
IF(LEN($EY87)=0,0.3,SUM(IF(([2]JOE_DATA!$C$2:$C$19999=$EY87)*([2]JOE_DATA!$B$2:$B$19999="Work type")*([2]JOE_DATA!$A$2:$A$19999="Human Capital"),0.3,0)))
+
IF(LEN($EZ87)=0,0.3,SUM(IF(([2]JOE_DATA!$C$2:$C$19999=$EZ87)*([2]JOE_DATA!$B$2:$B$19999="Work type")*([2]JOE_DATA!$A$2:$A$19999="Human Capital"),0.3,0)))</f>
        <v>1</v>
      </c>
      <c r="IN87" s="3">
        <f t="array" ref="IN87">IF(LEN($FA87)=0,0.4,SUM(IF(([2]JOE_DATA!$C$2:$C$19999=$FA87)*([2]JOE_DATA!$B$2:$B$19999="Sub-work types")*([2]JOE_DATA!$A$2:$A$19999="Human Capital"),0.4,0)))
+
IF(LEN($FB87)=0,0.3,SUM(IF(([2]JOE_DATA!$C$2:$C$19999=$FB87)*([2]JOE_DATA!$B$2:$B$19999="Sub-work types")*([2]JOE_DATA!$A$2:$A$19999="Human Capital"),0.3,0)))
+
IF(LEN($FC87)=0,0.3,SUM(IF(([2]JOE_DATA!$C$2:$C$19999=$FC87)*([2]JOE_DATA!$B$2:$B$19999="Sub-work types")*([2]JOE_DATA!$A$2:$A$19999="Human Capital"),0.3,0)))</f>
        <v>1</v>
      </c>
      <c r="IO87" s="16">
        <f t="array" ref="IO87">IF(LEN($FD87)=0,1,SUM(IF(([2]JOE_DATA!$C$2:$C$19999=$FD87)*([2]JOE_DATA!$B$2:$B$19999="Pension scheme")*([2]JOE_DATA!$A$2:$A$19999="Human Capital"),1,0)))</f>
        <v>1</v>
      </c>
      <c r="IP87" s="3">
        <f t="array" ref="IP87">IF(LEN($BT87)=0,0.4,SUM(IF(([2]JOE_DATA!$C$2:$C$19999=$BT87)*([2]JOE_DATA!$B$2:$B$19999="Other Matter Executive"),0.4,0)))
+
IF(LEN($BU87)=0,0.3,SUM(IF(([2]JOE_DATA!$C$2:$C$19999=$BU87)*([2]JOE_DATA!$B$2:$B$19999="Other Matter Executive"),0.3,0)))
+
IF(LEN($BV87)=0,0.3,SUM(IF(([2]JOE_DATA!$C$2:$C$19999=$BV87)*([2]JOE_DATA!$B$2:$B$19999="Other Matter Executive"),0.3,0)))</f>
        <v>1</v>
      </c>
    </row>
    <row r="88" spans="1:250" ht="54.75">
      <c r="A88" s="37" t="s">
        <v>246</v>
      </c>
      <c r="B88" s="38" t="s">
        <v>534</v>
      </c>
      <c r="C88" s="37" t="s">
        <v>254</v>
      </c>
      <c r="D88" s="37"/>
      <c r="E88" s="3"/>
      <c r="F88" s="40" t="s">
        <v>300</v>
      </c>
      <c r="G88" s="3"/>
      <c r="H88" s="3"/>
      <c r="I88" s="40" t="s">
        <v>530</v>
      </c>
      <c r="J88" s="3"/>
      <c r="K88" s="3"/>
      <c r="L88" s="37"/>
      <c r="M88" s="3"/>
      <c r="N88" s="3"/>
      <c r="O88" s="47" t="s">
        <v>98</v>
      </c>
      <c r="P88" s="37"/>
      <c r="Q88" s="37"/>
      <c r="R88" s="3"/>
      <c r="S88" s="42"/>
      <c r="T88" s="42">
        <v>38711</v>
      </c>
      <c r="U88" s="40" t="s">
        <v>300</v>
      </c>
      <c r="V88" s="3"/>
      <c r="W88" s="3"/>
      <c r="X88" s="40" t="s">
        <v>530</v>
      </c>
      <c r="Y88" s="40" t="s">
        <v>270</v>
      </c>
      <c r="Z88" s="3"/>
      <c r="AA88" s="37" t="s">
        <v>535</v>
      </c>
      <c r="AB88" s="37"/>
      <c r="AC88" s="3"/>
      <c r="AD88" s="37" t="s">
        <v>254</v>
      </c>
      <c r="AE88" s="3"/>
      <c r="AF88" s="3"/>
      <c r="AG88" s="43" t="s">
        <v>130</v>
      </c>
      <c r="AH88" s="3"/>
      <c r="AI88" s="37" t="s">
        <v>255</v>
      </c>
      <c r="AJ88" s="3"/>
      <c r="AK88" s="3"/>
      <c r="AL88" s="37"/>
      <c r="AM88" s="3"/>
      <c r="AN88" s="3"/>
      <c r="AO88" s="37" t="s">
        <v>256</v>
      </c>
      <c r="AP88" s="3"/>
      <c r="AQ88" s="3"/>
      <c r="AR88" s="3"/>
      <c r="AS88" s="3"/>
      <c r="AT88" s="3"/>
      <c r="AU88" s="3"/>
      <c r="AV88" s="3"/>
      <c r="AW88" s="3"/>
      <c r="AX88" s="3"/>
      <c r="AY88" s="3"/>
      <c r="AZ88" s="3"/>
      <c r="BA88" s="3"/>
      <c r="BB88" s="3"/>
      <c r="BC88" s="3"/>
      <c r="BD88" s="3"/>
      <c r="BE88" s="44"/>
      <c r="BF88" s="37"/>
      <c r="BG88" s="37" t="s">
        <v>254</v>
      </c>
      <c r="BH88" s="3"/>
      <c r="BI88" s="40" t="s">
        <v>303</v>
      </c>
      <c r="BJ88" s="45"/>
      <c r="BK88" s="45"/>
      <c r="BL88" s="46" t="s">
        <v>291</v>
      </c>
      <c r="BM88" s="46"/>
      <c r="BN88" s="37"/>
      <c r="BO88" s="3"/>
      <c r="BP88" s="3"/>
      <c r="BQ88" s="3"/>
      <c r="BR88" s="3"/>
      <c r="BS88" s="3"/>
      <c r="BT88" s="37"/>
      <c r="BU88" s="37"/>
      <c r="BV88" s="37"/>
      <c r="BW88" s="3"/>
      <c r="BX88" s="3"/>
      <c r="BY88" s="3"/>
      <c r="BZ88" s="3"/>
      <c r="CA88" s="3"/>
      <c r="CB88" s="3"/>
      <c r="CC88" s="3"/>
      <c r="CD88" s="41" t="s">
        <v>259</v>
      </c>
      <c r="CE88" s="40" t="s">
        <v>260</v>
      </c>
      <c r="CF88" s="3"/>
      <c r="CG88" s="41" t="s">
        <v>261</v>
      </c>
      <c r="CH88" s="40"/>
      <c r="CI88" s="3"/>
      <c r="CJ88" s="3"/>
      <c r="CK88" s="41" t="s">
        <v>262</v>
      </c>
      <c r="CL88" s="3"/>
      <c r="CM88" s="3"/>
      <c r="CN88" s="3"/>
      <c r="CO88" s="3"/>
      <c r="CP88" s="3"/>
      <c r="CQ88" s="37"/>
      <c r="CR88" s="37"/>
      <c r="CS88" s="37"/>
      <c r="CT88" s="37"/>
      <c r="CU88" s="37"/>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7"/>
      <c r="FF88" s="37"/>
      <c r="FG88" s="37"/>
      <c r="FH88" s="37"/>
      <c r="FI88" s="37"/>
      <c r="FJ88" s="3"/>
      <c r="FK88" s="3"/>
      <c r="FL88" s="3"/>
      <c r="FM88" s="3"/>
      <c r="FO88" s="3"/>
      <c r="FP88" s="3"/>
      <c r="FQ88" s="3" t="str">
        <f t="array" ref="FQ88">IF(SUM($FU88:$IP88)=74,"PASS","FAIL")</f>
        <v>PASS</v>
      </c>
      <c r="FR88" s="3">
        <f t="shared" si="9"/>
        <v>0</v>
      </c>
      <c r="FS88" s="3">
        <f t="shared" si="10"/>
        <v>0</v>
      </c>
      <c r="FT88" s="3"/>
      <c r="FU88" s="3">
        <f t="array" ref="FU88">SUM(IF(([2]JOE_DATA!$C$2:$C$19999=$C88)*([2]JOE_DATA!$B$2:$B$19999="Client Name Confidential"),1,0))</f>
        <v>1</v>
      </c>
      <c r="FV88" s="3">
        <f t="array" ref="FV88">IF(ISBLANK($E88),1,SUM(IF(([2]JOE_DATA!$C$2:$C$19999=$E88)*([2]JOE_DATA!$B$2:$B$19999="Client name confidential on completion"),1,0)))</f>
        <v>1</v>
      </c>
      <c r="FW88" s="3">
        <f t="array" ref="FW88">IF(LEN($F88)=0,0.5,SUM(IF(([2]JOE_DATA!$C$2:$C$19999=$F88)*([2]JOE_DATA!$B$2:$B$19999="Client sector group"),0.5,0)))
+
IF(LEN($G88)=0,0.25,SUM(IF(([2]JOE_DATA!$C$2:$C$19999=$G88)*([2]JOE_DATA!$B$2:$B$19999="Client sector group"),0.25,0)))
+
IF(LEN($H88)=0,0.25,SUM(IF(([2]JOE_DATA!$C$2:$C$19999=$H88)*([2]JOE_DATA!$B$2:$B$19999="Client sector group"),0.25,0)))</f>
        <v>1</v>
      </c>
      <c r="FX88" s="3">
        <f t="array" ref="FX88">IF(ISBLANK($I88),0.5,SUM(IF(([2]JOE_DATA!$C$2:$C$19999=$I88)*([2]JOE_DATA!$B$2:$B$19999="Client sub-sector group"),0.5,0)))
+
IF(ISBLANK($J88),0.25,SUM(IF(([2]JOE_DATA!$C$2:$C$19999=$J88)*([2]JOE_DATA!$B$2:$B$19999="Client sub-sector group"),0.25,0)))
+
IF(ISBLANK($K88),0.25,SUM(IF(([2]JOE_DATA!$C$2:$C$19999=$K88)*([2]JOE_DATA!$B$2:$B$19999="Client sub-sector group"),0.25,0)))</f>
        <v>1</v>
      </c>
      <c r="FY88" s="3">
        <f t="array" ref="FY88">IF(LEN($L88)=0,0.4,SUM(IF(([2]JOE_DATA!$C$2:$C$19999=$L88)*([2]JOE_DATA!$B$2:$B$19999="Predominant Country of Client"),0.4,0)))
+
IF(LEN($M88)=0,0.3,SUM(IF(([2]JOE_DATA!$C$2:$C$19999=$M88)*([2]JOE_DATA!$B$2:$B$19999="Predominant Country of Client"),0.3,0)))
+
IF(LEN($N88)=0,0.3,SUM(IF(([2]JOE_DATA!$C$2:$C$19999=$N88)*([2]JOE_DATA!$B$2:$B$19999="Predominant Country of Client"),0.3,0)))</f>
        <v>1</v>
      </c>
      <c r="FZ88" s="3">
        <f t="array" ref="FZ88">IF(LEN($O88)=0,0.4,SUM(IF(([2]JOE_DATA!$C$2:$C$19999=$O88)*([2]JOE_DATA!$B$2:$B$19999="Main practice group"),0.4,0)))
+
IF(LEN($P88)=0,0.3,SUM(IF(([2]JOE_DATA!$C$2:$C$19999=$P88)*([2]JOE_DATA!$B$2:$B$19999="Main practice group"),0.3,0)))
+
IF(LEN($Q88)=0,0.3,SUM(IF(([2]JOE_DATA!$C$2:$C$19999=$Q88)*([2]JOE_DATA!$B$2:$B$19999="Main practice group"),0.3,0)))</f>
        <v>1</v>
      </c>
      <c r="GA88" s="3">
        <f t="shared" si="11"/>
        <v>1</v>
      </c>
      <c r="GB88" s="3">
        <f t="shared" si="12"/>
        <v>1</v>
      </c>
      <c r="GC88" s="3">
        <f t="array" ref="GC88">IF(LEN($U88)=0,0.4,SUM(IF(([2]JOE_DATA!$C$2:$C$19999=$U88)*([2]JOE_DATA!$B$2:$B$19999="Matter sector group"),0.4,0)))
+
IF(LEN($V88)=0,0.3,SUM(IF(([2]JOE_DATA!$C$2:$C$19999=$V88)*([2]JOE_DATA!$B$2:$B$19999="Matter sector group"),0.3,0)))
+
IF(LEN($W88)=0,0.3,SUM(IF(([2]JOE_DATA!$C$2:$C$19999=$W88)*([2]JOE_DATA!$B$2:$B$19999="Matter sector group"),0.3,0)))</f>
        <v>1</v>
      </c>
      <c r="GD88" s="3">
        <f t="array" ref="GD88">IF(LEN($X88)=0,0.4,SUM(IF(([2]JOE_DATA!$C$2:$C$19999=$X88)*([2]JOE_DATA!$B$2:$B$19999="Matter sub-sector group"),0.4,0)))
+
IF(LEN($Y88)=0,0.3,SUM(IF(([2]JOE_DATA!$C$2:$C$19999=$Y88)*([2]JOE_DATA!$B$2:$B$19999="Matter sub-sector group"),0.3,0)))
+
IF(LEN($Z88)=0,0.3,SUM(IF(([2]JOE_DATA!$C$2:$C$19999=$Z88)*([2]JOE_DATA!$B$2:$B$19999="Matter sub-sector group"),0.3,0)))</f>
        <v>1</v>
      </c>
      <c r="GE88" s="3">
        <f t="array" ref="GE88">IF(ISBLANK($AD88),1,SUM(IF(([2]JOE_DATA!$C$2:$C$19999=$AD88)*([2]JOE_DATA!$B$2:$B$19999="Matter confidential"),1,0)))</f>
        <v>1</v>
      </c>
      <c r="GF88" s="3">
        <f t="array" ref="GF88">IF(ISBLANK($AE88),1,SUM(IF(([2]JOE_DATA!$C$2:$C$19999=$AE88)*([2]JOE_DATA!$B$2:$B$19999="Matter confidential on completion"),1,0)))</f>
        <v>1</v>
      </c>
      <c r="GG88" s="3">
        <f t="array" ref="GG88">IF(ISBLANK($AG88),1,SUM(IF(([2]JOE_DATA!$C$2:$C$19999=$AG88)*([2]JOE_DATA!$B$2:$B$19999="Applicable law"),1,0)))</f>
        <v>1</v>
      </c>
      <c r="GH88" s="3">
        <f t="array" ref="GH88">IF(ISBLANK($AO88),1,SUM(IF(([2]JOE_DATA!$C$2:$C$19999=$AO88)*([2]JOE_DATA!$B$2:$B$19999="Contentious"),1,0)))</f>
        <v>1</v>
      </c>
      <c r="GI88" s="3">
        <f t="array" ref="GI88">IF(ISBLANK($AP88),1,SUM(IF(([2]JOE_DATA!$C$2:$C$19999=$AP88)*([2]JOE_DATA!$B$2:$B$19999="Dispute resolution"),1,0)))</f>
        <v>1</v>
      </c>
      <c r="GJ88" s="3">
        <f t="array" ref="GJ88">IF(ISBLANK($AQ88),1,SUM(IF(([2]JOE_DATA!$C$2:$C$19999=$AQ88)*([2]JOE_DATA!$B$2:$B$19999="Language of dispute"),1,0)))</f>
        <v>1</v>
      </c>
      <c r="GK88" s="3">
        <f t="array" ref="GK88">IF(LEN($AW88)=0,0.4,SUM(IF(([2]JOE_DATA!$C$2:$C$19999=$AW88)*([2]JOE_DATA!$B$2:$B$19999="Country Of Arbitration"),0.4,0)))
+
IF(LEN($AX88)=0,0.3,SUM(IF(([2]JOE_DATA!$C$2:$C$19999=$AX88)*([2]JOE_DATA!$B$2:$B$19999="Country Of Arbitration"),0.3,0)))
+
IF(LEN($AY88)=0,0.3,SUM(IF(([2]JOE_DATA!$C$2:$C$19999=$AY88)*([2]JOE_DATA!$B$2:$B$19999="Country Of Arbitration"),0.3,0)))</f>
        <v>1</v>
      </c>
      <c r="GL88" s="3">
        <f t="array" ref="GL88">IF(LEN($AT88)=0,0.4,SUM(IF(([2]JOE_DATA!$C$2:$C$19999=$AT88)*([2]JOE_DATA!$B$2:$B$19999="Jurisdiction of dispute"),0.4,0)))
+
IF(LEN($AU88)=0,0.3,SUM(IF(([2]JOE_DATA!$C$2:$C$19999=$AU88)*([2]JOE_DATA!$B$2:$B$19999="Jurisdiction of dispute"),0.3,0)))
+
IF(LEN($AV88)=0,0.3,SUM(IF(([2]JOE_DATA!$C$2:$C$19999=$AV88)*([2]JOE_DATA!$B$2:$B$19999="Jurisdiction of dispute"),0.3,0)))</f>
        <v>1</v>
      </c>
      <c r="GM88" s="3">
        <f t="array" ref="GM88">IF(LEN($AZ88)=0,0.6,SUM(IF(([2]JOE_DATA!$C$2:$C$19999=$AZ88)*([2]JOE_DATA!$B$2:$B$19999="Seat of arbitration"),0.6,0)))
+
IF(LEN($BA88)=0,0.4,SUM(IF(([2]JOE_DATA!$C$2:$C$19999=$BA88)*([2]JOE_DATA!$B$2:$B$19999="Seat of arbitration"),0.4,0)))</f>
        <v>1</v>
      </c>
      <c r="GN88" s="3">
        <f t="array" ref="GN88">IF(ISBLANK($BB88),1,SUM(IF(([2]JOE_DATA!$C$2:$C$19999=$BB88)*([2]JOE_DATA!$B$2:$B$19999="Arbitral rules"),1,0)))</f>
        <v>1</v>
      </c>
      <c r="GO88" s="3">
        <f t="array" ref="GO88">IF(ISBLANK($BC88),1,SUM(IF(([2]JOE_DATA!$C$2:$C$19999=$BC88)*([2]JOE_DATA!$B$2:$B$19999="Investment treaty"),1,0)))</f>
        <v>1</v>
      </c>
      <c r="GP88" s="3">
        <f t="array" ref="GP88">IF(ISBLANK($BD88),1,SUM(IF(([2]JOE_DATA!$C$2:$C$19999=$BD88)*([2]JOE_DATA!$B$2:$B$19999="Investigation type"),1,0)))</f>
        <v>1</v>
      </c>
      <c r="GQ88" s="3">
        <f t="array" ref="GQ88">IF(ISBLANK($BF88),1,SUM(IF(([2]JOE_DATA!$C$2:$C$19999=$BF88)*([2]JOE_DATA!$B$2:$B$19999="Currency of deal"),1,0)))</f>
        <v>1</v>
      </c>
      <c r="GR88" s="3">
        <f t="array" ref="GR88">IF(ISBLANK($BG88),1,SUM(IF(([2]JOE_DATA!$C$2:$C$19999=$BG88)*([2]JOE_DATA!$B$2:$B$19999="Value confidential"),1,0)))</f>
        <v>1</v>
      </c>
      <c r="GS88" s="3">
        <f t="array" ref="GS88">IF(ISBLANK($BH88),1,SUM(IF(([2]JOE_DATA!$C$2:$C$19999=$BH88)*([2]JOE_DATA!$B$2:$B$19999="Value confidential on completion"),1,0)))</f>
        <v>1</v>
      </c>
      <c r="GT88" s="3">
        <f t="array" ref="GT88">IF(LEN($BI88)=0,0.4,SUM(IF(([2]JOE_DATA!$C$2:$C$19999=$BI88)*([2]JOE_DATA!$B$2:$B$19999="Teams"),0.4,0)))
+
IF(LEN($BJ88)=0,0.3,SUM(IF(([2]JOE_DATA!$C$2:$C$19999=$BJ88)*([2]JOE_DATA!$B$2:$B$19999="Teams"),0.3,0)))
+
IF(LEN($BK88)=0,0.3,SUM(IF(([2]JOE_DATA!$C$2:$C$19999=$BK88)*([2]JOE_DATA!$B$2:$B$19999="Teams"),0.3,0)))</f>
        <v>1</v>
      </c>
      <c r="GU88" s="3">
        <f t="array" ref="GU88">IF(LEN($BL88)=0,0.4,SUM(IF(([2]JOE_DATA!$C$2:$C$19999=$BL88)*([2]JOE_DATA!$B$2:$B$19999="Lead Matter Partner"),0.4,0)))
+
IF(LEN($BM88)=0,0.3,SUM(IF(([2]JOE_DATA!$C$2:$C$19999=$BM88)*([2]JOE_DATA!$B$2:$B$19999="Lead Matter Partner"),0.3,0)))
+
IF(LEN($BN88)=0,0.3,SUM(IF(([2]JOE_DATA!$C$2:$C$19999=$BN88)*([2]JOE_DATA!$B$2:$B$19999="Lead Matter Partner"),0.3,0)))</f>
        <v>1</v>
      </c>
      <c r="GV88" s="3">
        <f t="array" ref="GV88">IF(LEN($BP88)=0,0.4,SUM(IF(([2]JOE_DATA!$C$2:$C$19999=$BP88)*([2]JOE_DATA!$B$2:$B$19999="Source of credential"),0.4,0)))
+
IF(LEN($BQ88)=0,0.3,SUM(IF(([2]JOE_DATA!$C$2:$C$19999=$BQ88)*([2]JOE_DATA!$B$2:$B$19999="Source of credential"),0.3,0)))
+
IF(LEN($BR88)=0,0.3,SUM(IF(([2]JOE_DATA!$C$2:$C$19999=$BR88)*([2]JOE_DATA!$B$2:$B$19999="Source of credential"),0.3,0)))</f>
        <v>1</v>
      </c>
      <c r="GW88" s="3">
        <f t="array" ref="GW88">IF(LEN($BX88)=0,0.4,SUM(IF(([2]JOE_DATA!$C$2:$C$19999=$BX88)*([2]JOE_DATA!$B$2:$B$19999="CMS firms involved"),0.4,0)))
+
IF(LEN($BY88)=0,0.6,SUM(IF(([2]JOE_DATA!$C$2:$C$19999=$BY88)*([2]JOE_DATA!$B$2:$B$19999="CMS firms involved"),0.6,0)))</f>
        <v>1</v>
      </c>
      <c r="GX88" s="3">
        <f t="array" ref="GX88">IF(ISBLANK($BZ88),1,SUM(IF(([2]JOE_DATA!$C$2:$C$19999=$BZ88)*([2]JOE_DATA!$B$2:$B$19999="Lead CMS firm"),1,0)))</f>
        <v>1</v>
      </c>
      <c r="GY88" s="3">
        <f t="array" ref="GY88">IF(LEN($CA88)=0,0.4,SUM(IF(([2]JOE_DATA!$C$2:$C$19999=$CA88)*([2]JOE_DATA!$B$2:$B$19999="Countries of other CMS firms"),0.4,0)))
+
IF(LEN($CB88)=0,0.3,SUM(IF(([2]JOE_DATA!$C$2:$C$19999=$CB88)*([2]JOE_DATA!$B$2:$B$19999="Countries of other CMS firms"),0.3,0)))
+
IF(LEN($CC88)=0,0.3,SUM(IF(([2]JOE_DATA!$C$2:$C$19999=$CC88)*([2]JOE_DATA!$B$2:$B$19999="Countries of other CMS firms"),0.3,0)))</f>
        <v>1</v>
      </c>
      <c r="GZ88" s="3">
        <f t="array" ref="GZ88">IF(ISBLANK($CD88),1,SUM(IF(([2]JOE_DATA!$C$2:$C$19999=$CD88)*([2]JOE_DATA!$B$2:$B$19999="Credential status"),1,0)))</f>
        <v>1</v>
      </c>
      <c r="HA88" s="3">
        <f t="array" ref="HA88">IF(ISBLANK($CE88),1,SUM(IF(([2]JOE_DATA!$C$2:$C$19999=$CE88)*([2]JOE_DATA!$B$2:$B$19999="Credential version"),1,0)))</f>
        <v>1</v>
      </c>
      <c r="HB88" s="3">
        <f t="array" ref="HB88">IF(ISBLANK($CG88),1,SUM(IF(([2]JOE_DATA!$C$2:$C$19999=$CG88)*([2]JOE_DATA!$B$2:$B$19999="Credential type "),1,0)))</f>
        <v>1</v>
      </c>
      <c r="HC88" s="3">
        <f t="array" ref="HC88">IF(ISBLANK($CH88),1,SUM(IF(([2]JOE_DATA!$C$2:$C$19999=$CH88)*([2]JOE_DATA!$B$2:$B$19999="Other uses"),1,0)))</f>
        <v>1</v>
      </c>
      <c r="HD88" s="3">
        <f t="array" ref="HD88">IF(ISBLANK($CK88),1,SUM(IF(([2]JOE_DATA!$C$2:$C$19999=$CK88)*([2]JOE_DATA!$B$2:$B$19999="Priority"),1,0)))</f>
        <v>1</v>
      </c>
      <c r="HE88" s="3">
        <f t="array" ref="HE88">IF(LEN($CM88)=0,0.4,SUM(IF(([2]JOE_DATA!$C$2:$C$19999=$CM88)*([2]JOE_DATA!$B$2:$B$19999="Know how"),0.4,0)))
+
IF(LEN($CN88)=0,0.3,SUM(IF(([2]JOE_DATA!$C$2:$C$19999=$CN88)*([2]JOE_DATA!$B$2:$B$19999="Know how"),0.3,0)))
+
IF(LEN($CO88)=0,0.3,SUM(IF(([2]JOE_DATA!$C$2:$C$19999=$CO88)*([2]JOE_DATA!$B$2:$B$19999="Know how"),0.3,0)))</f>
        <v>1</v>
      </c>
      <c r="HF88" s="3">
        <f t="array" ref="HF88">IF(LEN($CS88)=0,0.4,SUM(IF(([2]JOE_DATA!$C$2:$C$19999=$CS88)*([2]JOE_DATA!$B$2:$B$19999="Work type")*([2]JOE_DATA!$A$2:$A$19999="BAIF"),0.4,0)))
+
IF(LEN($CT88)=0,0.3,SUM(IF(([2]JOE_DATA!$C$2:$C$19999=$CT88)*([2]JOE_DATA!$B$2:$B$19999="Work type")*([2]JOE_DATA!$A$2:$A$19999="BAIF"),0.3,0)))
+
IF(LEN($CU88)=0,0.3,SUM(IF(([2]JOE_DATA!$C$2:$C$19999=$CU88)*([2]JOE_DATA!$B$2:$B$19999="Work type")*([2]JOE_DATA!$A$2:$A$19999="BAIF"),0.3,0)))</f>
        <v>1</v>
      </c>
      <c r="HG88" s="3">
        <f t="array" ref="HG88">IF(LEN($CQ88)=0,1,SUM(IF(([2]JOE_DATA!$C$2:$C$19999=$CQ88)*([2]JOE_DATA!$B$2:$B$19999="Client type")*([2]JOE_DATA!$A$2:$A$19999="BAIF"),1,0)))</f>
        <v>1</v>
      </c>
      <c r="HH88" s="3">
        <f t="array" ref="HH88">IF(LEN($CW88)=0,0.4,SUM(IF(([2]JOE_DATA!$C$2:$C$19999=$CW88)*([2]JOE_DATA!$B$2:$B$19999="Work type")*([2]JOE_DATA!$A$2:$A$19999="CRD"),0.4,0)))
+
IF(LEN($CX88)=0,0.3,SUM(IF(([2]JOE_DATA!$C$2:$C$19999=$CX88)*([2]JOE_DATA!$B$2:$B$19999="Work type")*([2]JOE_DATA!$A$2:$A$19999="CRD"),0.3,0)))
+
IF(LEN($CY88)=0,0.3,SUM(IF(([2]JOE_DATA!$C$2:$C$19999=$CY88)*([2]JOE_DATA!$B$2:$B$19999="Work type")*([2]JOE_DATA!$A$2:$A$19999="CRD"),0.3,0)))</f>
        <v>1</v>
      </c>
      <c r="HI88" s="3">
        <f t="array" ref="HI88">IF(LEN($CZ88)=0,0.4,SUM(IF(([2]JOE_DATA!$C$2:$C$19999=$CZ88)*([2]JOE_DATA!$B$2:$B$19999="Sub-work type")*([2]JOE_DATA!$A$2:$A$19999="CRD"),0.4,0)))
+
IF(LEN($DA88)=0,0.3,SUM(IF(([2]JOE_DATA!$C$2:$C$19999=$DA88)*([2]JOE_DATA!$B$2:$B$19999="Sub-work type")*([2]JOE_DATA!$A$2:$A$19999="CRD"),0.3,0)))
+
IF(LEN($DB88)=0,0.3,SUM(IF(([2]JOE_DATA!$C$2:$C$19999=$DB88)*([2]JOE_DATA!$B$2:$B$19999="Sub-work type")*([2]JOE_DATA!$A$2:$A$19999="CRD"),0.3,0)))</f>
        <v>1</v>
      </c>
      <c r="HJ88" s="3">
        <f t="array" ref="HJ88">IF(LEN($CV88)=0,1,SUM(IF(([2]JOE_DATA!$C$2:$C$19999=$CV88)*([2]JOE_DATA!$B$2:$B$19999="Client type")*([2]JOE_DATA!$A$2:$A$19999="CRD"),1,0)))</f>
        <v>1</v>
      </c>
      <c r="HK88" s="3">
        <f t="array" ref="HK88">IF(LEN($DC88)=0,0.4,SUM(IF(([2]JOE_DATA!$C$2:$C$19999=$DC88)*([2]JOE_DATA!$B$2:$B$19999="Work type")*([2]JOE_DATA!$A$2:$A$19999="Corporate"),0.4,0)))
+
IF(LEN($DD88)=0,0.3,SUM(IF(([2]JOE_DATA!$C$2:$C$19999=$DD88)*([2]JOE_DATA!$B$2:$B$19999="Work type")*([2]JOE_DATA!$A$2:$A$19999="Corporate"),0.3,0)))
+
IF(LEN($DE88)=0,0.3,SUM(IF(([2]JOE_DATA!$C$2:$C$19999=$DE88)*([2]JOE_DATA!$B$2:$B$19999="Work type")*([2]JOE_DATA!$A$2:$A$19999="Corporate"),0.3,0)))</f>
        <v>1</v>
      </c>
      <c r="HL88" s="3">
        <f t="array" ref="HL88">IF(LEN($DF88)=0,0.4,SUM(IF(([2]JOE_DATA!$C$2:$C$19999=$DF88)*([2]JOE_DATA!$B$2:$B$19999="Sub-work type")*([2]JOE_DATA!$A$2:$A$19999="Corporate"),0.4,0)))
+
IF(LEN($DG88)=0,0.3,SUM(IF(([2]JOE_DATA!$C$2:$C$19999=$DG88)*([2]JOE_DATA!$B$2:$B$19999="Sub-work type")*([2]JOE_DATA!$A$2:$A$19999="Corporate"),0.3,0)))
+
IF(LEN($DH88)=0,0.3,SUM(IF(([2]JOE_DATA!$C$2:$C$19999=$DH88)*([2]JOE_DATA!$B$2:$B$19999="Sub-work type")*([2]JOE_DATA!$A$2:$A$19999="Corporate"),0.3,0)))</f>
        <v>1</v>
      </c>
      <c r="HM88" s="3">
        <f t="array" ref="HM88">IF(LEN($DI88)=0,0.4,SUM(IF(([2]JOE_DATA!$C$2:$C$19999=$DI88)*([2]JOE_DATA!$B$2:$B$19999="Acting for")*([2]JOE_DATA!$A$2:$A$19999="Corporate"),0.4,0)))
+
IF(LEN($DJ88)=0,0.3,SUM(IF(([2]JOE_DATA!$C$2:$C$19999=$DJ88)*([2]JOE_DATA!$B$2:$B$19999="Acting for")*([2]JOE_DATA!$A$2:$A$19999="Corporate"),0.3,0)))
+
IF(LEN($DK88)=0,0.3,SUM(IF(([2]JOE_DATA!$C$2:$C$19999=$DK88)*([2]JOE_DATA!$B$2:$B$19999="Acting for")*([2]JOE_DATA!$A$2:$A$19999="Corporate"),0.3,0)))</f>
        <v>1</v>
      </c>
      <c r="HN88" s="3">
        <f t="array" ref="HN88">IF(LEN($DM88)=0,0.4,SUM(IF(([2]JOE_DATA!$C$2:$C$19999=$DM88)*([2]JOE_DATA!$B$2:$B$19999="Country of buyer")*([2]JOE_DATA!$A$2:$A$19999="Corporate"),0.4,0)))
+
IF(LEN($DN88)=0,0.3,SUM(IF(([2]JOE_DATA!$C$2:$C$19999=$DN88)*([2]JOE_DATA!$B$2:$B$19999="Country of buyer")*([2]JOE_DATA!$A$2:$A$19999="Corporate"),0.3,0)))
+
IF(LEN($DL88)=0,0.3,SUM(IF(([2]JOE_DATA!$C$2:$C$19999=$DL88)*([2]JOE_DATA!$B$2:$B$19999="Country of buyer")*([2]JOE_DATA!$A$2:$A$19999="Corporate"),0.3,0)))</f>
        <v>1</v>
      </c>
      <c r="HO88" s="3">
        <f t="array" ref="HO88">IF(LEN($DO88)=0,0.4,SUM(IF(([2]JOE_DATA!$C$2:$C$19999=$DO88)*([2]JOE_DATA!$B$2:$B$19999="Country of seller")*([2]JOE_DATA!$A$2:$A$19999="Corporate"),0.4,0)))
+
IF(LEN($DP88)=0,0.3,SUM(IF(([2]JOE_DATA!$C$2:$C$19999=$DP88)*([2]JOE_DATA!$B$2:$B$19999="Country of seller")*([2]JOE_DATA!$A$2:$A$19999="Corporate"),0.3,0)))
+
IF(LEN($DQ88)=0,0.3,SUM(IF(([2]JOE_DATA!$C$2:$C$19999=$DQ88)*([2]JOE_DATA!$B$2:$B$19999="Country of seller")*([2]JOE_DATA!$A$2:$A$19999="Corporate"),0.3,0)))</f>
        <v>1</v>
      </c>
      <c r="HP88" s="3">
        <f t="array" ref="HP88">IF(LEN($DR88)=0,0.4,SUM(IF(([2]JOE_DATA!$C$2:$C$19999=$DR88)*([2]JOE_DATA!$B$2:$B$19999="Country of target")*([2]JOE_DATA!$A$2:$A$19999="Corporate"),0.4,0)))
+
IF(LEN($DS88)=0,0.3,SUM(IF(([2]JOE_DATA!$C$2:$C$19999=$DS88)*([2]JOE_DATA!$B$2:$B$19999="Country of target")*([2]JOE_DATA!$A$2:$A$19999="Corporate"),0.3,0)))
+
IF(LEN($DT88)=0,0.3,SUM(IF(([2]JOE_DATA!$C$2:$C$19999=$DT88)*([2]JOE_DATA!$B$2:$B$19999="Country of target")*([2]JOE_DATA!$A$2:$A$19999="Corporate"),0.3,0)))</f>
        <v>1</v>
      </c>
      <c r="HQ88" s="3">
        <f t="array" ref="HQ88">IF(LEN($DU88)=0,1,SUM(IF(([2]JOE_DATA!$C$2:$C$19999=$DU88)*([2]JOE_DATA!$B$2:$B$19999="Value over US $5m")*([2]JOE_DATA!$A$2:$A$19999="Corporate"),1,0)))</f>
        <v>1</v>
      </c>
      <c r="HR88" s="3">
        <f t="array" ref="HR88">IF(LEN($DV88)=0,1,SUM(IF(([2]JOE_DATA!$C$2:$C$19999=$DV88)*([2]JOE_DATA!$B$2:$B$19999="Value over £500,000")*([2]JOE_DATA!$A$2:$A$19999="Corporate"),1,0)))</f>
        <v>1</v>
      </c>
      <c r="HS88" s="3">
        <f t="array" ref="HS88">IF(LEN($DW88)=0,1,SUM(IF(([2]JOE_DATA!$C$2:$C$19999=$DW88)*([2]JOE_DATA!$B$2:$B$19999="Value over Euro 5m")*([2]JOE_DATA!$A$2:$A$19999="Corporate"),1,0)))</f>
        <v>1</v>
      </c>
      <c r="HT88" s="3">
        <f t="array" ref="HT88">IF(LEN($DX88)=0,1,SUM(IF(([2]JOE_DATA!$C$2:$C$19999=$DX88)*([2]JOE_DATA!$B$2:$B$19999="Value range in euros")*([2]JOE_DATA!$A$2:$A$19999="Corporate"),1,0)))</f>
        <v>1</v>
      </c>
      <c r="HU88" s="3">
        <f t="array" ref="HU88">IF(LEN($DY88)=0,1,SUM(IF(([2]JOE_DATA!$C$2:$C$19999=$DY88)*([2]JOE_DATA!$B$2:$B$19999="Is the deal relevant for M&amp;A study")*([2]JOE_DATA!$A$2:$A$19999="Corporate"),1,0)))</f>
        <v>1</v>
      </c>
      <c r="HV88" s="3">
        <f t="array" ref="HV88">IF(LEN($DZ88)=0,1,SUM(IF(([2]JOE_DATA!$C$2:$C$19999=$DZ88)*([2]JOE_DATA!$B$2:$B$19999="Does the deal involve PE clients")*([2]JOE_DATA!$A$2:$A$19999="Corporate"),1,0)))</f>
        <v>1</v>
      </c>
      <c r="HW88" s="3">
        <f t="array" ref="HW88">IF(LEN($EA88)=0,1,SUM(IF(([2]JOE_DATA!$C$2:$C$19999=$EA88)*([2]JOE_DATA!$B$2:$B$19999="Quarter deal announced/signed")*([2]JOE_DATA!$A$2:$A$19999="Corporate"),1,0)))</f>
        <v>1</v>
      </c>
      <c r="HX88" s="3">
        <f t="array" ref="HX88">IF(LEN($EB88)=0,1,SUM(IF(([2]JOE_DATA!$C$2:$C$19999=$EB88)*([2]JOE_DATA!$B$2:$B$19999="Quarter deal completed")*([2]JOE_DATA!$A$2:$A$19999="Corporate"),1,0)))</f>
        <v>1</v>
      </c>
      <c r="HY88" s="3">
        <f t="array" ref="HY88">IF(LEN($EC88)=0,1,SUM(IF(([2]JOE_DATA!$C$2:$C$19999=$EC88)*([2]JOE_DATA!$B$2:$B$19999="Year deal announced/signed")*([2]JOE_DATA!$A$2:$A$19999="Corporate"),1,0)))</f>
        <v>1</v>
      </c>
      <c r="HZ88" s="3">
        <f t="array" ref="HZ88">IF(LEN($ED88)=0,1,SUM(IF(([2]JOE_DATA!$C$2:$C$19999=$ED88)*([2]JOE_DATA!$B$2:$B$19999="Year deal completed")*([2]JOE_DATA!$A$2:$A$19999="Corporate"),1,0)))</f>
        <v>1</v>
      </c>
      <c r="IA88" s="3">
        <v>1</v>
      </c>
      <c r="IB88" s="3">
        <f t="array" ref="IB88">IF(LEN($EF88)=0,1,SUM(IF(([2]JOE_DATA!$C$2:$C$19999=$EF88)*([2]JOE_DATA!$B$2:$B$19999="Work type")*([2]JOE_DATA!$A$2:$A$19999="Corporate Tax"),1,0)))</f>
        <v>1</v>
      </c>
      <c r="IC88" s="3">
        <f t="array" ref="IC88">IF(LEN($EG88)=0,0.4,SUM(IF(([2]JOE_DATA!$C$2:$C$19999=$EG88)*([2]JOE_DATA!$B$2:$B$19999="Work type")*([2]JOE_DATA!$A$2:$A$19999="EPC Construction"),0.4,0)))
+
IF(LEN($EH88)=0,0.3,SUM(IF(([2]JOE_DATA!$C$2:$C$19999=$EH88)*([2]JOE_DATA!$B$2:$B$19999="Work type")*([2]JOE_DATA!$A$2:$A$19999="EPC Construction"),0.3,0)))
+
IF(LEN($EI88)=0,0.3,SUM(IF(([2]JOE_DATA!$C$2:$C$19999=$EI88)*([2]JOE_DATA!$B$2:$B$19999="Work type")*([2]JOE_DATA!$A$2:$A$19999="EPC Construction"),0.3,0)))</f>
        <v>1</v>
      </c>
      <c r="ID88" s="3">
        <f t="array" ref="ID88">IF(LEN($EJ88)=0,0.4,SUM(IF(([2]JOE_DATA!$C$2:$C$19999=$EJ88)*([2]JOE_DATA!$B$2:$B$19999="Contract type")*([2]JOE_DATA!$A$2:$A$19999="EPC Construction"),0.4,0)))
+
IF(LEN($EK88)=0,0.3,SUM(IF(([2]JOE_DATA!$C$2:$C$19999=$EK88)*([2]JOE_DATA!$B$2:$B$19999="Contract type")*([2]JOE_DATA!$A$2:$A$19999="EPC Construction"),0.3,0)))
+
IF(LEN($EL88)=0,0.3,SUM(IF(([2]JOE_DATA!$C$2:$C$19999=$EL88)*([2]JOE_DATA!$B$2:$B$19999="Contract type")*([2]JOE_DATA!$A$2:$A$19999="EPC Construction"),0.3,0)))</f>
        <v>1</v>
      </c>
      <c r="IE88" s="3">
        <f t="array" ref="IE88">IF(LEN($EP88)=0,1,SUM(IF(([2]JOE_DATA!$C$2:$C$19999=$EP88)*([2]JOE_DATA!$B$2:$B$19999="Client type")*([2]JOE_DATA!$A$2:$A$19999="EPC Construction"),1,0)))</f>
        <v>1</v>
      </c>
      <c r="IF88" s="3">
        <f t="array" ref="IF88">IF(LEN($EN88)=0,1,SUM(IF(([2]JOE_DATA!$C$2:$C$19999=$EN88)*([2]JOE_DATA!$B$2:$B$19999="Subject matter")*([2]JOE_DATA!$A$2:$A$19999="EPC Construction"),1,0)))</f>
        <v>1</v>
      </c>
      <c r="IG88" s="3">
        <f t="array" ref="IG88">IF(LEN($ER88)=0,1,SUM(IF(([2]JOE_DATA!$C$2:$C$19999=$ER88)*([2]JOE_DATA!$B$2:$B$19999="Client scope")*([2]JOE_DATA!$A$2:$A$19999="EPC Construction"),1,0)))</f>
        <v>1</v>
      </c>
      <c r="IH88" s="3">
        <f t="array" ref="IH88">IF(LEN($ES88)=0,0.4,SUM(IF(([2]JOE_DATA!$C$2:$C$19999=$ES88)*([2]JOE_DATA!$B$2:$B$19999="Work type")*([2]JOE_DATA!$A$2:$A$19999="EPC Energy"),0.4,0)))
+
IF(LEN($ET88)=0,0.3,SUM(IF(([2]JOE_DATA!$C$2:$C$19999=$ET88)*([2]JOE_DATA!$B$2:$B$19999="Work type")*([2]JOE_DATA!$A$2:$A$19999="EPC Energy"),0.3,0)))
+
IF(LEN($EU88)=0,0.3,SUM(IF(([2]JOE_DATA!$C$2:$C$19999=$EU88)*([2]JOE_DATA!$B$2:$B$19999="Work type")*([2]JOE_DATA!$A$2:$A$19999="EPC Energy"),0.3,0)))</f>
        <v>1</v>
      </c>
      <c r="II88" s="3">
        <f t="array" ref="II88">IF(LEN($EV88)=0,1,SUM(IF(([2]JOE_DATA!$C$2:$C$19999=$EV88)*([2]JOE_DATA!$B$2:$B$19999="Work type")*([2]JOE_DATA!$A$2:$A$19999="EPC Energy"),1,0)))</f>
        <v>1</v>
      </c>
      <c r="IJ88" s="3">
        <f t="array" ref="IJ88">IF(LEN($EW88)=0,1,SUM(IF(([2]JOE_DATA!$C$2:$C$19999=$EW88)*([2]JOE_DATA!$B$2:$B$19999="Client type")*([2]JOE_DATA!$A$2:$A$19999="EPC Projects"),1,0)))</f>
        <v>1</v>
      </c>
      <c r="IK88" s="3">
        <f t="array" ref="IK88">IF(LEN($FE88)=0,0.4,SUM(IF(([2]JOE_DATA!$C$2:$C$19999=$FE88)*([2]JOE_DATA!$B$2:$B$19999="Client type")*([2]JOE_DATA!$A$2:$A$19999="Real Estate"),0.4,0)))
+
IF(LEN($FF88)=0,0.3,SUM(IF(([2]JOE_DATA!$C$2:$C$19999=$FF88)*([2]JOE_DATA!$B$2:$B$19999="Client type")*([2]JOE_DATA!$A$2:$A$19999="Real Estate"),0.3,0)))
+
IF(LEN($FG88)=0,0.3,SUM(IF(([2]JOE_DATA!$C$2:$C$19999=$FG88)*([2]JOE_DATA!$B$2:$B$19999="Client type")*([2]JOE_DATA!$A$2:$A$19999="Real Estate"),0.3,0)))</f>
        <v>1</v>
      </c>
      <c r="IL88" s="3">
        <f t="array" ref="IL88">IF(LEN($FH88)=0,0.4,SUM(IF(([2]JOE_DATA!$C$2:$C$19999=$FH88)*([2]JOE_DATA!$B$2:$B$19999="Work type")*([2]JOE_DATA!$A$2:$A$19999="Real Estate"),0.4,0)))
+
IF(LEN($FI88)=0,0.3,SUM(IF(([2]JOE_DATA!$C$2:$C$19999=$FI88)*([2]JOE_DATA!$B$2:$B$19999="Work type")*([2]JOE_DATA!$A$2:$A$19999="Real Estate"),0.3,0)))
+
IF(LEN($FJ88)=0,0.3,SUM(IF(([2]JOE_DATA!$C$2:$C$19999=$FJ88)*([2]JOE_DATA!$B$2:$B$19999="Work type")*([2]JOE_DATA!$A$2:$A$19999="Real Estate"),0.3,0)))</f>
        <v>1</v>
      </c>
      <c r="IM88" s="3">
        <f t="array" ref="IM88">IF(LEN($EX88)=0,0.4,SUM(IF(([2]JOE_DATA!$C$2:$C$19999=$EX88)*([2]JOE_DATA!$B$2:$B$19999="Work type")*([2]JOE_DATA!$A$2:$A$19999="Human Capital"),0.4,0)))
+
IF(LEN($EY88)=0,0.3,SUM(IF(([2]JOE_DATA!$C$2:$C$19999=$EY88)*([2]JOE_DATA!$B$2:$B$19999="Work type")*([2]JOE_DATA!$A$2:$A$19999="Human Capital"),0.3,0)))
+
IF(LEN($EZ88)=0,0.3,SUM(IF(([2]JOE_DATA!$C$2:$C$19999=$EZ88)*([2]JOE_DATA!$B$2:$B$19999="Work type")*([2]JOE_DATA!$A$2:$A$19999="Human Capital"),0.3,0)))</f>
        <v>1</v>
      </c>
      <c r="IN88" s="3">
        <f t="array" ref="IN88">IF(LEN($FA88)=0,0.4,SUM(IF(([2]JOE_DATA!$C$2:$C$19999=$FA88)*([2]JOE_DATA!$B$2:$B$19999="Sub-work types")*([2]JOE_DATA!$A$2:$A$19999="Human Capital"),0.4,0)))
+
IF(LEN($FB88)=0,0.3,SUM(IF(([2]JOE_DATA!$C$2:$C$19999=$FB88)*([2]JOE_DATA!$B$2:$B$19999="Sub-work types")*([2]JOE_DATA!$A$2:$A$19999="Human Capital"),0.3,0)))
+
IF(LEN($FC88)=0,0.3,SUM(IF(([2]JOE_DATA!$C$2:$C$19999=$FC88)*([2]JOE_DATA!$B$2:$B$19999="Sub-work types")*([2]JOE_DATA!$A$2:$A$19999="Human Capital"),0.3,0)))</f>
        <v>1</v>
      </c>
      <c r="IO88" s="16">
        <f t="array" ref="IO88">IF(LEN($FD88)=0,1,SUM(IF(([2]JOE_DATA!$C$2:$C$19999=$FD88)*([2]JOE_DATA!$B$2:$B$19999="Pension scheme")*([2]JOE_DATA!$A$2:$A$19999="Human Capital"),1,0)))</f>
        <v>1</v>
      </c>
      <c r="IP88" s="3">
        <f t="array" ref="IP88">IF(LEN($BT88)=0,0.4,SUM(IF(([2]JOE_DATA!$C$2:$C$19999=$BT88)*([2]JOE_DATA!$B$2:$B$19999="Other Matter Executive"),0.4,0)))
+
IF(LEN($BU88)=0,0.3,SUM(IF(([2]JOE_DATA!$C$2:$C$19999=$BU88)*([2]JOE_DATA!$B$2:$B$19999="Other Matter Executive"),0.3,0)))
+
IF(LEN($BV88)=0,0.3,SUM(IF(([2]JOE_DATA!$C$2:$C$19999=$BV88)*([2]JOE_DATA!$B$2:$B$19999="Other Matter Executive"),0.3,0)))</f>
        <v>1</v>
      </c>
    </row>
    <row r="89" spans="1:250" ht="36.75">
      <c r="A89" s="37" t="s">
        <v>246</v>
      </c>
      <c r="B89" s="38" t="s">
        <v>536</v>
      </c>
      <c r="C89" s="37" t="s">
        <v>254</v>
      </c>
      <c r="D89" s="37"/>
      <c r="E89" s="3"/>
      <c r="F89" s="39" t="s">
        <v>319</v>
      </c>
      <c r="G89" s="3"/>
      <c r="H89" s="3"/>
      <c r="I89" s="39" t="s">
        <v>319</v>
      </c>
      <c r="J89" s="40" t="s">
        <v>537</v>
      </c>
      <c r="K89" s="3"/>
      <c r="L89" s="37"/>
      <c r="M89" s="3"/>
      <c r="N89" s="3"/>
      <c r="O89" s="41" t="s">
        <v>99</v>
      </c>
      <c r="P89" s="37"/>
      <c r="Q89" s="37"/>
      <c r="R89" s="3"/>
      <c r="S89" s="42"/>
      <c r="T89" s="42">
        <v>39964</v>
      </c>
      <c r="U89" s="37" t="s">
        <v>319</v>
      </c>
      <c r="V89" s="3"/>
      <c r="W89" s="3"/>
      <c r="X89" s="39" t="s">
        <v>319</v>
      </c>
      <c r="Y89" s="40" t="s">
        <v>537</v>
      </c>
      <c r="Z89" s="3"/>
      <c r="AA89" s="37" t="s">
        <v>538</v>
      </c>
      <c r="AB89" s="37"/>
      <c r="AC89" s="3"/>
      <c r="AD89" s="37" t="s">
        <v>254</v>
      </c>
      <c r="AE89" s="3"/>
      <c r="AF89" s="3"/>
      <c r="AG89" s="43" t="s">
        <v>130</v>
      </c>
      <c r="AH89" s="3"/>
      <c r="AI89" s="37" t="s">
        <v>255</v>
      </c>
      <c r="AJ89" s="3"/>
      <c r="AK89" s="3"/>
      <c r="AL89" s="37"/>
      <c r="AM89" s="3"/>
      <c r="AN89" s="3"/>
      <c r="AO89" s="37" t="s">
        <v>256</v>
      </c>
      <c r="AP89" s="3"/>
      <c r="AQ89" s="3"/>
      <c r="AR89" s="3"/>
      <c r="AS89" s="3"/>
      <c r="AT89" s="3"/>
      <c r="AU89" s="3"/>
      <c r="AV89" s="3"/>
      <c r="AW89" s="3"/>
      <c r="AX89" s="3"/>
      <c r="AY89" s="3"/>
      <c r="AZ89" s="3"/>
      <c r="BA89" s="3"/>
      <c r="BB89" s="3"/>
      <c r="BC89" s="3"/>
      <c r="BD89" s="3"/>
      <c r="BE89" s="44"/>
      <c r="BF89" s="37"/>
      <c r="BG89" s="37" t="s">
        <v>254</v>
      </c>
      <c r="BH89" s="3"/>
      <c r="BI89" s="40" t="s">
        <v>257</v>
      </c>
      <c r="BJ89" s="45"/>
      <c r="BK89" s="45"/>
      <c r="BL89" s="46" t="s">
        <v>348</v>
      </c>
      <c r="BM89" s="46"/>
      <c r="BN89" s="37"/>
      <c r="BO89" s="3"/>
      <c r="BP89" s="3"/>
      <c r="BQ89" s="3"/>
      <c r="BR89" s="3"/>
      <c r="BS89" s="3"/>
      <c r="BT89" s="46" t="s">
        <v>462</v>
      </c>
      <c r="BU89" s="37"/>
      <c r="BV89" s="37"/>
      <c r="BW89" s="3"/>
      <c r="BX89" s="3"/>
      <c r="BY89" s="3"/>
      <c r="BZ89" s="3"/>
      <c r="CA89" s="3"/>
      <c r="CB89" s="3"/>
      <c r="CC89" s="3"/>
      <c r="CD89" s="41" t="s">
        <v>259</v>
      </c>
      <c r="CE89" s="40" t="s">
        <v>260</v>
      </c>
      <c r="CF89" s="3"/>
      <c r="CG89" s="41" t="s">
        <v>261</v>
      </c>
      <c r="CH89" s="40"/>
      <c r="CI89" s="3"/>
      <c r="CJ89" s="3"/>
      <c r="CK89" s="41" t="s">
        <v>262</v>
      </c>
      <c r="CL89" s="3"/>
      <c r="CM89" s="3"/>
      <c r="CN89" s="3"/>
      <c r="CO89" s="3"/>
      <c r="CP89" s="3"/>
      <c r="CQ89" s="37"/>
      <c r="CR89" s="37"/>
      <c r="CS89" s="37"/>
      <c r="CT89" s="37"/>
      <c r="CU89" s="37"/>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7"/>
      <c r="FF89" s="37"/>
      <c r="FG89" s="37"/>
      <c r="FH89" s="37"/>
      <c r="FI89" s="37"/>
      <c r="FJ89" s="3"/>
      <c r="FK89" s="3"/>
      <c r="FL89" s="3"/>
      <c r="FM89" s="3"/>
      <c r="FO89" s="3"/>
      <c r="FP89" s="3"/>
      <c r="FQ89" s="3" t="str">
        <f t="array" ref="FQ89">IF(SUM($FU89:$IP89)=74,"PASS","FAIL")</f>
        <v>PASS</v>
      </c>
      <c r="FR89" s="3">
        <f t="shared" si="9"/>
        <v>0</v>
      </c>
      <c r="FS89" s="3">
        <f t="shared" si="10"/>
        <v>0</v>
      </c>
      <c r="FT89" s="3"/>
      <c r="FU89" s="3">
        <f t="array" ref="FU89">SUM(IF(([2]JOE_DATA!$C$2:$C$19999=$C89)*([2]JOE_DATA!$B$2:$B$19999="Client Name Confidential"),1,0))</f>
        <v>1</v>
      </c>
      <c r="FV89" s="3">
        <f t="array" ref="FV89">IF(ISBLANK($E89),1,SUM(IF(([2]JOE_DATA!$C$2:$C$19999=$E89)*([2]JOE_DATA!$B$2:$B$19999="Client name confidential on completion"),1,0)))</f>
        <v>1</v>
      </c>
      <c r="FW89" s="3">
        <f t="array" ref="FW89">IF(LEN($F89)=0,0.5,SUM(IF(([2]JOE_DATA!$C$2:$C$19999=$F89)*([2]JOE_DATA!$B$2:$B$19999="Client sector group"),0.5,0)))
+
IF(LEN($G89)=0,0.25,SUM(IF(([2]JOE_DATA!$C$2:$C$19999=$G89)*([2]JOE_DATA!$B$2:$B$19999="Client sector group"),0.25,0)))
+
IF(LEN($H89)=0,0.25,SUM(IF(([2]JOE_DATA!$C$2:$C$19999=$H89)*([2]JOE_DATA!$B$2:$B$19999="Client sector group"),0.25,0)))</f>
        <v>1</v>
      </c>
      <c r="FX89" s="3">
        <f t="array" ref="FX89">IF(ISBLANK($I89),0.5,SUM(IF(([2]JOE_DATA!$C$2:$C$19999=$I89)*([2]JOE_DATA!$B$2:$B$19999="Client sub-sector group"),0.5,0)))
+
IF(ISBLANK($J89),0.25,SUM(IF(([2]JOE_DATA!$C$2:$C$19999=$J89)*([2]JOE_DATA!$B$2:$B$19999="Client sub-sector group"),0.25,0)))
+
IF(ISBLANK($K89),0.25,SUM(IF(([2]JOE_DATA!$C$2:$C$19999=$K89)*([2]JOE_DATA!$B$2:$B$19999="Client sub-sector group"),0.25,0)))</f>
        <v>1</v>
      </c>
      <c r="FY89" s="3">
        <f t="array" ref="FY89">IF(LEN($L89)=0,0.4,SUM(IF(([2]JOE_DATA!$C$2:$C$19999=$L89)*([2]JOE_DATA!$B$2:$B$19999="Predominant Country of Client"),0.4,0)))
+
IF(LEN($M89)=0,0.3,SUM(IF(([2]JOE_DATA!$C$2:$C$19999=$M89)*([2]JOE_DATA!$B$2:$B$19999="Predominant Country of Client"),0.3,0)))
+
IF(LEN($N89)=0,0.3,SUM(IF(([2]JOE_DATA!$C$2:$C$19999=$N89)*([2]JOE_DATA!$B$2:$B$19999="Predominant Country of Client"),0.3,0)))</f>
        <v>1</v>
      </c>
      <c r="FZ89" s="3">
        <f t="array" ref="FZ89">IF(LEN($O89)=0,0.4,SUM(IF(([2]JOE_DATA!$C$2:$C$19999=$O89)*([2]JOE_DATA!$B$2:$B$19999="Main practice group"),0.4,0)))
+
IF(LEN($P89)=0,0.3,SUM(IF(([2]JOE_DATA!$C$2:$C$19999=$P89)*([2]JOE_DATA!$B$2:$B$19999="Main practice group"),0.3,0)))
+
IF(LEN($Q89)=0,0.3,SUM(IF(([2]JOE_DATA!$C$2:$C$19999=$Q89)*([2]JOE_DATA!$B$2:$B$19999="Main practice group"),0.3,0)))</f>
        <v>1</v>
      </c>
      <c r="GA89" s="3">
        <f t="shared" si="11"/>
        <v>1</v>
      </c>
      <c r="GB89" s="3">
        <f t="shared" si="12"/>
        <v>1</v>
      </c>
      <c r="GC89" s="3">
        <f t="array" ref="GC89">IF(LEN($U89)=0,0.4,SUM(IF(([2]JOE_DATA!$C$2:$C$19999=$U89)*([2]JOE_DATA!$B$2:$B$19999="Matter sector group"),0.4,0)))
+
IF(LEN($V89)=0,0.3,SUM(IF(([2]JOE_DATA!$C$2:$C$19999=$V89)*([2]JOE_DATA!$B$2:$B$19999="Matter sector group"),0.3,0)))
+
IF(LEN($W89)=0,0.3,SUM(IF(([2]JOE_DATA!$C$2:$C$19999=$W89)*([2]JOE_DATA!$B$2:$B$19999="Matter sector group"),0.3,0)))</f>
        <v>1</v>
      </c>
      <c r="GD89" s="3">
        <f t="array" ref="GD89">IF(LEN($X89)=0,0.4,SUM(IF(([2]JOE_DATA!$C$2:$C$19999=$X89)*([2]JOE_DATA!$B$2:$B$19999="Matter sub-sector group"),0.4,0)))
+
IF(LEN($Y89)=0,0.3,SUM(IF(([2]JOE_DATA!$C$2:$C$19999=$Y89)*([2]JOE_DATA!$B$2:$B$19999="Matter sub-sector group"),0.3,0)))
+
IF(LEN($Z89)=0,0.3,SUM(IF(([2]JOE_DATA!$C$2:$C$19999=$Z89)*([2]JOE_DATA!$B$2:$B$19999="Matter sub-sector group"),0.3,0)))</f>
        <v>1</v>
      </c>
      <c r="GE89" s="3">
        <f t="array" ref="GE89">IF(ISBLANK($AD89),1,SUM(IF(([2]JOE_DATA!$C$2:$C$19999=$AD89)*([2]JOE_DATA!$B$2:$B$19999="Matter confidential"),1,0)))</f>
        <v>1</v>
      </c>
      <c r="GF89" s="3">
        <f t="array" ref="GF89">IF(ISBLANK($AE89),1,SUM(IF(([2]JOE_DATA!$C$2:$C$19999=$AE89)*([2]JOE_DATA!$B$2:$B$19999="Matter confidential on completion"),1,0)))</f>
        <v>1</v>
      </c>
      <c r="GG89" s="3">
        <f t="array" ref="GG89">IF(ISBLANK($AG89),1,SUM(IF(([2]JOE_DATA!$C$2:$C$19999=$AG89)*([2]JOE_DATA!$B$2:$B$19999="Applicable law"),1,0)))</f>
        <v>1</v>
      </c>
      <c r="GH89" s="3">
        <f t="array" ref="GH89">IF(ISBLANK($AO89),1,SUM(IF(([2]JOE_DATA!$C$2:$C$19999=$AO89)*([2]JOE_DATA!$B$2:$B$19999="Contentious"),1,0)))</f>
        <v>1</v>
      </c>
      <c r="GI89" s="3">
        <f t="array" ref="GI89">IF(ISBLANK($AP89),1,SUM(IF(([2]JOE_DATA!$C$2:$C$19999=$AP89)*([2]JOE_DATA!$B$2:$B$19999="Dispute resolution"),1,0)))</f>
        <v>1</v>
      </c>
      <c r="GJ89" s="3">
        <f t="array" ref="GJ89">IF(ISBLANK($AQ89),1,SUM(IF(([2]JOE_DATA!$C$2:$C$19999=$AQ89)*([2]JOE_DATA!$B$2:$B$19999="Language of dispute"),1,0)))</f>
        <v>1</v>
      </c>
      <c r="GK89" s="3">
        <f t="array" ref="GK89">IF(LEN($AW89)=0,0.4,SUM(IF(([2]JOE_DATA!$C$2:$C$19999=$AW89)*([2]JOE_DATA!$B$2:$B$19999="Country Of Arbitration"),0.4,0)))
+
IF(LEN($AX89)=0,0.3,SUM(IF(([2]JOE_DATA!$C$2:$C$19999=$AX89)*([2]JOE_DATA!$B$2:$B$19999="Country Of Arbitration"),0.3,0)))
+
IF(LEN($AY89)=0,0.3,SUM(IF(([2]JOE_DATA!$C$2:$C$19999=$AY89)*([2]JOE_DATA!$B$2:$B$19999="Country Of Arbitration"),0.3,0)))</f>
        <v>1</v>
      </c>
      <c r="GL89" s="3">
        <f t="array" ref="GL89">IF(LEN($AT89)=0,0.4,SUM(IF(([2]JOE_DATA!$C$2:$C$19999=$AT89)*([2]JOE_DATA!$B$2:$B$19999="Jurisdiction of dispute"),0.4,0)))
+
IF(LEN($AU89)=0,0.3,SUM(IF(([2]JOE_DATA!$C$2:$C$19999=$AU89)*([2]JOE_DATA!$B$2:$B$19999="Jurisdiction of dispute"),0.3,0)))
+
IF(LEN($AV89)=0,0.3,SUM(IF(([2]JOE_DATA!$C$2:$C$19999=$AV89)*([2]JOE_DATA!$B$2:$B$19999="Jurisdiction of dispute"),0.3,0)))</f>
        <v>1</v>
      </c>
      <c r="GM89" s="3">
        <f t="array" ref="GM89">IF(LEN($AZ89)=0,0.6,SUM(IF(([2]JOE_DATA!$C$2:$C$19999=$AZ89)*([2]JOE_DATA!$B$2:$B$19999="Seat of arbitration"),0.6,0)))
+
IF(LEN($BA89)=0,0.4,SUM(IF(([2]JOE_DATA!$C$2:$C$19999=$BA89)*([2]JOE_DATA!$B$2:$B$19999="Seat of arbitration"),0.4,0)))</f>
        <v>1</v>
      </c>
      <c r="GN89" s="3">
        <f t="array" ref="GN89">IF(ISBLANK($BB89),1,SUM(IF(([2]JOE_DATA!$C$2:$C$19999=$BB89)*([2]JOE_DATA!$B$2:$B$19999="Arbitral rules"),1,0)))</f>
        <v>1</v>
      </c>
      <c r="GO89" s="3">
        <f t="array" ref="GO89">IF(ISBLANK($BC89),1,SUM(IF(([2]JOE_DATA!$C$2:$C$19999=$BC89)*([2]JOE_DATA!$B$2:$B$19999="Investment treaty"),1,0)))</f>
        <v>1</v>
      </c>
      <c r="GP89" s="3">
        <f t="array" ref="GP89">IF(ISBLANK($BD89),1,SUM(IF(([2]JOE_DATA!$C$2:$C$19999=$BD89)*([2]JOE_DATA!$B$2:$B$19999="Investigation type"),1,0)))</f>
        <v>1</v>
      </c>
      <c r="GQ89" s="3">
        <f t="array" ref="GQ89">IF(ISBLANK($BF89),1,SUM(IF(([2]JOE_DATA!$C$2:$C$19999=$BF89)*([2]JOE_DATA!$B$2:$B$19999="Currency of deal"),1,0)))</f>
        <v>1</v>
      </c>
      <c r="GR89" s="3">
        <f t="array" ref="GR89">IF(ISBLANK($BG89),1,SUM(IF(([2]JOE_DATA!$C$2:$C$19999=$BG89)*([2]JOE_DATA!$B$2:$B$19999="Value confidential"),1,0)))</f>
        <v>1</v>
      </c>
      <c r="GS89" s="3">
        <f t="array" ref="GS89">IF(ISBLANK($BH89),1,SUM(IF(([2]JOE_DATA!$C$2:$C$19999=$BH89)*([2]JOE_DATA!$B$2:$B$19999="Value confidential on completion"),1,0)))</f>
        <v>1</v>
      </c>
      <c r="GT89" s="3">
        <f t="array" ref="GT89">IF(LEN($BI89)=0,0.4,SUM(IF(([2]JOE_DATA!$C$2:$C$19999=$BI89)*([2]JOE_DATA!$B$2:$B$19999="Teams"),0.4,0)))
+
IF(LEN($BJ89)=0,0.3,SUM(IF(([2]JOE_DATA!$C$2:$C$19999=$BJ89)*([2]JOE_DATA!$B$2:$B$19999="Teams"),0.3,0)))
+
IF(LEN($BK89)=0,0.3,SUM(IF(([2]JOE_DATA!$C$2:$C$19999=$BK89)*([2]JOE_DATA!$B$2:$B$19999="Teams"),0.3,0)))</f>
        <v>1</v>
      </c>
      <c r="GU89" s="3">
        <f t="array" ref="GU89">IF(LEN($BL89)=0,0.4,SUM(IF(([2]JOE_DATA!$C$2:$C$19999=$BL89)*([2]JOE_DATA!$B$2:$B$19999="Lead Matter Partner"),0.4,0)))
+
IF(LEN($BM89)=0,0.3,SUM(IF(([2]JOE_DATA!$C$2:$C$19999=$BM89)*([2]JOE_DATA!$B$2:$B$19999="Lead Matter Partner"),0.3,0)))
+
IF(LEN($BN89)=0,0.3,SUM(IF(([2]JOE_DATA!$C$2:$C$19999=$BN89)*([2]JOE_DATA!$B$2:$B$19999="Lead Matter Partner"),0.3,0)))</f>
        <v>1</v>
      </c>
      <c r="GV89" s="3">
        <f t="array" ref="GV89">IF(LEN($BP89)=0,0.4,SUM(IF(([2]JOE_DATA!$C$2:$C$19999=$BP89)*([2]JOE_DATA!$B$2:$B$19999="Source of credential"),0.4,0)))
+
IF(LEN($BQ89)=0,0.3,SUM(IF(([2]JOE_DATA!$C$2:$C$19999=$BQ89)*([2]JOE_DATA!$B$2:$B$19999="Source of credential"),0.3,0)))
+
IF(LEN($BR89)=0,0.3,SUM(IF(([2]JOE_DATA!$C$2:$C$19999=$BR89)*([2]JOE_DATA!$B$2:$B$19999="Source of credential"),0.3,0)))</f>
        <v>1</v>
      </c>
      <c r="GW89" s="3">
        <f t="array" ref="GW89">IF(LEN($BX89)=0,0.4,SUM(IF(([2]JOE_DATA!$C$2:$C$19999=$BX89)*([2]JOE_DATA!$B$2:$B$19999="CMS firms involved"),0.4,0)))
+
IF(LEN($BY89)=0,0.6,SUM(IF(([2]JOE_DATA!$C$2:$C$19999=$BY89)*([2]JOE_DATA!$B$2:$B$19999="CMS firms involved"),0.6,0)))</f>
        <v>1</v>
      </c>
      <c r="GX89" s="3">
        <f t="array" ref="GX89">IF(ISBLANK($BZ89),1,SUM(IF(([2]JOE_DATA!$C$2:$C$19999=$BZ89)*([2]JOE_DATA!$B$2:$B$19999="Lead CMS firm"),1,0)))</f>
        <v>1</v>
      </c>
      <c r="GY89" s="3">
        <f t="array" ref="GY89">IF(LEN($CA89)=0,0.4,SUM(IF(([2]JOE_DATA!$C$2:$C$19999=$CA89)*([2]JOE_DATA!$B$2:$B$19999="Countries of other CMS firms"),0.4,0)))
+
IF(LEN($CB89)=0,0.3,SUM(IF(([2]JOE_DATA!$C$2:$C$19999=$CB89)*([2]JOE_DATA!$B$2:$B$19999="Countries of other CMS firms"),0.3,0)))
+
IF(LEN($CC89)=0,0.3,SUM(IF(([2]JOE_DATA!$C$2:$C$19999=$CC89)*([2]JOE_DATA!$B$2:$B$19999="Countries of other CMS firms"),0.3,0)))</f>
        <v>1</v>
      </c>
      <c r="GZ89" s="3">
        <f t="array" ref="GZ89">IF(ISBLANK($CD89),1,SUM(IF(([2]JOE_DATA!$C$2:$C$19999=$CD89)*([2]JOE_DATA!$B$2:$B$19999="Credential status"),1,0)))</f>
        <v>1</v>
      </c>
      <c r="HA89" s="3">
        <f t="array" ref="HA89">IF(ISBLANK($CE89),1,SUM(IF(([2]JOE_DATA!$C$2:$C$19999=$CE89)*([2]JOE_DATA!$B$2:$B$19999="Credential version"),1,0)))</f>
        <v>1</v>
      </c>
      <c r="HB89" s="3">
        <f t="array" ref="HB89">IF(ISBLANK($CG89),1,SUM(IF(([2]JOE_DATA!$C$2:$C$19999=$CG89)*([2]JOE_DATA!$B$2:$B$19999="Credential type "),1,0)))</f>
        <v>1</v>
      </c>
      <c r="HC89" s="3">
        <f t="array" ref="HC89">IF(ISBLANK($CH89),1,SUM(IF(([2]JOE_DATA!$C$2:$C$19999=$CH89)*([2]JOE_DATA!$B$2:$B$19999="Other uses"),1,0)))</f>
        <v>1</v>
      </c>
      <c r="HD89" s="3">
        <f t="array" ref="HD89">IF(ISBLANK($CK89),1,SUM(IF(([2]JOE_DATA!$C$2:$C$19999=$CK89)*([2]JOE_DATA!$B$2:$B$19999="Priority"),1,0)))</f>
        <v>1</v>
      </c>
      <c r="HE89" s="3">
        <f t="array" ref="HE89">IF(LEN($CM89)=0,0.4,SUM(IF(([2]JOE_DATA!$C$2:$C$19999=$CM89)*([2]JOE_DATA!$B$2:$B$19999="Know how"),0.4,0)))
+
IF(LEN($CN89)=0,0.3,SUM(IF(([2]JOE_DATA!$C$2:$C$19999=$CN89)*([2]JOE_DATA!$B$2:$B$19999="Know how"),0.3,0)))
+
IF(LEN($CO89)=0,0.3,SUM(IF(([2]JOE_DATA!$C$2:$C$19999=$CO89)*([2]JOE_DATA!$B$2:$B$19999="Know how"),0.3,0)))</f>
        <v>1</v>
      </c>
      <c r="HF89" s="3">
        <f t="array" ref="HF89">IF(LEN($CS89)=0,0.4,SUM(IF(([2]JOE_DATA!$C$2:$C$19999=$CS89)*([2]JOE_DATA!$B$2:$B$19999="Work type")*([2]JOE_DATA!$A$2:$A$19999="BAIF"),0.4,0)))
+
IF(LEN($CT89)=0,0.3,SUM(IF(([2]JOE_DATA!$C$2:$C$19999=$CT89)*([2]JOE_DATA!$B$2:$B$19999="Work type")*([2]JOE_DATA!$A$2:$A$19999="BAIF"),0.3,0)))
+
IF(LEN($CU89)=0,0.3,SUM(IF(([2]JOE_DATA!$C$2:$C$19999=$CU89)*([2]JOE_DATA!$B$2:$B$19999="Work type")*([2]JOE_DATA!$A$2:$A$19999="BAIF"),0.3,0)))</f>
        <v>1</v>
      </c>
      <c r="HG89" s="3">
        <f t="array" ref="HG89">IF(LEN($CQ89)=0,1,SUM(IF(([2]JOE_DATA!$C$2:$C$19999=$CQ89)*([2]JOE_DATA!$B$2:$B$19999="Client type")*([2]JOE_DATA!$A$2:$A$19999="BAIF"),1,0)))</f>
        <v>1</v>
      </c>
      <c r="HH89" s="3">
        <f t="array" ref="HH89">IF(LEN($CW89)=0,0.4,SUM(IF(([2]JOE_DATA!$C$2:$C$19999=$CW89)*([2]JOE_DATA!$B$2:$B$19999="Work type")*([2]JOE_DATA!$A$2:$A$19999="CRD"),0.4,0)))
+
IF(LEN($CX89)=0,0.3,SUM(IF(([2]JOE_DATA!$C$2:$C$19999=$CX89)*([2]JOE_DATA!$B$2:$B$19999="Work type")*([2]JOE_DATA!$A$2:$A$19999="CRD"),0.3,0)))
+
IF(LEN($CY89)=0,0.3,SUM(IF(([2]JOE_DATA!$C$2:$C$19999=$CY89)*([2]JOE_DATA!$B$2:$B$19999="Work type")*([2]JOE_DATA!$A$2:$A$19999="CRD"),0.3,0)))</f>
        <v>1</v>
      </c>
      <c r="HI89" s="3">
        <f t="array" ref="HI89">IF(LEN($CZ89)=0,0.4,SUM(IF(([2]JOE_DATA!$C$2:$C$19999=$CZ89)*([2]JOE_DATA!$B$2:$B$19999="Sub-work type")*([2]JOE_DATA!$A$2:$A$19999="CRD"),0.4,0)))
+
IF(LEN($DA89)=0,0.3,SUM(IF(([2]JOE_DATA!$C$2:$C$19999=$DA89)*([2]JOE_DATA!$B$2:$B$19999="Sub-work type")*([2]JOE_DATA!$A$2:$A$19999="CRD"),0.3,0)))
+
IF(LEN($DB89)=0,0.3,SUM(IF(([2]JOE_DATA!$C$2:$C$19999=$DB89)*([2]JOE_DATA!$B$2:$B$19999="Sub-work type")*([2]JOE_DATA!$A$2:$A$19999="CRD"),0.3,0)))</f>
        <v>1</v>
      </c>
      <c r="HJ89" s="3">
        <f t="array" ref="HJ89">IF(LEN($CV89)=0,1,SUM(IF(([2]JOE_DATA!$C$2:$C$19999=$CV89)*([2]JOE_DATA!$B$2:$B$19999="Client type")*([2]JOE_DATA!$A$2:$A$19999="CRD"),1,0)))</f>
        <v>1</v>
      </c>
      <c r="HK89" s="3">
        <f t="array" ref="HK89">IF(LEN($DC89)=0,0.4,SUM(IF(([2]JOE_DATA!$C$2:$C$19999=$DC89)*([2]JOE_DATA!$B$2:$B$19999="Work type")*([2]JOE_DATA!$A$2:$A$19999="Corporate"),0.4,0)))
+
IF(LEN($DD89)=0,0.3,SUM(IF(([2]JOE_DATA!$C$2:$C$19999=$DD89)*([2]JOE_DATA!$B$2:$B$19999="Work type")*([2]JOE_DATA!$A$2:$A$19999="Corporate"),0.3,0)))
+
IF(LEN($DE89)=0,0.3,SUM(IF(([2]JOE_DATA!$C$2:$C$19999=$DE89)*([2]JOE_DATA!$B$2:$B$19999="Work type")*([2]JOE_DATA!$A$2:$A$19999="Corporate"),0.3,0)))</f>
        <v>1</v>
      </c>
      <c r="HL89" s="3">
        <f t="array" ref="HL89">IF(LEN($DF89)=0,0.4,SUM(IF(([2]JOE_DATA!$C$2:$C$19999=$DF89)*([2]JOE_DATA!$B$2:$B$19999="Sub-work type")*([2]JOE_DATA!$A$2:$A$19999="Corporate"),0.4,0)))
+
IF(LEN($DG89)=0,0.3,SUM(IF(([2]JOE_DATA!$C$2:$C$19999=$DG89)*([2]JOE_DATA!$B$2:$B$19999="Sub-work type")*([2]JOE_DATA!$A$2:$A$19999="Corporate"),0.3,0)))
+
IF(LEN($DH89)=0,0.3,SUM(IF(([2]JOE_DATA!$C$2:$C$19999=$DH89)*([2]JOE_DATA!$B$2:$B$19999="Sub-work type")*([2]JOE_DATA!$A$2:$A$19999="Corporate"),0.3,0)))</f>
        <v>1</v>
      </c>
      <c r="HM89" s="3">
        <f t="array" ref="HM89">IF(LEN($DI89)=0,0.4,SUM(IF(([2]JOE_DATA!$C$2:$C$19999=$DI89)*([2]JOE_DATA!$B$2:$B$19999="Acting for")*([2]JOE_DATA!$A$2:$A$19999="Corporate"),0.4,0)))
+
IF(LEN($DJ89)=0,0.3,SUM(IF(([2]JOE_DATA!$C$2:$C$19999=$DJ89)*([2]JOE_DATA!$B$2:$B$19999="Acting for")*([2]JOE_DATA!$A$2:$A$19999="Corporate"),0.3,0)))
+
IF(LEN($DK89)=0,0.3,SUM(IF(([2]JOE_DATA!$C$2:$C$19999=$DK89)*([2]JOE_DATA!$B$2:$B$19999="Acting for")*([2]JOE_DATA!$A$2:$A$19999="Corporate"),0.3,0)))</f>
        <v>1</v>
      </c>
      <c r="HN89" s="3">
        <f t="array" ref="HN89">IF(LEN($DM89)=0,0.4,SUM(IF(([2]JOE_DATA!$C$2:$C$19999=$DM89)*([2]JOE_DATA!$B$2:$B$19999="Country of buyer")*([2]JOE_DATA!$A$2:$A$19999="Corporate"),0.4,0)))
+
IF(LEN($DN89)=0,0.3,SUM(IF(([2]JOE_DATA!$C$2:$C$19999=$DN89)*([2]JOE_DATA!$B$2:$B$19999="Country of buyer")*([2]JOE_DATA!$A$2:$A$19999="Corporate"),0.3,0)))
+
IF(LEN($DL89)=0,0.3,SUM(IF(([2]JOE_DATA!$C$2:$C$19999=$DL89)*([2]JOE_DATA!$B$2:$B$19999="Country of buyer")*([2]JOE_DATA!$A$2:$A$19999="Corporate"),0.3,0)))</f>
        <v>1</v>
      </c>
      <c r="HO89" s="3">
        <f t="array" ref="HO89">IF(LEN($DO89)=0,0.4,SUM(IF(([2]JOE_DATA!$C$2:$C$19999=$DO89)*([2]JOE_DATA!$B$2:$B$19999="Country of seller")*([2]JOE_DATA!$A$2:$A$19999="Corporate"),0.4,0)))
+
IF(LEN($DP89)=0,0.3,SUM(IF(([2]JOE_DATA!$C$2:$C$19999=$DP89)*([2]JOE_DATA!$B$2:$B$19999="Country of seller")*([2]JOE_DATA!$A$2:$A$19999="Corporate"),0.3,0)))
+
IF(LEN($DQ89)=0,0.3,SUM(IF(([2]JOE_DATA!$C$2:$C$19999=$DQ89)*([2]JOE_DATA!$B$2:$B$19999="Country of seller")*([2]JOE_DATA!$A$2:$A$19999="Corporate"),0.3,0)))</f>
        <v>1</v>
      </c>
      <c r="HP89" s="3">
        <f t="array" ref="HP89">IF(LEN($DR89)=0,0.4,SUM(IF(([2]JOE_DATA!$C$2:$C$19999=$DR89)*([2]JOE_DATA!$B$2:$B$19999="Country of target")*([2]JOE_DATA!$A$2:$A$19999="Corporate"),0.4,0)))
+
IF(LEN($DS89)=0,0.3,SUM(IF(([2]JOE_DATA!$C$2:$C$19999=$DS89)*([2]JOE_DATA!$B$2:$B$19999="Country of target")*([2]JOE_DATA!$A$2:$A$19999="Corporate"),0.3,0)))
+
IF(LEN($DT89)=0,0.3,SUM(IF(([2]JOE_DATA!$C$2:$C$19999=$DT89)*([2]JOE_DATA!$B$2:$B$19999="Country of target")*([2]JOE_DATA!$A$2:$A$19999="Corporate"),0.3,0)))</f>
        <v>1</v>
      </c>
      <c r="HQ89" s="3">
        <f t="array" ref="HQ89">IF(LEN($DU89)=0,1,SUM(IF(([2]JOE_DATA!$C$2:$C$19999=$DU89)*([2]JOE_DATA!$B$2:$B$19999="Value over US $5m")*([2]JOE_DATA!$A$2:$A$19999="Corporate"),1,0)))</f>
        <v>1</v>
      </c>
      <c r="HR89" s="3">
        <f t="array" ref="HR89">IF(LEN($DV89)=0,1,SUM(IF(([2]JOE_DATA!$C$2:$C$19999=$DV89)*([2]JOE_DATA!$B$2:$B$19999="Value over £500,000")*([2]JOE_DATA!$A$2:$A$19999="Corporate"),1,0)))</f>
        <v>1</v>
      </c>
      <c r="HS89" s="3">
        <f t="array" ref="HS89">IF(LEN($DW89)=0,1,SUM(IF(([2]JOE_DATA!$C$2:$C$19999=$DW89)*([2]JOE_DATA!$B$2:$B$19999="Value over Euro 5m")*([2]JOE_DATA!$A$2:$A$19999="Corporate"),1,0)))</f>
        <v>1</v>
      </c>
      <c r="HT89" s="3">
        <f t="array" ref="HT89">IF(LEN($DX89)=0,1,SUM(IF(([2]JOE_DATA!$C$2:$C$19999=$DX89)*([2]JOE_DATA!$B$2:$B$19999="Value range in euros")*([2]JOE_DATA!$A$2:$A$19999="Corporate"),1,0)))</f>
        <v>1</v>
      </c>
      <c r="HU89" s="3">
        <f t="array" ref="HU89">IF(LEN($DY89)=0,1,SUM(IF(([2]JOE_DATA!$C$2:$C$19999=$DY89)*([2]JOE_DATA!$B$2:$B$19999="Is the deal relevant for M&amp;A study")*([2]JOE_DATA!$A$2:$A$19999="Corporate"),1,0)))</f>
        <v>1</v>
      </c>
      <c r="HV89" s="3">
        <f t="array" ref="HV89">IF(LEN($DZ89)=0,1,SUM(IF(([2]JOE_DATA!$C$2:$C$19999=$DZ89)*([2]JOE_DATA!$B$2:$B$19999="Does the deal involve PE clients")*([2]JOE_DATA!$A$2:$A$19999="Corporate"),1,0)))</f>
        <v>1</v>
      </c>
      <c r="HW89" s="3">
        <f t="array" ref="HW89">IF(LEN($EA89)=0,1,SUM(IF(([2]JOE_DATA!$C$2:$C$19999=$EA89)*([2]JOE_DATA!$B$2:$B$19999="Quarter deal announced/signed")*([2]JOE_DATA!$A$2:$A$19999="Corporate"),1,0)))</f>
        <v>1</v>
      </c>
      <c r="HX89" s="3">
        <f t="array" ref="HX89">IF(LEN($EB89)=0,1,SUM(IF(([2]JOE_DATA!$C$2:$C$19999=$EB89)*([2]JOE_DATA!$B$2:$B$19999="Quarter deal completed")*([2]JOE_DATA!$A$2:$A$19999="Corporate"),1,0)))</f>
        <v>1</v>
      </c>
      <c r="HY89" s="3">
        <f t="array" ref="HY89">IF(LEN($EC89)=0,1,SUM(IF(([2]JOE_DATA!$C$2:$C$19999=$EC89)*([2]JOE_DATA!$B$2:$B$19999="Year deal announced/signed")*([2]JOE_DATA!$A$2:$A$19999="Corporate"),1,0)))</f>
        <v>1</v>
      </c>
      <c r="HZ89" s="3">
        <f t="array" ref="HZ89">IF(LEN($ED89)=0,1,SUM(IF(([2]JOE_DATA!$C$2:$C$19999=$ED89)*([2]JOE_DATA!$B$2:$B$19999="Year deal completed")*([2]JOE_DATA!$A$2:$A$19999="Corporate"),1,0)))</f>
        <v>1</v>
      </c>
      <c r="IA89" s="3">
        <v>1</v>
      </c>
      <c r="IB89" s="3">
        <f t="array" ref="IB89">IF(LEN($EF89)=0,1,SUM(IF(([2]JOE_DATA!$C$2:$C$19999=$EF89)*([2]JOE_DATA!$B$2:$B$19999="Work type")*([2]JOE_DATA!$A$2:$A$19999="Corporate Tax"),1,0)))</f>
        <v>1</v>
      </c>
      <c r="IC89" s="3">
        <f t="array" ref="IC89">IF(LEN($EG89)=0,0.4,SUM(IF(([2]JOE_DATA!$C$2:$C$19999=$EG89)*([2]JOE_DATA!$B$2:$B$19999="Work type")*([2]JOE_DATA!$A$2:$A$19999="EPC Construction"),0.4,0)))
+
IF(LEN($EH89)=0,0.3,SUM(IF(([2]JOE_DATA!$C$2:$C$19999=$EH89)*([2]JOE_DATA!$B$2:$B$19999="Work type")*([2]JOE_DATA!$A$2:$A$19999="EPC Construction"),0.3,0)))
+
IF(LEN($EI89)=0,0.3,SUM(IF(([2]JOE_DATA!$C$2:$C$19999=$EI89)*([2]JOE_DATA!$B$2:$B$19999="Work type")*([2]JOE_DATA!$A$2:$A$19999="EPC Construction"),0.3,0)))</f>
        <v>1</v>
      </c>
      <c r="ID89" s="3">
        <f t="array" ref="ID89">IF(LEN($EJ89)=0,0.4,SUM(IF(([2]JOE_DATA!$C$2:$C$19999=$EJ89)*([2]JOE_DATA!$B$2:$B$19999="Contract type")*([2]JOE_DATA!$A$2:$A$19999="EPC Construction"),0.4,0)))
+
IF(LEN($EK89)=0,0.3,SUM(IF(([2]JOE_DATA!$C$2:$C$19999=$EK89)*([2]JOE_DATA!$B$2:$B$19999="Contract type")*([2]JOE_DATA!$A$2:$A$19999="EPC Construction"),0.3,0)))
+
IF(LEN($EL89)=0,0.3,SUM(IF(([2]JOE_DATA!$C$2:$C$19999=$EL89)*([2]JOE_DATA!$B$2:$B$19999="Contract type")*([2]JOE_DATA!$A$2:$A$19999="EPC Construction"),0.3,0)))</f>
        <v>1</v>
      </c>
      <c r="IE89" s="3">
        <f t="array" ref="IE89">IF(LEN($EP89)=0,1,SUM(IF(([2]JOE_DATA!$C$2:$C$19999=$EP89)*([2]JOE_DATA!$B$2:$B$19999="Client type")*([2]JOE_DATA!$A$2:$A$19999="EPC Construction"),1,0)))</f>
        <v>1</v>
      </c>
      <c r="IF89" s="3">
        <f t="array" ref="IF89">IF(LEN($EN89)=0,1,SUM(IF(([2]JOE_DATA!$C$2:$C$19999=$EN89)*([2]JOE_DATA!$B$2:$B$19999="Subject matter")*([2]JOE_DATA!$A$2:$A$19999="EPC Construction"),1,0)))</f>
        <v>1</v>
      </c>
      <c r="IG89" s="3">
        <f t="array" ref="IG89">IF(LEN($ER89)=0,1,SUM(IF(([2]JOE_DATA!$C$2:$C$19999=$ER89)*([2]JOE_DATA!$B$2:$B$19999="Client scope")*([2]JOE_DATA!$A$2:$A$19999="EPC Construction"),1,0)))</f>
        <v>1</v>
      </c>
      <c r="IH89" s="3">
        <f t="array" ref="IH89">IF(LEN($ES89)=0,0.4,SUM(IF(([2]JOE_DATA!$C$2:$C$19999=$ES89)*([2]JOE_DATA!$B$2:$B$19999="Work type")*([2]JOE_DATA!$A$2:$A$19999="EPC Energy"),0.4,0)))
+
IF(LEN($ET89)=0,0.3,SUM(IF(([2]JOE_DATA!$C$2:$C$19999=$ET89)*([2]JOE_DATA!$B$2:$B$19999="Work type")*([2]JOE_DATA!$A$2:$A$19999="EPC Energy"),0.3,0)))
+
IF(LEN($EU89)=0,0.3,SUM(IF(([2]JOE_DATA!$C$2:$C$19999=$EU89)*([2]JOE_DATA!$B$2:$B$19999="Work type")*([2]JOE_DATA!$A$2:$A$19999="EPC Energy"),0.3,0)))</f>
        <v>1</v>
      </c>
      <c r="II89" s="3">
        <f t="array" ref="II89">IF(LEN($EV89)=0,1,SUM(IF(([2]JOE_DATA!$C$2:$C$19999=$EV89)*([2]JOE_DATA!$B$2:$B$19999="Work type")*([2]JOE_DATA!$A$2:$A$19999="EPC Energy"),1,0)))</f>
        <v>1</v>
      </c>
      <c r="IJ89" s="3">
        <f t="array" ref="IJ89">IF(LEN($EW89)=0,1,SUM(IF(([2]JOE_DATA!$C$2:$C$19999=$EW89)*([2]JOE_DATA!$B$2:$B$19999="Client type")*([2]JOE_DATA!$A$2:$A$19999="EPC Projects"),1,0)))</f>
        <v>1</v>
      </c>
      <c r="IK89" s="3">
        <f t="array" ref="IK89">IF(LEN($FE89)=0,0.4,SUM(IF(([2]JOE_DATA!$C$2:$C$19999=$FE89)*([2]JOE_DATA!$B$2:$B$19999="Client type")*([2]JOE_DATA!$A$2:$A$19999="Real Estate"),0.4,0)))
+
IF(LEN($FF89)=0,0.3,SUM(IF(([2]JOE_DATA!$C$2:$C$19999=$FF89)*([2]JOE_DATA!$B$2:$B$19999="Client type")*([2]JOE_DATA!$A$2:$A$19999="Real Estate"),0.3,0)))
+
IF(LEN($FG89)=0,0.3,SUM(IF(([2]JOE_DATA!$C$2:$C$19999=$FG89)*([2]JOE_DATA!$B$2:$B$19999="Client type")*([2]JOE_DATA!$A$2:$A$19999="Real Estate"),0.3,0)))</f>
        <v>1</v>
      </c>
      <c r="IL89" s="3">
        <f t="array" ref="IL89">IF(LEN($FH89)=0,0.4,SUM(IF(([2]JOE_DATA!$C$2:$C$19999=$FH89)*([2]JOE_DATA!$B$2:$B$19999="Work type")*([2]JOE_DATA!$A$2:$A$19999="Real Estate"),0.4,0)))
+
IF(LEN($FI89)=0,0.3,SUM(IF(([2]JOE_DATA!$C$2:$C$19999=$FI89)*([2]JOE_DATA!$B$2:$B$19999="Work type")*([2]JOE_DATA!$A$2:$A$19999="Real Estate"),0.3,0)))
+
IF(LEN($FJ89)=0,0.3,SUM(IF(([2]JOE_DATA!$C$2:$C$19999=$FJ89)*([2]JOE_DATA!$B$2:$B$19999="Work type")*([2]JOE_DATA!$A$2:$A$19999="Real Estate"),0.3,0)))</f>
        <v>1</v>
      </c>
      <c r="IM89" s="3">
        <f t="array" ref="IM89">IF(LEN($EX89)=0,0.4,SUM(IF(([2]JOE_DATA!$C$2:$C$19999=$EX89)*([2]JOE_DATA!$B$2:$B$19999="Work type")*([2]JOE_DATA!$A$2:$A$19999="Human Capital"),0.4,0)))
+
IF(LEN($EY89)=0,0.3,SUM(IF(([2]JOE_DATA!$C$2:$C$19999=$EY89)*([2]JOE_DATA!$B$2:$B$19999="Work type")*([2]JOE_DATA!$A$2:$A$19999="Human Capital"),0.3,0)))
+
IF(LEN($EZ89)=0,0.3,SUM(IF(([2]JOE_DATA!$C$2:$C$19999=$EZ89)*([2]JOE_DATA!$B$2:$B$19999="Work type")*([2]JOE_DATA!$A$2:$A$19999="Human Capital"),0.3,0)))</f>
        <v>1</v>
      </c>
      <c r="IN89" s="3">
        <f t="array" ref="IN89">IF(LEN($FA89)=0,0.4,SUM(IF(([2]JOE_DATA!$C$2:$C$19999=$FA89)*([2]JOE_DATA!$B$2:$B$19999="Sub-work types")*([2]JOE_DATA!$A$2:$A$19999="Human Capital"),0.4,0)))
+
IF(LEN($FB89)=0,0.3,SUM(IF(([2]JOE_DATA!$C$2:$C$19999=$FB89)*([2]JOE_DATA!$B$2:$B$19999="Sub-work types")*([2]JOE_DATA!$A$2:$A$19999="Human Capital"),0.3,0)))
+
IF(LEN($FC89)=0,0.3,SUM(IF(([2]JOE_DATA!$C$2:$C$19999=$FC89)*([2]JOE_DATA!$B$2:$B$19999="Sub-work types")*([2]JOE_DATA!$A$2:$A$19999="Human Capital"),0.3,0)))</f>
        <v>1</v>
      </c>
      <c r="IO89" s="16">
        <f t="array" ref="IO89">IF(LEN($FD89)=0,1,SUM(IF(([2]JOE_DATA!$C$2:$C$19999=$FD89)*([2]JOE_DATA!$B$2:$B$19999="Pension scheme")*([2]JOE_DATA!$A$2:$A$19999="Human Capital"),1,0)))</f>
        <v>1</v>
      </c>
      <c r="IP89" s="3">
        <f t="array" ref="IP89">IF(LEN($BT89)=0,0.4,SUM(IF(([2]JOE_DATA!$C$2:$C$19999=$BT89)*([2]JOE_DATA!$B$2:$B$19999="Other Matter Executive"),0.4,0)))
+
IF(LEN($BU89)=0,0.3,SUM(IF(([2]JOE_DATA!$C$2:$C$19999=$BU89)*([2]JOE_DATA!$B$2:$B$19999="Other Matter Executive"),0.3,0)))
+
IF(LEN($BV89)=0,0.3,SUM(IF(([2]JOE_DATA!$C$2:$C$19999=$BV89)*([2]JOE_DATA!$B$2:$B$19999="Other Matter Executive"),0.3,0)))</f>
        <v>1</v>
      </c>
    </row>
    <row r="90" spans="1:250" ht="27.75">
      <c r="A90" s="37" t="s">
        <v>246</v>
      </c>
      <c r="B90" s="38" t="s">
        <v>539</v>
      </c>
      <c r="C90" s="37" t="s">
        <v>248</v>
      </c>
      <c r="D90" s="37" t="s">
        <v>540</v>
      </c>
      <c r="E90" s="3"/>
      <c r="F90" s="39" t="s">
        <v>325</v>
      </c>
      <c r="G90" s="3"/>
      <c r="H90" s="3"/>
      <c r="I90" s="40" t="s">
        <v>327</v>
      </c>
      <c r="J90" s="3"/>
      <c r="K90" s="3"/>
      <c r="L90" s="37"/>
      <c r="M90" s="3"/>
      <c r="N90" s="3"/>
      <c r="O90" s="41" t="s">
        <v>100</v>
      </c>
      <c r="P90" s="37"/>
      <c r="Q90" s="37"/>
      <c r="R90" s="3"/>
      <c r="S90" s="42"/>
      <c r="T90" s="42">
        <v>39764</v>
      </c>
      <c r="U90" s="37" t="s">
        <v>325</v>
      </c>
      <c r="V90" s="3"/>
      <c r="W90" s="3"/>
      <c r="X90" s="40" t="s">
        <v>541</v>
      </c>
      <c r="Y90" s="40" t="s">
        <v>327</v>
      </c>
      <c r="Z90" s="3"/>
      <c r="AA90" s="37" t="s">
        <v>542</v>
      </c>
      <c r="AB90" s="37"/>
      <c r="AC90" s="3"/>
      <c r="AD90" s="37" t="s">
        <v>254</v>
      </c>
      <c r="AE90" s="3"/>
      <c r="AF90" s="3"/>
      <c r="AG90" s="43" t="s">
        <v>130</v>
      </c>
      <c r="AH90" s="3"/>
      <c r="AI90" s="37" t="s">
        <v>255</v>
      </c>
      <c r="AJ90" s="3"/>
      <c r="AK90" s="3"/>
      <c r="AL90" s="37"/>
      <c r="AM90" s="3"/>
      <c r="AN90" s="3"/>
      <c r="AO90" s="37" t="s">
        <v>256</v>
      </c>
      <c r="AP90" s="3"/>
      <c r="AQ90" s="3"/>
      <c r="AR90" s="3"/>
      <c r="AS90" s="3"/>
      <c r="AT90" s="3"/>
      <c r="AU90" s="3"/>
      <c r="AV90" s="3"/>
      <c r="AW90" s="3"/>
      <c r="AX90" s="3"/>
      <c r="AY90" s="3"/>
      <c r="AZ90" s="3"/>
      <c r="BA90" s="3"/>
      <c r="BB90" s="3"/>
      <c r="BC90" s="3"/>
      <c r="BD90" s="3"/>
      <c r="BE90" s="44"/>
      <c r="BF90" s="37"/>
      <c r="BG90" s="37" t="s">
        <v>254</v>
      </c>
      <c r="BH90" s="3"/>
      <c r="BI90" s="37" t="s">
        <v>289</v>
      </c>
      <c r="BJ90" s="45"/>
      <c r="BK90" s="45"/>
      <c r="BL90" s="46" t="s">
        <v>258</v>
      </c>
      <c r="BM90" s="46" t="s">
        <v>376</v>
      </c>
      <c r="BN90" s="37"/>
      <c r="BO90" s="3"/>
      <c r="BP90" s="3"/>
      <c r="BQ90" s="3"/>
      <c r="BR90" s="3"/>
      <c r="BS90" s="3"/>
      <c r="BT90" s="46"/>
      <c r="BU90" s="37"/>
      <c r="BV90" s="37"/>
      <c r="BW90" s="46"/>
      <c r="BX90" s="3"/>
      <c r="BY90" s="3"/>
      <c r="BZ90" s="3"/>
      <c r="CA90" s="3"/>
      <c r="CB90" s="3"/>
      <c r="CC90" s="3"/>
      <c r="CD90" s="41" t="s">
        <v>259</v>
      </c>
      <c r="CE90" s="40" t="s">
        <v>260</v>
      </c>
      <c r="CF90" s="3"/>
      <c r="CG90" s="41" t="s">
        <v>261</v>
      </c>
      <c r="CH90" s="40"/>
      <c r="CI90" s="3"/>
      <c r="CJ90" s="3"/>
      <c r="CK90" s="41" t="s">
        <v>262</v>
      </c>
      <c r="CL90" s="3"/>
      <c r="CM90" s="3"/>
      <c r="CN90" s="3"/>
      <c r="CO90" s="3"/>
      <c r="CP90" s="3"/>
      <c r="CQ90" s="37"/>
      <c r="CR90" s="37"/>
      <c r="CS90" s="37"/>
      <c r="CT90" s="37"/>
      <c r="CU90" s="37"/>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7"/>
      <c r="FF90" s="37"/>
      <c r="FG90" s="37"/>
      <c r="FH90" s="37"/>
      <c r="FI90" s="37"/>
      <c r="FJ90" s="3"/>
      <c r="FK90" s="3"/>
      <c r="FL90" s="3"/>
      <c r="FM90" s="3"/>
      <c r="FO90" s="3"/>
      <c r="FP90" s="3"/>
      <c r="FQ90" s="3" t="str">
        <f t="array" ref="FQ90">IF(SUM($FU90:$IP90)=74,"PASS","FAIL")</f>
        <v>PASS</v>
      </c>
      <c r="FR90" s="3">
        <f t="shared" si="9"/>
        <v>0</v>
      </c>
      <c r="FS90" s="3">
        <f t="shared" si="10"/>
        <v>0</v>
      </c>
      <c r="FT90" s="3"/>
      <c r="FU90" s="3">
        <f t="array" ref="FU90">SUM(IF(([2]JOE_DATA!$C$2:$C$19999=$C90)*([2]JOE_DATA!$B$2:$B$19999="Client Name Confidential"),1,0))</f>
        <v>1</v>
      </c>
      <c r="FV90" s="3">
        <f t="array" ref="FV90">IF(ISBLANK($E90),1,SUM(IF(([2]JOE_DATA!$C$2:$C$19999=$E90)*([2]JOE_DATA!$B$2:$B$19999="Client name confidential on completion"),1,0)))</f>
        <v>1</v>
      </c>
      <c r="FW90" s="3">
        <f t="array" ref="FW90">IF(LEN($F90)=0,0.5,SUM(IF(([2]JOE_DATA!$C$2:$C$19999=$F90)*([2]JOE_DATA!$B$2:$B$19999="Client sector group"),0.5,0)))
+
IF(LEN($G90)=0,0.25,SUM(IF(([2]JOE_DATA!$C$2:$C$19999=$G90)*([2]JOE_DATA!$B$2:$B$19999="Client sector group"),0.25,0)))
+
IF(LEN($H90)=0,0.25,SUM(IF(([2]JOE_DATA!$C$2:$C$19999=$H90)*([2]JOE_DATA!$B$2:$B$19999="Client sector group"),0.25,0)))</f>
        <v>1</v>
      </c>
      <c r="FX90" s="3">
        <f t="array" ref="FX90">IF(ISBLANK($I90),0.5,SUM(IF(([2]JOE_DATA!$C$2:$C$19999=$I90)*([2]JOE_DATA!$B$2:$B$19999="Client sub-sector group"),0.5,0)))
+
IF(ISBLANK($J90),0.25,SUM(IF(([2]JOE_DATA!$C$2:$C$19999=$J90)*([2]JOE_DATA!$B$2:$B$19999="Client sub-sector group"),0.25,0)))
+
IF(ISBLANK($K90),0.25,SUM(IF(([2]JOE_DATA!$C$2:$C$19999=$K90)*([2]JOE_DATA!$B$2:$B$19999="Client sub-sector group"),0.25,0)))</f>
        <v>1</v>
      </c>
      <c r="FY90" s="3">
        <f t="array" ref="FY90">IF(LEN($L90)=0,0.4,SUM(IF(([2]JOE_DATA!$C$2:$C$19999=$L90)*([2]JOE_DATA!$B$2:$B$19999="Predominant Country of Client"),0.4,0)))
+
IF(LEN($M90)=0,0.3,SUM(IF(([2]JOE_DATA!$C$2:$C$19999=$M90)*([2]JOE_DATA!$B$2:$B$19999="Predominant Country of Client"),0.3,0)))
+
IF(LEN($N90)=0,0.3,SUM(IF(([2]JOE_DATA!$C$2:$C$19999=$N90)*([2]JOE_DATA!$B$2:$B$19999="Predominant Country of Client"),0.3,0)))</f>
        <v>1</v>
      </c>
      <c r="FZ90" s="3">
        <f t="array" ref="FZ90">IF(LEN($O90)=0,0.4,SUM(IF(([2]JOE_DATA!$C$2:$C$19999=$O90)*([2]JOE_DATA!$B$2:$B$19999="Main practice group"),0.4,0)))
+
IF(LEN($P90)=0,0.3,SUM(IF(([2]JOE_DATA!$C$2:$C$19999=$P90)*([2]JOE_DATA!$B$2:$B$19999="Main practice group"),0.3,0)))
+
IF(LEN($Q90)=0,0.3,SUM(IF(([2]JOE_DATA!$C$2:$C$19999=$Q90)*([2]JOE_DATA!$B$2:$B$19999="Main practice group"),0.3,0)))</f>
        <v>1</v>
      </c>
      <c r="GA90" s="3">
        <f t="shared" si="11"/>
        <v>1</v>
      </c>
      <c r="GB90" s="3">
        <f t="shared" si="12"/>
        <v>1</v>
      </c>
      <c r="GC90" s="3">
        <f t="array" ref="GC90">IF(LEN($U90)=0,0.4,SUM(IF(([2]JOE_DATA!$C$2:$C$19999=$U90)*([2]JOE_DATA!$B$2:$B$19999="Matter sector group"),0.4,0)))
+
IF(LEN($V90)=0,0.3,SUM(IF(([2]JOE_DATA!$C$2:$C$19999=$V90)*([2]JOE_DATA!$B$2:$B$19999="Matter sector group"),0.3,0)))
+
IF(LEN($W90)=0,0.3,SUM(IF(([2]JOE_DATA!$C$2:$C$19999=$W90)*([2]JOE_DATA!$B$2:$B$19999="Matter sector group"),0.3,0)))</f>
        <v>1</v>
      </c>
      <c r="GD90" s="3">
        <f t="array" ref="GD90">IF(LEN($X90)=0,0.4,SUM(IF(([2]JOE_DATA!$C$2:$C$19999=$X90)*([2]JOE_DATA!$B$2:$B$19999="Matter sub-sector group"),0.4,0)))
+
IF(LEN($Y90)=0,0.3,SUM(IF(([2]JOE_DATA!$C$2:$C$19999=$Y90)*([2]JOE_DATA!$B$2:$B$19999="Matter sub-sector group"),0.3,0)))
+
IF(LEN($Z90)=0,0.3,SUM(IF(([2]JOE_DATA!$C$2:$C$19999=$Z90)*([2]JOE_DATA!$B$2:$B$19999="Matter sub-sector group"),0.3,0)))</f>
        <v>1</v>
      </c>
      <c r="GE90" s="3">
        <f t="array" ref="GE90">IF(ISBLANK($AD90),1,SUM(IF(([2]JOE_DATA!$C$2:$C$19999=$AD90)*([2]JOE_DATA!$B$2:$B$19999="Matter confidential"),1,0)))</f>
        <v>1</v>
      </c>
      <c r="GF90" s="3">
        <f t="array" ref="GF90">IF(ISBLANK($AE90),1,SUM(IF(([2]JOE_DATA!$C$2:$C$19999=$AE90)*([2]JOE_DATA!$B$2:$B$19999="Matter confidential on completion"),1,0)))</f>
        <v>1</v>
      </c>
      <c r="GG90" s="3">
        <f t="array" ref="GG90">IF(ISBLANK($AG90),1,SUM(IF(([2]JOE_DATA!$C$2:$C$19999=$AG90)*([2]JOE_DATA!$B$2:$B$19999="Applicable law"),1,0)))</f>
        <v>1</v>
      </c>
      <c r="GH90" s="3">
        <f t="array" ref="GH90">IF(ISBLANK($AO90),1,SUM(IF(([2]JOE_DATA!$C$2:$C$19999=$AO90)*([2]JOE_DATA!$B$2:$B$19999="Contentious"),1,0)))</f>
        <v>1</v>
      </c>
      <c r="GI90" s="3">
        <f t="array" ref="GI90">IF(ISBLANK($AP90),1,SUM(IF(([2]JOE_DATA!$C$2:$C$19999=$AP90)*([2]JOE_DATA!$B$2:$B$19999="Dispute resolution"),1,0)))</f>
        <v>1</v>
      </c>
      <c r="GJ90" s="3">
        <f t="array" ref="GJ90">IF(ISBLANK($AQ90),1,SUM(IF(([2]JOE_DATA!$C$2:$C$19999=$AQ90)*([2]JOE_DATA!$B$2:$B$19999="Language of dispute"),1,0)))</f>
        <v>1</v>
      </c>
      <c r="GK90" s="3">
        <f t="array" ref="GK90">IF(LEN($AW90)=0,0.4,SUM(IF(([2]JOE_DATA!$C$2:$C$19999=$AW90)*([2]JOE_DATA!$B$2:$B$19999="Country Of Arbitration"),0.4,0)))
+
IF(LEN($AX90)=0,0.3,SUM(IF(([2]JOE_DATA!$C$2:$C$19999=$AX90)*([2]JOE_DATA!$B$2:$B$19999="Country Of Arbitration"),0.3,0)))
+
IF(LEN($AY90)=0,0.3,SUM(IF(([2]JOE_DATA!$C$2:$C$19999=$AY90)*([2]JOE_DATA!$B$2:$B$19999="Country Of Arbitration"),0.3,0)))</f>
        <v>1</v>
      </c>
      <c r="GL90" s="3">
        <f t="array" ref="GL90">IF(LEN($AT90)=0,0.4,SUM(IF(([2]JOE_DATA!$C$2:$C$19999=$AT90)*([2]JOE_DATA!$B$2:$B$19999="Jurisdiction of dispute"),0.4,0)))
+
IF(LEN($AU90)=0,0.3,SUM(IF(([2]JOE_DATA!$C$2:$C$19999=$AU90)*([2]JOE_DATA!$B$2:$B$19999="Jurisdiction of dispute"),0.3,0)))
+
IF(LEN($AV90)=0,0.3,SUM(IF(([2]JOE_DATA!$C$2:$C$19999=$AV90)*([2]JOE_DATA!$B$2:$B$19999="Jurisdiction of dispute"),0.3,0)))</f>
        <v>1</v>
      </c>
      <c r="GM90" s="3">
        <f t="array" ref="GM90">IF(LEN($AZ90)=0,0.6,SUM(IF(([2]JOE_DATA!$C$2:$C$19999=$AZ90)*([2]JOE_DATA!$B$2:$B$19999="Seat of arbitration"),0.6,0)))
+
IF(LEN($BA90)=0,0.4,SUM(IF(([2]JOE_DATA!$C$2:$C$19999=$BA90)*([2]JOE_DATA!$B$2:$B$19999="Seat of arbitration"),0.4,0)))</f>
        <v>1</v>
      </c>
      <c r="GN90" s="3">
        <f t="array" ref="GN90">IF(ISBLANK($BB90),1,SUM(IF(([2]JOE_DATA!$C$2:$C$19999=$BB90)*([2]JOE_DATA!$B$2:$B$19999="Arbitral rules"),1,0)))</f>
        <v>1</v>
      </c>
      <c r="GO90" s="3">
        <f t="array" ref="GO90">IF(ISBLANK($BC90),1,SUM(IF(([2]JOE_DATA!$C$2:$C$19999=$BC90)*([2]JOE_DATA!$B$2:$B$19999="Investment treaty"),1,0)))</f>
        <v>1</v>
      </c>
      <c r="GP90" s="3">
        <f t="array" ref="GP90">IF(ISBLANK($BD90),1,SUM(IF(([2]JOE_DATA!$C$2:$C$19999=$BD90)*([2]JOE_DATA!$B$2:$B$19999="Investigation type"),1,0)))</f>
        <v>1</v>
      </c>
      <c r="GQ90" s="3">
        <f t="array" ref="GQ90">IF(ISBLANK($BF90),1,SUM(IF(([2]JOE_DATA!$C$2:$C$19999=$BF90)*([2]JOE_DATA!$B$2:$B$19999="Currency of deal"),1,0)))</f>
        <v>1</v>
      </c>
      <c r="GR90" s="3">
        <f t="array" ref="GR90">IF(ISBLANK($BG90),1,SUM(IF(([2]JOE_DATA!$C$2:$C$19999=$BG90)*([2]JOE_DATA!$B$2:$B$19999="Value confidential"),1,0)))</f>
        <v>1</v>
      </c>
      <c r="GS90" s="3">
        <f t="array" ref="GS90">IF(ISBLANK($BH90),1,SUM(IF(([2]JOE_DATA!$C$2:$C$19999=$BH90)*([2]JOE_DATA!$B$2:$B$19999="Value confidential on completion"),1,0)))</f>
        <v>1</v>
      </c>
      <c r="GT90" s="3">
        <f t="array" ref="GT90">IF(LEN($BI90)=0,0.4,SUM(IF(([2]JOE_DATA!$C$2:$C$19999=$BI90)*([2]JOE_DATA!$B$2:$B$19999="Teams"),0.4,0)))
+
IF(LEN($BJ90)=0,0.3,SUM(IF(([2]JOE_DATA!$C$2:$C$19999=$BJ90)*([2]JOE_DATA!$B$2:$B$19999="Teams"),0.3,0)))
+
IF(LEN($BK90)=0,0.3,SUM(IF(([2]JOE_DATA!$C$2:$C$19999=$BK90)*([2]JOE_DATA!$B$2:$B$19999="Teams"),0.3,0)))</f>
        <v>1</v>
      </c>
      <c r="GU90" s="3">
        <f t="array" ref="GU90">IF(LEN($BL90)=0,0.4,SUM(IF(([2]JOE_DATA!$C$2:$C$19999=$BL90)*([2]JOE_DATA!$B$2:$B$19999="Lead Matter Partner"),0.4,0)))
+
IF(LEN($BM90)=0,0.3,SUM(IF(([2]JOE_DATA!$C$2:$C$19999=$BM90)*([2]JOE_DATA!$B$2:$B$19999="Lead Matter Partner"),0.3,0)))
+
IF(LEN($BN90)=0,0.3,SUM(IF(([2]JOE_DATA!$C$2:$C$19999=$BN90)*([2]JOE_DATA!$B$2:$B$19999="Lead Matter Partner"),0.3,0)))</f>
        <v>1</v>
      </c>
      <c r="GV90" s="3">
        <f t="array" ref="GV90">IF(LEN($BP90)=0,0.4,SUM(IF(([2]JOE_DATA!$C$2:$C$19999=$BP90)*([2]JOE_DATA!$B$2:$B$19999="Source of credential"),0.4,0)))
+
IF(LEN($BQ90)=0,0.3,SUM(IF(([2]JOE_DATA!$C$2:$C$19999=$BQ90)*([2]JOE_DATA!$B$2:$B$19999="Source of credential"),0.3,0)))
+
IF(LEN($BR90)=0,0.3,SUM(IF(([2]JOE_DATA!$C$2:$C$19999=$BR90)*([2]JOE_DATA!$B$2:$B$19999="Source of credential"),0.3,0)))</f>
        <v>1</v>
      </c>
      <c r="GW90" s="3">
        <f t="array" ref="GW90">IF(LEN($BX90)=0,0.4,SUM(IF(([2]JOE_DATA!$C$2:$C$19999=$BX90)*([2]JOE_DATA!$B$2:$B$19999="CMS firms involved"),0.4,0)))
+
IF(LEN($BY90)=0,0.6,SUM(IF(([2]JOE_DATA!$C$2:$C$19999=$BY90)*([2]JOE_DATA!$B$2:$B$19999="CMS firms involved"),0.6,0)))</f>
        <v>1</v>
      </c>
      <c r="GX90" s="3">
        <f t="array" ref="GX90">IF(ISBLANK($BZ90),1,SUM(IF(([2]JOE_DATA!$C$2:$C$19999=$BZ90)*([2]JOE_DATA!$B$2:$B$19999="Lead CMS firm"),1,0)))</f>
        <v>1</v>
      </c>
      <c r="GY90" s="3">
        <f t="array" ref="GY90">IF(LEN($CA90)=0,0.4,SUM(IF(([2]JOE_DATA!$C$2:$C$19999=$CA90)*([2]JOE_DATA!$B$2:$B$19999="Countries of other CMS firms"),0.4,0)))
+
IF(LEN($CB90)=0,0.3,SUM(IF(([2]JOE_DATA!$C$2:$C$19999=$CB90)*([2]JOE_DATA!$B$2:$B$19999="Countries of other CMS firms"),0.3,0)))
+
IF(LEN($CC90)=0,0.3,SUM(IF(([2]JOE_DATA!$C$2:$C$19999=$CC90)*([2]JOE_DATA!$B$2:$B$19999="Countries of other CMS firms"),0.3,0)))</f>
        <v>1</v>
      </c>
      <c r="GZ90" s="3">
        <f t="array" ref="GZ90">IF(ISBLANK($CD90),1,SUM(IF(([2]JOE_DATA!$C$2:$C$19999=$CD90)*([2]JOE_DATA!$B$2:$B$19999="Credential status"),1,0)))</f>
        <v>1</v>
      </c>
      <c r="HA90" s="3">
        <f t="array" ref="HA90">IF(ISBLANK($CE90),1,SUM(IF(([2]JOE_DATA!$C$2:$C$19999=$CE90)*([2]JOE_DATA!$B$2:$B$19999="Credential version"),1,0)))</f>
        <v>1</v>
      </c>
      <c r="HB90" s="3">
        <f t="array" ref="HB90">IF(ISBLANK($CG90),1,SUM(IF(([2]JOE_DATA!$C$2:$C$19999=$CG90)*([2]JOE_DATA!$B$2:$B$19999="Credential type "),1,0)))</f>
        <v>1</v>
      </c>
      <c r="HC90" s="3">
        <f t="array" ref="HC90">IF(ISBLANK($CH90),1,SUM(IF(([2]JOE_DATA!$C$2:$C$19999=$CH90)*([2]JOE_DATA!$B$2:$B$19999="Other uses"),1,0)))</f>
        <v>1</v>
      </c>
      <c r="HD90" s="3">
        <f t="array" ref="HD90">IF(ISBLANK($CK90),1,SUM(IF(([2]JOE_DATA!$C$2:$C$19999=$CK90)*([2]JOE_DATA!$B$2:$B$19999="Priority"),1,0)))</f>
        <v>1</v>
      </c>
      <c r="HE90" s="3">
        <f t="array" ref="HE90">IF(LEN($CM90)=0,0.4,SUM(IF(([2]JOE_DATA!$C$2:$C$19999=$CM90)*([2]JOE_DATA!$B$2:$B$19999="Know how"),0.4,0)))
+
IF(LEN($CN90)=0,0.3,SUM(IF(([2]JOE_DATA!$C$2:$C$19999=$CN90)*([2]JOE_DATA!$B$2:$B$19999="Know how"),0.3,0)))
+
IF(LEN($CO90)=0,0.3,SUM(IF(([2]JOE_DATA!$C$2:$C$19999=$CO90)*([2]JOE_DATA!$B$2:$B$19999="Know how"),0.3,0)))</f>
        <v>1</v>
      </c>
      <c r="HF90" s="3">
        <f t="array" ref="HF90">IF(LEN($CS90)=0,0.4,SUM(IF(([2]JOE_DATA!$C$2:$C$19999=$CS90)*([2]JOE_DATA!$B$2:$B$19999="Work type")*([2]JOE_DATA!$A$2:$A$19999="BAIF"),0.4,0)))
+
IF(LEN($CT90)=0,0.3,SUM(IF(([2]JOE_DATA!$C$2:$C$19999=$CT90)*([2]JOE_DATA!$B$2:$B$19999="Work type")*([2]JOE_DATA!$A$2:$A$19999="BAIF"),0.3,0)))
+
IF(LEN($CU90)=0,0.3,SUM(IF(([2]JOE_DATA!$C$2:$C$19999=$CU90)*([2]JOE_DATA!$B$2:$B$19999="Work type")*([2]JOE_DATA!$A$2:$A$19999="BAIF"),0.3,0)))</f>
        <v>1</v>
      </c>
      <c r="HG90" s="3">
        <f t="array" ref="HG90">IF(LEN($CQ90)=0,1,SUM(IF(([2]JOE_DATA!$C$2:$C$19999=$CQ90)*([2]JOE_DATA!$B$2:$B$19999="Client type")*([2]JOE_DATA!$A$2:$A$19999="BAIF"),1,0)))</f>
        <v>1</v>
      </c>
      <c r="HH90" s="3">
        <f t="array" ref="HH90">IF(LEN($CW90)=0,0.4,SUM(IF(([2]JOE_DATA!$C$2:$C$19999=$CW90)*([2]JOE_DATA!$B$2:$B$19999="Work type")*([2]JOE_DATA!$A$2:$A$19999="CRD"),0.4,0)))
+
IF(LEN($CX90)=0,0.3,SUM(IF(([2]JOE_DATA!$C$2:$C$19999=$CX90)*([2]JOE_DATA!$B$2:$B$19999="Work type")*([2]JOE_DATA!$A$2:$A$19999="CRD"),0.3,0)))
+
IF(LEN($CY90)=0,0.3,SUM(IF(([2]JOE_DATA!$C$2:$C$19999=$CY90)*([2]JOE_DATA!$B$2:$B$19999="Work type")*([2]JOE_DATA!$A$2:$A$19999="CRD"),0.3,0)))</f>
        <v>1</v>
      </c>
      <c r="HI90" s="3">
        <f t="array" ref="HI90">IF(LEN($CZ90)=0,0.4,SUM(IF(([2]JOE_DATA!$C$2:$C$19999=$CZ90)*([2]JOE_DATA!$B$2:$B$19999="Sub-work type")*([2]JOE_DATA!$A$2:$A$19999="CRD"),0.4,0)))
+
IF(LEN($DA90)=0,0.3,SUM(IF(([2]JOE_DATA!$C$2:$C$19999=$DA90)*([2]JOE_DATA!$B$2:$B$19999="Sub-work type")*([2]JOE_DATA!$A$2:$A$19999="CRD"),0.3,0)))
+
IF(LEN($DB90)=0,0.3,SUM(IF(([2]JOE_DATA!$C$2:$C$19999=$DB90)*([2]JOE_DATA!$B$2:$B$19999="Sub-work type")*([2]JOE_DATA!$A$2:$A$19999="CRD"),0.3,0)))</f>
        <v>1</v>
      </c>
      <c r="HJ90" s="3">
        <f t="array" ref="HJ90">IF(LEN($CV90)=0,1,SUM(IF(([2]JOE_DATA!$C$2:$C$19999=$CV90)*([2]JOE_DATA!$B$2:$B$19999="Client type")*([2]JOE_DATA!$A$2:$A$19999="CRD"),1,0)))</f>
        <v>1</v>
      </c>
      <c r="HK90" s="3">
        <f t="array" ref="HK90">IF(LEN($DC90)=0,0.4,SUM(IF(([2]JOE_DATA!$C$2:$C$19999=$DC90)*([2]JOE_DATA!$B$2:$B$19999="Work type")*([2]JOE_DATA!$A$2:$A$19999="Corporate"),0.4,0)))
+
IF(LEN($DD90)=0,0.3,SUM(IF(([2]JOE_DATA!$C$2:$C$19999=$DD90)*([2]JOE_DATA!$B$2:$B$19999="Work type")*([2]JOE_DATA!$A$2:$A$19999="Corporate"),0.3,0)))
+
IF(LEN($DE90)=0,0.3,SUM(IF(([2]JOE_DATA!$C$2:$C$19999=$DE90)*([2]JOE_DATA!$B$2:$B$19999="Work type")*([2]JOE_DATA!$A$2:$A$19999="Corporate"),0.3,0)))</f>
        <v>1</v>
      </c>
      <c r="HL90" s="3">
        <f t="array" ref="HL90">IF(LEN($DF90)=0,0.4,SUM(IF(([2]JOE_DATA!$C$2:$C$19999=$DF90)*([2]JOE_DATA!$B$2:$B$19999="Sub-work type")*([2]JOE_DATA!$A$2:$A$19999="Corporate"),0.4,0)))
+
IF(LEN($DG90)=0,0.3,SUM(IF(([2]JOE_DATA!$C$2:$C$19999=$DG90)*([2]JOE_DATA!$B$2:$B$19999="Sub-work type")*([2]JOE_DATA!$A$2:$A$19999="Corporate"),0.3,0)))
+
IF(LEN($DH90)=0,0.3,SUM(IF(([2]JOE_DATA!$C$2:$C$19999=$DH90)*([2]JOE_DATA!$B$2:$B$19999="Sub-work type")*([2]JOE_DATA!$A$2:$A$19999="Corporate"),0.3,0)))</f>
        <v>1</v>
      </c>
      <c r="HM90" s="3">
        <f t="array" ref="HM90">IF(LEN($DI90)=0,0.4,SUM(IF(([2]JOE_DATA!$C$2:$C$19999=$DI90)*([2]JOE_DATA!$B$2:$B$19999="Acting for")*([2]JOE_DATA!$A$2:$A$19999="Corporate"),0.4,0)))
+
IF(LEN($DJ90)=0,0.3,SUM(IF(([2]JOE_DATA!$C$2:$C$19999=$DJ90)*([2]JOE_DATA!$B$2:$B$19999="Acting for")*([2]JOE_DATA!$A$2:$A$19999="Corporate"),0.3,0)))
+
IF(LEN($DK90)=0,0.3,SUM(IF(([2]JOE_DATA!$C$2:$C$19999=$DK90)*([2]JOE_DATA!$B$2:$B$19999="Acting for")*([2]JOE_DATA!$A$2:$A$19999="Corporate"),0.3,0)))</f>
        <v>1</v>
      </c>
      <c r="HN90" s="3">
        <f t="array" ref="HN90">IF(LEN($DM90)=0,0.4,SUM(IF(([2]JOE_DATA!$C$2:$C$19999=$DM90)*([2]JOE_DATA!$B$2:$B$19999="Country of buyer")*([2]JOE_DATA!$A$2:$A$19999="Corporate"),0.4,0)))
+
IF(LEN($DN90)=0,0.3,SUM(IF(([2]JOE_DATA!$C$2:$C$19999=$DN90)*([2]JOE_DATA!$B$2:$B$19999="Country of buyer")*([2]JOE_DATA!$A$2:$A$19999="Corporate"),0.3,0)))
+
IF(LEN($DL90)=0,0.3,SUM(IF(([2]JOE_DATA!$C$2:$C$19999=$DL90)*([2]JOE_DATA!$B$2:$B$19999="Country of buyer")*([2]JOE_DATA!$A$2:$A$19999="Corporate"),0.3,0)))</f>
        <v>1</v>
      </c>
      <c r="HO90" s="3">
        <f t="array" ref="HO90">IF(LEN($DO90)=0,0.4,SUM(IF(([2]JOE_DATA!$C$2:$C$19999=$DO90)*([2]JOE_DATA!$B$2:$B$19999="Country of seller")*([2]JOE_DATA!$A$2:$A$19999="Corporate"),0.4,0)))
+
IF(LEN($DP90)=0,0.3,SUM(IF(([2]JOE_DATA!$C$2:$C$19999=$DP90)*([2]JOE_DATA!$B$2:$B$19999="Country of seller")*([2]JOE_DATA!$A$2:$A$19999="Corporate"),0.3,0)))
+
IF(LEN($DQ90)=0,0.3,SUM(IF(([2]JOE_DATA!$C$2:$C$19999=$DQ90)*([2]JOE_DATA!$B$2:$B$19999="Country of seller")*([2]JOE_DATA!$A$2:$A$19999="Corporate"),0.3,0)))</f>
        <v>1</v>
      </c>
      <c r="HP90" s="3">
        <f t="array" ref="HP90">IF(LEN($DR90)=0,0.4,SUM(IF(([2]JOE_DATA!$C$2:$C$19999=$DR90)*([2]JOE_DATA!$B$2:$B$19999="Country of target")*([2]JOE_DATA!$A$2:$A$19999="Corporate"),0.4,0)))
+
IF(LEN($DS90)=0,0.3,SUM(IF(([2]JOE_DATA!$C$2:$C$19999=$DS90)*([2]JOE_DATA!$B$2:$B$19999="Country of target")*([2]JOE_DATA!$A$2:$A$19999="Corporate"),0.3,0)))
+
IF(LEN($DT90)=0,0.3,SUM(IF(([2]JOE_DATA!$C$2:$C$19999=$DT90)*([2]JOE_DATA!$B$2:$B$19999="Country of target")*([2]JOE_DATA!$A$2:$A$19999="Corporate"),0.3,0)))</f>
        <v>1</v>
      </c>
      <c r="HQ90" s="3">
        <f t="array" ref="HQ90">IF(LEN($DU90)=0,1,SUM(IF(([2]JOE_DATA!$C$2:$C$19999=$DU90)*([2]JOE_DATA!$B$2:$B$19999="Value over US $5m")*([2]JOE_DATA!$A$2:$A$19999="Corporate"),1,0)))</f>
        <v>1</v>
      </c>
      <c r="HR90" s="3">
        <f t="array" ref="HR90">IF(LEN($DV90)=0,1,SUM(IF(([2]JOE_DATA!$C$2:$C$19999=$DV90)*([2]JOE_DATA!$B$2:$B$19999="Value over £500,000")*([2]JOE_DATA!$A$2:$A$19999="Corporate"),1,0)))</f>
        <v>1</v>
      </c>
      <c r="HS90" s="3">
        <f t="array" ref="HS90">IF(LEN($DW90)=0,1,SUM(IF(([2]JOE_DATA!$C$2:$C$19999=$DW90)*([2]JOE_DATA!$B$2:$B$19999="Value over Euro 5m")*([2]JOE_DATA!$A$2:$A$19999="Corporate"),1,0)))</f>
        <v>1</v>
      </c>
      <c r="HT90" s="3">
        <f t="array" ref="HT90">IF(LEN($DX90)=0,1,SUM(IF(([2]JOE_DATA!$C$2:$C$19999=$DX90)*([2]JOE_DATA!$B$2:$B$19999="Value range in euros")*([2]JOE_DATA!$A$2:$A$19999="Corporate"),1,0)))</f>
        <v>1</v>
      </c>
      <c r="HU90" s="3">
        <f t="array" ref="HU90">IF(LEN($DY90)=0,1,SUM(IF(([2]JOE_DATA!$C$2:$C$19999=$DY90)*([2]JOE_DATA!$B$2:$B$19999="Is the deal relevant for M&amp;A study")*([2]JOE_DATA!$A$2:$A$19999="Corporate"),1,0)))</f>
        <v>1</v>
      </c>
      <c r="HV90" s="3">
        <f t="array" ref="HV90">IF(LEN($DZ90)=0,1,SUM(IF(([2]JOE_DATA!$C$2:$C$19999=$DZ90)*([2]JOE_DATA!$B$2:$B$19999="Does the deal involve PE clients")*([2]JOE_DATA!$A$2:$A$19999="Corporate"),1,0)))</f>
        <v>1</v>
      </c>
      <c r="HW90" s="3">
        <f t="array" ref="HW90">IF(LEN($EA90)=0,1,SUM(IF(([2]JOE_DATA!$C$2:$C$19999=$EA90)*([2]JOE_DATA!$B$2:$B$19999="Quarter deal announced/signed")*([2]JOE_DATA!$A$2:$A$19999="Corporate"),1,0)))</f>
        <v>1</v>
      </c>
      <c r="HX90" s="3">
        <f t="array" ref="HX90">IF(LEN($EB90)=0,1,SUM(IF(([2]JOE_DATA!$C$2:$C$19999=$EB90)*([2]JOE_DATA!$B$2:$B$19999="Quarter deal completed")*([2]JOE_DATA!$A$2:$A$19999="Corporate"),1,0)))</f>
        <v>1</v>
      </c>
      <c r="HY90" s="3">
        <f t="array" ref="HY90">IF(LEN($EC90)=0,1,SUM(IF(([2]JOE_DATA!$C$2:$C$19999=$EC90)*([2]JOE_DATA!$B$2:$B$19999="Year deal announced/signed")*([2]JOE_DATA!$A$2:$A$19999="Corporate"),1,0)))</f>
        <v>1</v>
      </c>
      <c r="HZ90" s="3">
        <f t="array" ref="HZ90">IF(LEN($ED90)=0,1,SUM(IF(([2]JOE_DATA!$C$2:$C$19999=$ED90)*([2]JOE_DATA!$B$2:$B$19999="Year deal completed")*([2]JOE_DATA!$A$2:$A$19999="Corporate"),1,0)))</f>
        <v>1</v>
      </c>
      <c r="IA90" s="3">
        <v>1</v>
      </c>
      <c r="IB90" s="3">
        <f t="array" ref="IB90">IF(LEN($EF90)=0,1,SUM(IF(([2]JOE_DATA!$C$2:$C$19999=$EF90)*([2]JOE_DATA!$B$2:$B$19999="Work type")*([2]JOE_DATA!$A$2:$A$19999="Corporate Tax"),1,0)))</f>
        <v>1</v>
      </c>
      <c r="IC90" s="3">
        <f t="array" ref="IC90">IF(LEN($EG90)=0,0.4,SUM(IF(([2]JOE_DATA!$C$2:$C$19999=$EG90)*([2]JOE_DATA!$B$2:$B$19999="Work type")*([2]JOE_DATA!$A$2:$A$19999="EPC Construction"),0.4,0)))
+
IF(LEN($EH90)=0,0.3,SUM(IF(([2]JOE_DATA!$C$2:$C$19999=$EH90)*([2]JOE_DATA!$B$2:$B$19999="Work type")*([2]JOE_DATA!$A$2:$A$19999="EPC Construction"),0.3,0)))
+
IF(LEN($EI90)=0,0.3,SUM(IF(([2]JOE_DATA!$C$2:$C$19999=$EI90)*([2]JOE_DATA!$B$2:$B$19999="Work type")*([2]JOE_DATA!$A$2:$A$19999="EPC Construction"),0.3,0)))</f>
        <v>1</v>
      </c>
      <c r="ID90" s="3">
        <f t="array" ref="ID90">IF(LEN($EJ90)=0,0.4,SUM(IF(([2]JOE_DATA!$C$2:$C$19999=$EJ90)*([2]JOE_DATA!$B$2:$B$19999="Contract type")*([2]JOE_DATA!$A$2:$A$19999="EPC Construction"),0.4,0)))
+
IF(LEN($EK90)=0,0.3,SUM(IF(([2]JOE_DATA!$C$2:$C$19999=$EK90)*([2]JOE_DATA!$B$2:$B$19999="Contract type")*([2]JOE_DATA!$A$2:$A$19999="EPC Construction"),0.3,0)))
+
IF(LEN($EL90)=0,0.3,SUM(IF(([2]JOE_DATA!$C$2:$C$19999=$EL90)*([2]JOE_DATA!$B$2:$B$19999="Contract type")*([2]JOE_DATA!$A$2:$A$19999="EPC Construction"),0.3,0)))</f>
        <v>1</v>
      </c>
      <c r="IE90" s="3">
        <f t="array" ref="IE90">IF(LEN($EP90)=0,1,SUM(IF(([2]JOE_DATA!$C$2:$C$19999=$EP90)*([2]JOE_DATA!$B$2:$B$19999="Client type")*([2]JOE_DATA!$A$2:$A$19999="EPC Construction"),1,0)))</f>
        <v>1</v>
      </c>
      <c r="IF90" s="3">
        <f t="array" ref="IF90">IF(LEN($EN90)=0,1,SUM(IF(([2]JOE_DATA!$C$2:$C$19999=$EN90)*([2]JOE_DATA!$B$2:$B$19999="Subject matter")*([2]JOE_DATA!$A$2:$A$19999="EPC Construction"),1,0)))</f>
        <v>1</v>
      </c>
      <c r="IG90" s="3">
        <f t="array" ref="IG90">IF(LEN($ER90)=0,1,SUM(IF(([2]JOE_DATA!$C$2:$C$19999=$ER90)*([2]JOE_DATA!$B$2:$B$19999="Client scope")*([2]JOE_DATA!$A$2:$A$19999="EPC Construction"),1,0)))</f>
        <v>1</v>
      </c>
      <c r="IH90" s="3">
        <f t="array" ref="IH90">IF(LEN($ES90)=0,0.4,SUM(IF(([2]JOE_DATA!$C$2:$C$19999=$ES90)*([2]JOE_DATA!$B$2:$B$19999="Work type")*([2]JOE_DATA!$A$2:$A$19999="EPC Energy"),0.4,0)))
+
IF(LEN($ET90)=0,0.3,SUM(IF(([2]JOE_DATA!$C$2:$C$19999=$ET90)*([2]JOE_DATA!$B$2:$B$19999="Work type")*([2]JOE_DATA!$A$2:$A$19999="EPC Energy"),0.3,0)))
+
IF(LEN($EU90)=0,0.3,SUM(IF(([2]JOE_DATA!$C$2:$C$19999=$EU90)*([2]JOE_DATA!$B$2:$B$19999="Work type")*([2]JOE_DATA!$A$2:$A$19999="EPC Energy"),0.3,0)))</f>
        <v>1</v>
      </c>
      <c r="II90" s="3">
        <f t="array" ref="II90">IF(LEN($EV90)=0,1,SUM(IF(([2]JOE_DATA!$C$2:$C$19999=$EV90)*([2]JOE_DATA!$B$2:$B$19999="Work type")*([2]JOE_DATA!$A$2:$A$19999="EPC Energy"),1,0)))</f>
        <v>1</v>
      </c>
      <c r="IJ90" s="3">
        <f t="array" ref="IJ90">IF(LEN($EW90)=0,1,SUM(IF(([2]JOE_DATA!$C$2:$C$19999=$EW90)*([2]JOE_DATA!$B$2:$B$19999="Client type")*([2]JOE_DATA!$A$2:$A$19999="EPC Projects"),1,0)))</f>
        <v>1</v>
      </c>
      <c r="IK90" s="3">
        <f t="array" ref="IK90">IF(LEN($FE90)=0,0.4,SUM(IF(([2]JOE_DATA!$C$2:$C$19999=$FE90)*([2]JOE_DATA!$B$2:$B$19999="Client type")*([2]JOE_DATA!$A$2:$A$19999="Real Estate"),0.4,0)))
+
IF(LEN($FF90)=0,0.3,SUM(IF(([2]JOE_DATA!$C$2:$C$19999=$FF90)*([2]JOE_DATA!$B$2:$B$19999="Client type")*([2]JOE_DATA!$A$2:$A$19999="Real Estate"),0.3,0)))
+
IF(LEN($FG90)=0,0.3,SUM(IF(([2]JOE_DATA!$C$2:$C$19999=$FG90)*([2]JOE_DATA!$B$2:$B$19999="Client type")*([2]JOE_DATA!$A$2:$A$19999="Real Estate"),0.3,0)))</f>
        <v>1</v>
      </c>
      <c r="IL90" s="3">
        <f t="array" ref="IL90">IF(LEN($FH90)=0,0.4,SUM(IF(([2]JOE_DATA!$C$2:$C$19999=$FH90)*([2]JOE_DATA!$B$2:$B$19999="Work type")*([2]JOE_DATA!$A$2:$A$19999="Real Estate"),0.4,0)))
+
IF(LEN($FI90)=0,0.3,SUM(IF(([2]JOE_DATA!$C$2:$C$19999=$FI90)*([2]JOE_DATA!$B$2:$B$19999="Work type")*([2]JOE_DATA!$A$2:$A$19999="Real Estate"),0.3,0)))
+
IF(LEN($FJ90)=0,0.3,SUM(IF(([2]JOE_DATA!$C$2:$C$19999=$FJ90)*([2]JOE_DATA!$B$2:$B$19999="Work type")*([2]JOE_DATA!$A$2:$A$19999="Real Estate"),0.3,0)))</f>
        <v>1</v>
      </c>
      <c r="IM90" s="3">
        <f t="array" ref="IM90">IF(LEN($EX90)=0,0.4,SUM(IF(([2]JOE_DATA!$C$2:$C$19999=$EX90)*([2]JOE_DATA!$B$2:$B$19999="Work type")*([2]JOE_DATA!$A$2:$A$19999="Human Capital"),0.4,0)))
+
IF(LEN($EY90)=0,0.3,SUM(IF(([2]JOE_DATA!$C$2:$C$19999=$EY90)*([2]JOE_DATA!$B$2:$B$19999="Work type")*([2]JOE_DATA!$A$2:$A$19999="Human Capital"),0.3,0)))
+
IF(LEN($EZ90)=0,0.3,SUM(IF(([2]JOE_DATA!$C$2:$C$19999=$EZ90)*([2]JOE_DATA!$B$2:$B$19999="Work type")*([2]JOE_DATA!$A$2:$A$19999="Human Capital"),0.3,0)))</f>
        <v>1</v>
      </c>
      <c r="IN90" s="3">
        <f t="array" ref="IN90">IF(LEN($FA90)=0,0.4,SUM(IF(([2]JOE_DATA!$C$2:$C$19999=$FA90)*([2]JOE_DATA!$B$2:$B$19999="Sub-work types")*([2]JOE_DATA!$A$2:$A$19999="Human Capital"),0.4,0)))
+
IF(LEN($FB90)=0,0.3,SUM(IF(([2]JOE_DATA!$C$2:$C$19999=$FB90)*([2]JOE_DATA!$B$2:$B$19999="Sub-work types")*([2]JOE_DATA!$A$2:$A$19999="Human Capital"),0.3,0)))
+
IF(LEN($FC90)=0,0.3,SUM(IF(([2]JOE_DATA!$C$2:$C$19999=$FC90)*([2]JOE_DATA!$B$2:$B$19999="Sub-work types")*([2]JOE_DATA!$A$2:$A$19999="Human Capital"),0.3,0)))</f>
        <v>1</v>
      </c>
      <c r="IO90" s="16">
        <f t="array" ref="IO90">IF(LEN($FD90)=0,1,SUM(IF(([2]JOE_DATA!$C$2:$C$19999=$FD90)*([2]JOE_DATA!$B$2:$B$19999="Pension scheme")*([2]JOE_DATA!$A$2:$A$19999="Human Capital"),1,0)))</f>
        <v>1</v>
      </c>
      <c r="IP90" s="3">
        <f t="array" ref="IP90">IF(LEN($BT90)=0,0.4,SUM(IF(([2]JOE_DATA!$C$2:$C$19999=$BT90)*([2]JOE_DATA!$B$2:$B$19999="Other Matter Executive"),0.4,0)))
+
IF(LEN($BU90)=0,0.3,SUM(IF(([2]JOE_DATA!$C$2:$C$19999=$BU90)*([2]JOE_DATA!$B$2:$B$19999="Other Matter Executive"),0.3,0)))
+
IF(LEN($BV90)=0,0.3,SUM(IF(([2]JOE_DATA!$C$2:$C$19999=$BV90)*([2]JOE_DATA!$B$2:$B$19999="Other Matter Executive"),0.3,0)))</f>
        <v>1</v>
      </c>
    </row>
    <row r="91" spans="1:250" ht="27.75">
      <c r="A91" s="37" t="s">
        <v>246</v>
      </c>
      <c r="B91" s="38" t="s">
        <v>539</v>
      </c>
      <c r="C91" s="37" t="s">
        <v>254</v>
      </c>
      <c r="D91" s="37"/>
      <c r="E91" s="3"/>
      <c r="F91" s="39" t="s">
        <v>325</v>
      </c>
      <c r="G91" s="3"/>
      <c r="H91" s="3"/>
      <c r="I91" s="40" t="s">
        <v>543</v>
      </c>
      <c r="J91" s="40" t="s">
        <v>377</v>
      </c>
      <c r="K91" s="40" t="s">
        <v>544</v>
      </c>
      <c r="L91" s="37"/>
      <c r="M91" s="3"/>
      <c r="N91" s="3"/>
      <c r="O91" s="41" t="s">
        <v>103</v>
      </c>
      <c r="P91" s="41"/>
      <c r="Q91" s="37"/>
      <c r="R91" s="3"/>
      <c r="S91" s="42"/>
      <c r="T91" s="42">
        <v>39076</v>
      </c>
      <c r="U91" s="37" t="s">
        <v>325</v>
      </c>
      <c r="V91" s="3"/>
      <c r="W91" s="3"/>
      <c r="X91" s="40" t="s">
        <v>543</v>
      </c>
      <c r="Y91" s="40" t="s">
        <v>377</v>
      </c>
      <c r="Z91" s="40" t="s">
        <v>544</v>
      </c>
      <c r="AA91" s="37" t="s">
        <v>545</v>
      </c>
      <c r="AB91" s="37"/>
      <c r="AC91" s="3"/>
      <c r="AD91" s="37" t="s">
        <v>254</v>
      </c>
      <c r="AE91" s="3"/>
      <c r="AF91" s="3"/>
      <c r="AG91" s="43" t="s">
        <v>130</v>
      </c>
      <c r="AH91" s="3"/>
      <c r="AI91" s="37" t="s">
        <v>255</v>
      </c>
      <c r="AJ91" s="3"/>
      <c r="AK91" s="3"/>
      <c r="AL91" s="37"/>
      <c r="AM91" s="3"/>
      <c r="AN91" s="3"/>
      <c r="AO91" s="37" t="s">
        <v>256</v>
      </c>
      <c r="AP91" s="3"/>
      <c r="AQ91" s="3"/>
      <c r="AR91" s="3"/>
      <c r="AS91" s="3"/>
      <c r="AT91" s="3"/>
      <c r="AU91" s="3"/>
      <c r="AV91" s="3"/>
      <c r="AW91" s="3"/>
      <c r="AX91" s="3"/>
      <c r="AY91" s="3"/>
      <c r="AZ91" s="3"/>
      <c r="BA91" s="3"/>
      <c r="BB91" s="3"/>
      <c r="BC91" s="3"/>
      <c r="BD91" s="3"/>
      <c r="BE91" s="44"/>
      <c r="BF91" s="37"/>
      <c r="BG91" s="37" t="s">
        <v>254</v>
      </c>
      <c r="BH91" s="3"/>
      <c r="BI91" s="37" t="s">
        <v>375</v>
      </c>
      <c r="BJ91" s="45"/>
      <c r="BK91" s="45"/>
      <c r="BL91" s="46" t="s">
        <v>290</v>
      </c>
      <c r="BM91" s="46" t="s">
        <v>376</v>
      </c>
      <c r="BN91" s="37"/>
      <c r="BO91" s="3"/>
      <c r="BP91" s="3"/>
      <c r="BQ91" s="3"/>
      <c r="BR91" s="3"/>
      <c r="BS91" s="3"/>
      <c r="BT91" s="46"/>
      <c r="BU91" s="37"/>
      <c r="BV91" s="37"/>
      <c r="BW91" s="46"/>
      <c r="BX91" s="3"/>
      <c r="BY91" s="3"/>
      <c r="BZ91" s="3"/>
      <c r="CA91" s="3"/>
      <c r="CB91" s="3"/>
      <c r="CC91" s="3"/>
      <c r="CD91" s="41" t="s">
        <v>259</v>
      </c>
      <c r="CE91" s="40" t="s">
        <v>260</v>
      </c>
      <c r="CF91" s="3"/>
      <c r="CG91" s="41" t="s">
        <v>261</v>
      </c>
      <c r="CH91" s="40"/>
      <c r="CI91" s="3"/>
      <c r="CJ91" s="3"/>
      <c r="CK91" s="41" t="s">
        <v>262</v>
      </c>
      <c r="CL91" s="3"/>
      <c r="CM91" s="3"/>
      <c r="CN91" s="3"/>
      <c r="CO91" s="3"/>
      <c r="CP91" s="3"/>
      <c r="CQ91" s="37"/>
      <c r="CR91" s="37"/>
      <c r="CS91" s="37"/>
      <c r="CT91" s="37"/>
      <c r="CU91" s="37"/>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7"/>
      <c r="FF91" s="37"/>
      <c r="FG91" s="37"/>
      <c r="FH91" s="37"/>
      <c r="FI91" s="37"/>
      <c r="FJ91" s="3"/>
      <c r="FK91" s="3"/>
      <c r="FL91" s="3"/>
      <c r="FM91" s="3"/>
      <c r="FO91" s="3"/>
      <c r="FP91" s="3"/>
      <c r="FQ91" s="3" t="str">
        <f t="array" ref="FQ91">IF(SUM($FU91:$IP91)=74,"PASS","FAIL")</f>
        <v>PASS</v>
      </c>
      <c r="FR91" s="3">
        <f t="shared" si="9"/>
        <v>0</v>
      </c>
      <c r="FS91" s="3">
        <f t="shared" si="10"/>
        <v>0</v>
      </c>
      <c r="FT91" s="3"/>
      <c r="FU91" s="3">
        <f t="array" ref="FU91">SUM(IF(([2]JOE_DATA!$C$2:$C$19999=$C91)*([2]JOE_DATA!$B$2:$B$19999="Client Name Confidential"),1,0))</f>
        <v>1</v>
      </c>
      <c r="FV91" s="3">
        <f t="array" ref="FV91">IF(ISBLANK($E91),1,SUM(IF(([2]JOE_DATA!$C$2:$C$19999=$E91)*([2]JOE_DATA!$B$2:$B$19999="Client name confidential on completion"),1,0)))</f>
        <v>1</v>
      </c>
      <c r="FW91" s="3">
        <f t="array" ref="FW91">IF(LEN($F91)=0,0.5,SUM(IF(([2]JOE_DATA!$C$2:$C$19999=$F91)*([2]JOE_DATA!$B$2:$B$19999="Client sector group"),0.5,0)))
+
IF(LEN($G91)=0,0.25,SUM(IF(([2]JOE_DATA!$C$2:$C$19999=$G91)*([2]JOE_DATA!$B$2:$B$19999="Client sector group"),0.25,0)))
+
IF(LEN($H91)=0,0.25,SUM(IF(([2]JOE_DATA!$C$2:$C$19999=$H91)*([2]JOE_DATA!$B$2:$B$19999="Client sector group"),0.25,0)))</f>
        <v>1</v>
      </c>
      <c r="FX91" s="3">
        <f t="array" ref="FX91">IF(ISBLANK($I91),0.5,SUM(IF(([2]JOE_DATA!$C$2:$C$19999=$I91)*([2]JOE_DATA!$B$2:$B$19999="Client sub-sector group"),0.5,0)))
+
IF(ISBLANK($J91),0.25,SUM(IF(([2]JOE_DATA!$C$2:$C$19999=$J91)*([2]JOE_DATA!$B$2:$B$19999="Client sub-sector group"),0.25,0)))
+
IF(ISBLANK($K91),0.25,SUM(IF(([2]JOE_DATA!$C$2:$C$19999=$K91)*([2]JOE_DATA!$B$2:$B$19999="Client sub-sector group"),0.25,0)))</f>
        <v>1</v>
      </c>
      <c r="FY91" s="3">
        <f t="array" ref="FY91">IF(LEN($L91)=0,0.4,SUM(IF(([2]JOE_DATA!$C$2:$C$19999=$L91)*([2]JOE_DATA!$B$2:$B$19999="Predominant Country of Client"),0.4,0)))
+
IF(LEN($M91)=0,0.3,SUM(IF(([2]JOE_DATA!$C$2:$C$19999=$M91)*([2]JOE_DATA!$B$2:$B$19999="Predominant Country of Client"),0.3,0)))
+
IF(LEN($N91)=0,0.3,SUM(IF(([2]JOE_DATA!$C$2:$C$19999=$N91)*([2]JOE_DATA!$B$2:$B$19999="Predominant Country of Client"),0.3,0)))</f>
        <v>1</v>
      </c>
      <c r="FZ91" s="3">
        <f t="array" ref="FZ91">IF(LEN($O91)=0,0.4,SUM(IF(([2]JOE_DATA!$C$2:$C$19999=$O91)*([2]JOE_DATA!$B$2:$B$19999="Main practice group"),0.4,0)))
+
IF(LEN($P91)=0,0.3,SUM(IF(([2]JOE_DATA!$C$2:$C$19999=$P91)*([2]JOE_DATA!$B$2:$B$19999="Main practice group"),0.3,0)))
+
IF(LEN($Q91)=0,0.3,SUM(IF(([2]JOE_DATA!$C$2:$C$19999=$Q91)*([2]JOE_DATA!$B$2:$B$19999="Main practice group"),0.3,0)))</f>
        <v>1</v>
      </c>
      <c r="GA91" s="3">
        <f t="shared" si="11"/>
        <v>1</v>
      </c>
      <c r="GB91" s="3">
        <f t="shared" si="12"/>
        <v>1</v>
      </c>
      <c r="GC91" s="3">
        <f t="array" ref="GC91">IF(LEN($U91)=0,0.4,SUM(IF(([2]JOE_DATA!$C$2:$C$19999=$U91)*([2]JOE_DATA!$B$2:$B$19999="Matter sector group"),0.4,0)))
+
IF(LEN($V91)=0,0.3,SUM(IF(([2]JOE_DATA!$C$2:$C$19999=$V91)*([2]JOE_DATA!$B$2:$B$19999="Matter sector group"),0.3,0)))
+
IF(LEN($W91)=0,0.3,SUM(IF(([2]JOE_DATA!$C$2:$C$19999=$W91)*([2]JOE_DATA!$B$2:$B$19999="Matter sector group"),0.3,0)))</f>
        <v>1</v>
      </c>
      <c r="GD91" s="3">
        <f t="array" ref="GD91">IF(LEN($X91)=0,0.4,SUM(IF(([2]JOE_DATA!$C$2:$C$19999=$X91)*([2]JOE_DATA!$B$2:$B$19999="Matter sub-sector group"),0.4,0)))
+
IF(LEN($Y91)=0,0.3,SUM(IF(([2]JOE_DATA!$C$2:$C$19999=$Y91)*([2]JOE_DATA!$B$2:$B$19999="Matter sub-sector group"),0.3,0)))
+
IF(LEN($Z91)=0,0.3,SUM(IF(([2]JOE_DATA!$C$2:$C$19999=$Z91)*([2]JOE_DATA!$B$2:$B$19999="Matter sub-sector group"),0.3,0)))</f>
        <v>1</v>
      </c>
      <c r="GE91" s="3">
        <f t="array" ref="GE91">IF(ISBLANK($AD91),1,SUM(IF(([2]JOE_DATA!$C$2:$C$19999=$AD91)*([2]JOE_DATA!$B$2:$B$19999="Matter confidential"),1,0)))</f>
        <v>1</v>
      </c>
      <c r="GF91" s="3">
        <f t="array" ref="GF91">IF(ISBLANK($AE91),1,SUM(IF(([2]JOE_DATA!$C$2:$C$19999=$AE91)*([2]JOE_DATA!$B$2:$B$19999="Matter confidential on completion"),1,0)))</f>
        <v>1</v>
      </c>
      <c r="GG91" s="3">
        <f t="array" ref="GG91">IF(ISBLANK($AG91),1,SUM(IF(([2]JOE_DATA!$C$2:$C$19999=$AG91)*([2]JOE_DATA!$B$2:$B$19999="Applicable law"),1,0)))</f>
        <v>1</v>
      </c>
      <c r="GH91" s="3">
        <f t="array" ref="GH91">IF(ISBLANK($AO91),1,SUM(IF(([2]JOE_DATA!$C$2:$C$19999=$AO91)*([2]JOE_DATA!$B$2:$B$19999="Contentious"),1,0)))</f>
        <v>1</v>
      </c>
      <c r="GI91" s="3">
        <f t="array" ref="GI91">IF(ISBLANK($AP91),1,SUM(IF(([2]JOE_DATA!$C$2:$C$19999=$AP91)*([2]JOE_DATA!$B$2:$B$19999="Dispute resolution"),1,0)))</f>
        <v>1</v>
      </c>
      <c r="GJ91" s="3">
        <f t="array" ref="GJ91">IF(ISBLANK($AQ91),1,SUM(IF(([2]JOE_DATA!$C$2:$C$19999=$AQ91)*([2]JOE_DATA!$B$2:$B$19999="Language of dispute"),1,0)))</f>
        <v>1</v>
      </c>
      <c r="GK91" s="3">
        <f t="array" ref="GK91">IF(LEN($AW91)=0,0.4,SUM(IF(([2]JOE_DATA!$C$2:$C$19999=$AW91)*([2]JOE_DATA!$B$2:$B$19999="Country Of Arbitration"),0.4,0)))
+
IF(LEN($AX91)=0,0.3,SUM(IF(([2]JOE_DATA!$C$2:$C$19999=$AX91)*([2]JOE_DATA!$B$2:$B$19999="Country Of Arbitration"),0.3,0)))
+
IF(LEN($AY91)=0,0.3,SUM(IF(([2]JOE_DATA!$C$2:$C$19999=$AY91)*([2]JOE_DATA!$B$2:$B$19999="Country Of Arbitration"),0.3,0)))</f>
        <v>1</v>
      </c>
      <c r="GL91" s="3">
        <f t="array" ref="GL91">IF(LEN($AT91)=0,0.4,SUM(IF(([2]JOE_DATA!$C$2:$C$19999=$AT91)*([2]JOE_DATA!$B$2:$B$19999="Jurisdiction of dispute"),0.4,0)))
+
IF(LEN($AU91)=0,0.3,SUM(IF(([2]JOE_DATA!$C$2:$C$19999=$AU91)*([2]JOE_DATA!$B$2:$B$19999="Jurisdiction of dispute"),0.3,0)))
+
IF(LEN($AV91)=0,0.3,SUM(IF(([2]JOE_DATA!$C$2:$C$19999=$AV91)*([2]JOE_DATA!$B$2:$B$19999="Jurisdiction of dispute"),0.3,0)))</f>
        <v>1</v>
      </c>
      <c r="GM91" s="3">
        <f t="array" ref="GM91">IF(LEN($AZ91)=0,0.6,SUM(IF(([2]JOE_DATA!$C$2:$C$19999=$AZ91)*([2]JOE_DATA!$B$2:$B$19999="Seat of arbitration"),0.6,0)))
+
IF(LEN($BA91)=0,0.4,SUM(IF(([2]JOE_DATA!$C$2:$C$19999=$BA91)*([2]JOE_DATA!$B$2:$B$19999="Seat of arbitration"),0.4,0)))</f>
        <v>1</v>
      </c>
      <c r="GN91" s="3">
        <f t="array" ref="GN91">IF(ISBLANK($BB91),1,SUM(IF(([2]JOE_DATA!$C$2:$C$19999=$BB91)*([2]JOE_DATA!$B$2:$B$19999="Arbitral rules"),1,0)))</f>
        <v>1</v>
      </c>
      <c r="GO91" s="3">
        <f t="array" ref="GO91">IF(ISBLANK($BC91),1,SUM(IF(([2]JOE_DATA!$C$2:$C$19999=$BC91)*([2]JOE_DATA!$B$2:$B$19999="Investment treaty"),1,0)))</f>
        <v>1</v>
      </c>
      <c r="GP91" s="3">
        <f t="array" ref="GP91">IF(ISBLANK($BD91),1,SUM(IF(([2]JOE_DATA!$C$2:$C$19999=$BD91)*([2]JOE_DATA!$B$2:$B$19999="Investigation type"),1,0)))</f>
        <v>1</v>
      </c>
      <c r="GQ91" s="3">
        <f t="array" ref="GQ91">IF(ISBLANK($BF91),1,SUM(IF(([2]JOE_DATA!$C$2:$C$19999=$BF91)*([2]JOE_DATA!$B$2:$B$19999="Currency of deal"),1,0)))</f>
        <v>1</v>
      </c>
      <c r="GR91" s="3">
        <f t="array" ref="GR91">IF(ISBLANK($BG91),1,SUM(IF(([2]JOE_DATA!$C$2:$C$19999=$BG91)*([2]JOE_DATA!$B$2:$B$19999="Value confidential"),1,0)))</f>
        <v>1</v>
      </c>
      <c r="GS91" s="3">
        <f t="array" ref="GS91">IF(ISBLANK($BH91),1,SUM(IF(([2]JOE_DATA!$C$2:$C$19999=$BH91)*([2]JOE_DATA!$B$2:$B$19999="Value confidential on completion"),1,0)))</f>
        <v>1</v>
      </c>
      <c r="GT91" s="3">
        <f t="array" ref="GT91">IF(LEN($BI91)=0,0.4,SUM(IF(([2]JOE_DATA!$C$2:$C$19999=$BI91)*([2]JOE_DATA!$B$2:$B$19999="Teams"),0.4,0)))
+
IF(LEN($BJ91)=0,0.3,SUM(IF(([2]JOE_DATA!$C$2:$C$19999=$BJ91)*([2]JOE_DATA!$B$2:$B$19999="Teams"),0.3,0)))
+
IF(LEN($BK91)=0,0.3,SUM(IF(([2]JOE_DATA!$C$2:$C$19999=$BK91)*([2]JOE_DATA!$B$2:$B$19999="Teams"),0.3,0)))</f>
        <v>1</v>
      </c>
      <c r="GU91" s="3">
        <f t="array" ref="GU91">IF(LEN($BL91)=0,0.4,SUM(IF(([2]JOE_DATA!$C$2:$C$19999=$BL91)*([2]JOE_DATA!$B$2:$B$19999="Lead Matter Partner"),0.4,0)))
+
IF(LEN($BM91)=0,0.3,SUM(IF(([2]JOE_DATA!$C$2:$C$19999=$BM91)*([2]JOE_DATA!$B$2:$B$19999="Lead Matter Partner"),0.3,0)))
+
IF(LEN($BN91)=0,0.3,SUM(IF(([2]JOE_DATA!$C$2:$C$19999=$BN91)*([2]JOE_DATA!$B$2:$B$19999="Lead Matter Partner"),0.3,0)))</f>
        <v>1</v>
      </c>
      <c r="GV91" s="3">
        <f t="array" ref="GV91">IF(LEN($BP91)=0,0.4,SUM(IF(([2]JOE_DATA!$C$2:$C$19999=$BP91)*([2]JOE_DATA!$B$2:$B$19999="Source of credential"),0.4,0)))
+
IF(LEN($BQ91)=0,0.3,SUM(IF(([2]JOE_DATA!$C$2:$C$19999=$BQ91)*([2]JOE_DATA!$B$2:$B$19999="Source of credential"),0.3,0)))
+
IF(LEN($BR91)=0,0.3,SUM(IF(([2]JOE_DATA!$C$2:$C$19999=$BR91)*([2]JOE_DATA!$B$2:$B$19999="Source of credential"),0.3,0)))</f>
        <v>1</v>
      </c>
      <c r="GW91" s="3">
        <f t="array" ref="GW91">IF(LEN($BX91)=0,0.4,SUM(IF(([2]JOE_DATA!$C$2:$C$19999=$BX91)*([2]JOE_DATA!$B$2:$B$19999="CMS firms involved"),0.4,0)))
+
IF(LEN($BY91)=0,0.6,SUM(IF(([2]JOE_DATA!$C$2:$C$19999=$BY91)*([2]JOE_DATA!$B$2:$B$19999="CMS firms involved"),0.6,0)))</f>
        <v>1</v>
      </c>
      <c r="GX91" s="3">
        <f t="array" ref="GX91">IF(ISBLANK($BZ91),1,SUM(IF(([2]JOE_DATA!$C$2:$C$19999=$BZ91)*([2]JOE_DATA!$B$2:$B$19999="Lead CMS firm"),1,0)))</f>
        <v>1</v>
      </c>
      <c r="GY91" s="3">
        <f t="array" ref="GY91">IF(LEN($CA91)=0,0.4,SUM(IF(([2]JOE_DATA!$C$2:$C$19999=$CA91)*([2]JOE_DATA!$B$2:$B$19999="Countries of other CMS firms"),0.4,0)))
+
IF(LEN($CB91)=0,0.3,SUM(IF(([2]JOE_DATA!$C$2:$C$19999=$CB91)*([2]JOE_DATA!$B$2:$B$19999="Countries of other CMS firms"),0.3,0)))
+
IF(LEN($CC91)=0,0.3,SUM(IF(([2]JOE_DATA!$C$2:$C$19999=$CC91)*([2]JOE_DATA!$B$2:$B$19999="Countries of other CMS firms"),0.3,0)))</f>
        <v>1</v>
      </c>
      <c r="GZ91" s="3">
        <f t="array" ref="GZ91">IF(ISBLANK($CD91),1,SUM(IF(([2]JOE_DATA!$C$2:$C$19999=$CD91)*([2]JOE_DATA!$B$2:$B$19999="Credential status"),1,0)))</f>
        <v>1</v>
      </c>
      <c r="HA91" s="3">
        <f t="array" ref="HA91">IF(ISBLANK($CE91),1,SUM(IF(([2]JOE_DATA!$C$2:$C$19999=$CE91)*([2]JOE_DATA!$B$2:$B$19999="Credential version"),1,0)))</f>
        <v>1</v>
      </c>
      <c r="HB91" s="3">
        <f t="array" ref="HB91">IF(ISBLANK($CG91),1,SUM(IF(([2]JOE_DATA!$C$2:$C$19999=$CG91)*([2]JOE_DATA!$B$2:$B$19999="Credential type "),1,0)))</f>
        <v>1</v>
      </c>
      <c r="HC91" s="3">
        <f t="array" ref="HC91">IF(ISBLANK($CH91),1,SUM(IF(([2]JOE_DATA!$C$2:$C$19999=$CH91)*([2]JOE_DATA!$B$2:$B$19999="Other uses"),1,0)))</f>
        <v>1</v>
      </c>
      <c r="HD91" s="3">
        <f t="array" ref="HD91">IF(ISBLANK($CK91),1,SUM(IF(([2]JOE_DATA!$C$2:$C$19999=$CK91)*([2]JOE_DATA!$B$2:$B$19999="Priority"),1,0)))</f>
        <v>1</v>
      </c>
      <c r="HE91" s="3">
        <f t="array" ref="HE91">IF(LEN($CM91)=0,0.4,SUM(IF(([2]JOE_DATA!$C$2:$C$19999=$CM91)*([2]JOE_DATA!$B$2:$B$19999="Know how"),0.4,0)))
+
IF(LEN($CN91)=0,0.3,SUM(IF(([2]JOE_DATA!$C$2:$C$19999=$CN91)*([2]JOE_DATA!$B$2:$B$19999="Know how"),0.3,0)))
+
IF(LEN($CO91)=0,0.3,SUM(IF(([2]JOE_DATA!$C$2:$C$19999=$CO91)*([2]JOE_DATA!$B$2:$B$19999="Know how"),0.3,0)))</f>
        <v>1</v>
      </c>
      <c r="HF91" s="3">
        <f t="array" ref="HF91">IF(LEN($CS91)=0,0.4,SUM(IF(([2]JOE_DATA!$C$2:$C$19999=$CS91)*([2]JOE_DATA!$B$2:$B$19999="Work type")*([2]JOE_DATA!$A$2:$A$19999="BAIF"),0.4,0)))
+
IF(LEN($CT91)=0,0.3,SUM(IF(([2]JOE_DATA!$C$2:$C$19999=$CT91)*([2]JOE_DATA!$B$2:$B$19999="Work type")*([2]JOE_DATA!$A$2:$A$19999="BAIF"),0.3,0)))
+
IF(LEN($CU91)=0,0.3,SUM(IF(([2]JOE_DATA!$C$2:$C$19999=$CU91)*([2]JOE_DATA!$B$2:$B$19999="Work type")*([2]JOE_DATA!$A$2:$A$19999="BAIF"),0.3,0)))</f>
        <v>1</v>
      </c>
      <c r="HG91" s="3">
        <f t="array" ref="HG91">IF(LEN($CQ91)=0,1,SUM(IF(([2]JOE_DATA!$C$2:$C$19999=$CQ91)*([2]JOE_DATA!$B$2:$B$19999="Client type")*([2]JOE_DATA!$A$2:$A$19999="BAIF"),1,0)))</f>
        <v>1</v>
      </c>
      <c r="HH91" s="3">
        <f t="array" ref="HH91">IF(LEN($CW91)=0,0.4,SUM(IF(([2]JOE_DATA!$C$2:$C$19999=$CW91)*([2]JOE_DATA!$B$2:$B$19999="Work type")*([2]JOE_DATA!$A$2:$A$19999="CRD"),0.4,0)))
+
IF(LEN($CX91)=0,0.3,SUM(IF(([2]JOE_DATA!$C$2:$C$19999=$CX91)*([2]JOE_DATA!$B$2:$B$19999="Work type")*([2]JOE_DATA!$A$2:$A$19999="CRD"),0.3,0)))
+
IF(LEN($CY91)=0,0.3,SUM(IF(([2]JOE_DATA!$C$2:$C$19999=$CY91)*([2]JOE_DATA!$B$2:$B$19999="Work type")*([2]JOE_DATA!$A$2:$A$19999="CRD"),0.3,0)))</f>
        <v>1</v>
      </c>
      <c r="HI91" s="3">
        <f t="array" ref="HI91">IF(LEN($CZ91)=0,0.4,SUM(IF(([2]JOE_DATA!$C$2:$C$19999=$CZ91)*([2]JOE_DATA!$B$2:$B$19999="Sub-work type")*([2]JOE_DATA!$A$2:$A$19999="CRD"),0.4,0)))
+
IF(LEN($DA91)=0,0.3,SUM(IF(([2]JOE_DATA!$C$2:$C$19999=$DA91)*([2]JOE_DATA!$B$2:$B$19999="Sub-work type")*([2]JOE_DATA!$A$2:$A$19999="CRD"),0.3,0)))
+
IF(LEN($DB91)=0,0.3,SUM(IF(([2]JOE_DATA!$C$2:$C$19999=$DB91)*([2]JOE_DATA!$B$2:$B$19999="Sub-work type")*([2]JOE_DATA!$A$2:$A$19999="CRD"),0.3,0)))</f>
        <v>1</v>
      </c>
      <c r="HJ91" s="3">
        <f t="array" ref="HJ91">IF(LEN($CV91)=0,1,SUM(IF(([2]JOE_DATA!$C$2:$C$19999=$CV91)*([2]JOE_DATA!$B$2:$B$19999="Client type")*([2]JOE_DATA!$A$2:$A$19999="CRD"),1,0)))</f>
        <v>1</v>
      </c>
      <c r="HK91" s="3">
        <f t="array" ref="HK91">IF(LEN($DC91)=0,0.4,SUM(IF(([2]JOE_DATA!$C$2:$C$19999=$DC91)*([2]JOE_DATA!$B$2:$B$19999="Work type")*([2]JOE_DATA!$A$2:$A$19999="Corporate"),0.4,0)))
+
IF(LEN($DD91)=0,0.3,SUM(IF(([2]JOE_DATA!$C$2:$C$19999=$DD91)*([2]JOE_DATA!$B$2:$B$19999="Work type")*([2]JOE_DATA!$A$2:$A$19999="Corporate"),0.3,0)))
+
IF(LEN($DE91)=0,0.3,SUM(IF(([2]JOE_DATA!$C$2:$C$19999=$DE91)*([2]JOE_DATA!$B$2:$B$19999="Work type")*([2]JOE_DATA!$A$2:$A$19999="Corporate"),0.3,0)))</f>
        <v>1</v>
      </c>
      <c r="HL91" s="3">
        <f t="array" ref="HL91">IF(LEN($DF91)=0,0.4,SUM(IF(([2]JOE_DATA!$C$2:$C$19999=$DF91)*([2]JOE_DATA!$B$2:$B$19999="Sub-work type")*([2]JOE_DATA!$A$2:$A$19999="Corporate"),0.4,0)))
+
IF(LEN($DG91)=0,0.3,SUM(IF(([2]JOE_DATA!$C$2:$C$19999=$DG91)*([2]JOE_DATA!$B$2:$B$19999="Sub-work type")*([2]JOE_DATA!$A$2:$A$19999="Corporate"),0.3,0)))
+
IF(LEN($DH91)=0,0.3,SUM(IF(([2]JOE_DATA!$C$2:$C$19999=$DH91)*([2]JOE_DATA!$B$2:$B$19999="Sub-work type")*([2]JOE_DATA!$A$2:$A$19999="Corporate"),0.3,0)))</f>
        <v>1</v>
      </c>
      <c r="HM91" s="3">
        <f t="array" ref="HM91">IF(LEN($DI91)=0,0.4,SUM(IF(([2]JOE_DATA!$C$2:$C$19999=$DI91)*([2]JOE_DATA!$B$2:$B$19999="Acting for")*([2]JOE_DATA!$A$2:$A$19999="Corporate"),0.4,0)))
+
IF(LEN($DJ91)=0,0.3,SUM(IF(([2]JOE_DATA!$C$2:$C$19999=$DJ91)*([2]JOE_DATA!$B$2:$B$19999="Acting for")*([2]JOE_DATA!$A$2:$A$19999="Corporate"),0.3,0)))
+
IF(LEN($DK91)=0,0.3,SUM(IF(([2]JOE_DATA!$C$2:$C$19999=$DK91)*([2]JOE_DATA!$B$2:$B$19999="Acting for")*([2]JOE_DATA!$A$2:$A$19999="Corporate"),0.3,0)))</f>
        <v>1</v>
      </c>
      <c r="HN91" s="3">
        <f t="array" ref="HN91">IF(LEN($DM91)=0,0.4,SUM(IF(([2]JOE_DATA!$C$2:$C$19999=$DM91)*([2]JOE_DATA!$B$2:$B$19999="Country of buyer")*([2]JOE_DATA!$A$2:$A$19999="Corporate"),0.4,0)))
+
IF(LEN($DN91)=0,0.3,SUM(IF(([2]JOE_DATA!$C$2:$C$19999=$DN91)*([2]JOE_DATA!$B$2:$B$19999="Country of buyer")*([2]JOE_DATA!$A$2:$A$19999="Corporate"),0.3,0)))
+
IF(LEN($DL91)=0,0.3,SUM(IF(([2]JOE_DATA!$C$2:$C$19999=$DL91)*([2]JOE_DATA!$B$2:$B$19999="Country of buyer")*([2]JOE_DATA!$A$2:$A$19999="Corporate"),0.3,0)))</f>
        <v>1</v>
      </c>
      <c r="HO91" s="3">
        <f t="array" ref="HO91">IF(LEN($DO91)=0,0.4,SUM(IF(([2]JOE_DATA!$C$2:$C$19999=$DO91)*([2]JOE_DATA!$B$2:$B$19999="Country of seller")*([2]JOE_DATA!$A$2:$A$19999="Corporate"),0.4,0)))
+
IF(LEN($DP91)=0,0.3,SUM(IF(([2]JOE_DATA!$C$2:$C$19999=$DP91)*([2]JOE_DATA!$B$2:$B$19999="Country of seller")*([2]JOE_DATA!$A$2:$A$19999="Corporate"),0.3,0)))
+
IF(LEN($DQ91)=0,0.3,SUM(IF(([2]JOE_DATA!$C$2:$C$19999=$DQ91)*([2]JOE_DATA!$B$2:$B$19999="Country of seller")*([2]JOE_DATA!$A$2:$A$19999="Corporate"),0.3,0)))</f>
        <v>1</v>
      </c>
      <c r="HP91" s="3">
        <f t="array" ref="HP91">IF(LEN($DR91)=0,0.4,SUM(IF(([2]JOE_DATA!$C$2:$C$19999=$DR91)*([2]JOE_DATA!$B$2:$B$19999="Country of target")*([2]JOE_DATA!$A$2:$A$19999="Corporate"),0.4,0)))
+
IF(LEN($DS91)=0,0.3,SUM(IF(([2]JOE_DATA!$C$2:$C$19999=$DS91)*([2]JOE_DATA!$B$2:$B$19999="Country of target")*([2]JOE_DATA!$A$2:$A$19999="Corporate"),0.3,0)))
+
IF(LEN($DT91)=0,0.3,SUM(IF(([2]JOE_DATA!$C$2:$C$19999=$DT91)*([2]JOE_DATA!$B$2:$B$19999="Country of target")*([2]JOE_DATA!$A$2:$A$19999="Corporate"),0.3,0)))</f>
        <v>1</v>
      </c>
      <c r="HQ91" s="3">
        <f t="array" ref="HQ91">IF(LEN($DU91)=0,1,SUM(IF(([2]JOE_DATA!$C$2:$C$19999=$DU91)*([2]JOE_DATA!$B$2:$B$19999="Value over US $5m")*([2]JOE_DATA!$A$2:$A$19999="Corporate"),1,0)))</f>
        <v>1</v>
      </c>
      <c r="HR91" s="3">
        <f t="array" ref="HR91">IF(LEN($DV91)=0,1,SUM(IF(([2]JOE_DATA!$C$2:$C$19999=$DV91)*([2]JOE_DATA!$B$2:$B$19999="Value over £500,000")*([2]JOE_DATA!$A$2:$A$19999="Corporate"),1,0)))</f>
        <v>1</v>
      </c>
      <c r="HS91" s="3">
        <f t="array" ref="HS91">IF(LEN($DW91)=0,1,SUM(IF(([2]JOE_DATA!$C$2:$C$19999=$DW91)*([2]JOE_DATA!$B$2:$B$19999="Value over Euro 5m")*([2]JOE_DATA!$A$2:$A$19999="Corporate"),1,0)))</f>
        <v>1</v>
      </c>
      <c r="HT91" s="3">
        <f t="array" ref="HT91">IF(LEN($DX91)=0,1,SUM(IF(([2]JOE_DATA!$C$2:$C$19999=$DX91)*([2]JOE_DATA!$B$2:$B$19999="Value range in euros")*([2]JOE_DATA!$A$2:$A$19999="Corporate"),1,0)))</f>
        <v>1</v>
      </c>
      <c r="HU91" s="3">
        <f t="array" ref="HU91">IF(LEN($DY91)=0,1,SUM(IF(([2]JOE_DATA!$C$2:$C$19999=$DY91)*([2]JOE_DATA!$B$2:$B$19999="Is the deal relevant for M&amp;A study")*([2]JOE_DATA!$A$2:$A$19999="Corporate"),1,0)))</f>
        <v>1</v>
      </c>
      <c r="HV91" s="3">
        <f t="array" ref="HV91">IF(LEN($DZ91)=0,1,SUM(IF(([2]JOE_DATA!$C$2:$C$19999=$DZ91)*([2]JOE_DATA!$B$2:$B$19999="Does the deal involve PE clients")*([2]JOE_DATA!$A$2:$A$19999="Corporate"),1,0)))</f>
        <v>1</v>
      </c>
      <c r="HW91" s="3">
        <f t="array" ref="HW91">IF(LEN($EA91)=0,1,SUM(IF(([2]JOE_DATA!$C$2:$C$19999=$EA91)*([2]JOE_DATA!$B$2:$B$19999="Quarter deal announced/signed")*([2]JOE_DATA!$A$2:$A$19999="Corporate"),1,0)))</f>
        <v>1</v>
      </c>
      <c r="HX91" s="3">
        <f t="array" ref="HX91">IF(LEN($EB91)=0,1,SUM(IF(([2]JOE_DATA!$C$2:$C$19999=$EB91)*([2]JOE_DATA!$B$2:$B$19999="Quarter deal completed")*([2]JOE_DATA!$A$2:$A$19999="Corporate"),1,0)))</f>
        <v>1</v>
      </c>
      <c r="HY91" s="3">
        <f t="array" ref="HY91">IF(LEN($EC91)=0,1,SUM(IF(([2]JOE_DATA!$C$2:$C$19999=$EC91)*([2]JOE_DATA!$B$2:$B$19999="Year deal announced/signed")*([2]JOE_DATA!$A$2:$A$19999="Corporate"),1,0)))</f>
        <v>1</v>
      </c>
      <c r="HZ91" s="3">
        <f t="array" ref="HZ91">IF(LEN($ED91)=0,1,SUM(IF(([2]JOE_DATA!$C$2:$C$19999=$ED91)*([2]JOE_DATA!$B$2:$B$19999="Year deal completed")*([2]JOE_DATA!$A$2:$A$19999="Corporate"),1,0)))</f>
        <v>1</v>
      </c>
      <c r="IA91" s="3">
        <v>1</v>
      </c>
      <c r="IB91" s="3">
        <f t="array" ref="IB91">IF(LEN($EF91)=0,1,SUM(IF(([2]JOE_DATA!$C$2:$C$19999=$EF91)*([2]JOE_DATA!$B$2:$B$19999="Work type")*([2]JOE_DATA!$A$2:$A$19999="Corporate Tax"),1,0)))</f>
        <v>1</v>
      </c>
      <c r="IC91" s="3">
        <f t="array" ref="IC91">IF(LEN($EG91)=0,0.4,SUM(IF(([2]JOE_DATA!$C$2:$C$19999=$EG91)*([2]JOE_DATA!$B$2:$B$19999="Work type")*([2]JOE_DATA!$A$2:$A$19999="EPC Construction"),0.4,0)))
+
IF(LEN($EH91)=0,0.3,SUM(IF(([2]JOE_DATA!$C$2:$C$19999=$EH91)*([2]JOE_DATA!$B$2:$B$19999="Work type")*([2]JOE_DATA!$A$2:$A$19999="EPC Construction"),0.3,0)))
+
IF(LEN($EI91)=0,0.3,SUM(IF(([2]JOE_DATA!$C$2:$C$19999=$EI91)*([2]JOE_DATA!$B$2:$B$19999="Work type")*([2]JOE_DATA!$A$2:$A$19999="EPC Construction"),0.3,0)))</f>
        <v>1</v>
      </c>
      <c r="ID91" s="3">
        <f t="array" ref="ID91">IF(LEN($EJ91)=0,0.4,SUM(IF(([2]JOE_DATA!$C$2:$C$19999=$EJ91)*([2]JOE_DATA!$B$2:$B$19999="Contract type")*([2]JOE_DATA!$A$2:$A$19999="EPC Construction"),0.4,0)))
+
IF(LEN($EK91)=0,0.3,SUM(IF(([2]JOE_DATA!$C$2:$C$19999=$EK91)*([2]JOE_DATA!$B$2:$B$19999="Contract type")*([2]JOE_DATA!$A$2:$A$19999="EPC Construction"),0.3,0)))
+
IF(LEN($EL91)=0,0.3,SUM(IF(([2]JOE_DATA!$C$2:$C$19999=$EL91)*([2]JOE_DATA!$B$2:$B$19999="Contract type")*([2]JOE_DATA!$A$2:$A$19999="EPC Construction"),0.3,0)))</f>
        <v>1</v>
      </c>
      <c r="IE91" s="3">
        <f t="array" ref="IE91">IF(LEN($EP91)=0,1,SUM(IF(([2]JOE_DATA!$C$2:$C$19999=$EP91)*([2]JOE_DATA!$B$2:$B$19999="Client type")*([2]JOE_DATA!$A$2:$A$19999="EPC Construction"),1,0)))</f>
        <v>1</v>
      </c>
      <c r="IF91" s="3">
        <f t="array" ref="IF91">IF(LEN($EN91)=0,1,SUM(IF(([2]JOE_DATA!$C$2:$C$19999=$EN91)*([2]JOE_DATA!$B$2:$B$19999="Subject matter")*([2]JOE_DATA!$A$2:$A$19999="EPC Construction"),1,0)))</f>
        <v>1</v>
      </c>
      <c r="IG91" s="3">
        <f t="array" ref="IG91">IF(LEN($ER91)=0,1,SUM(IF(([2]JOE_DATA!$C$2:$C$19999=$ER91)*([2]JOE_DATA!$B$2:$B$19999="Client scope")*([2]JOE_DATA!$A$2:$A$19999="EPC Construction"),1,0)))</f>
        <v>1</v>
      </c>
      <c r="IH91" s="3">
        <f t="array" ref="IH91">IF(LEN($ES91)=0,0.4,SUM(IF(([2]JOE_DATA!$C$2:$C$19999=$ES91)*([2]JOE_DATA!$B$2:$B$19999="Work type")*([2]JOE_DATA!$A$2:$A$19999="EPC Energy"),0.4,0)))
+
IF(LEN($ET91)=0,0.3,SUM(IF(([2]JOE_DATA!$C$2:$C$19999=$ET91)*([2]JOE_DATA!$B$2:$B$19999="Work type")*([2]JOE_DATA!$A$2:$A$19999="EPC Energy"),0.3,0)))
+
IF(LEN($EU91)=0,0.3,SUM(IF(([2]JOE_DATA!$C$2:$C$19999=$EU91)*([2]JOE_DATA!$B$2:$B$19999="Work type")*([2]JOE_DATA!$A$2:$A$19999="EPC Energy"),0.3,0)))</f>
        <v>1</v>
      </c>
      <c r="II91" s="3">
        <f t="array" ref="II91">IF(LEN($EV91)=0,1,SUM(IF(([2]JOE_DATA!$C$2:$C$19999=$EV91)*([2]JOE_DATA!$B$2:$B$19999="Work type")*([2]JOE_DATA!$A$2:$A$19999="EPC Energy"),1,0)))</f>
        <v>1</v>
      </c>
      <c r="IJ91" s="3">
        <f t="array" ref="IJ91">IF(LEN($EW91)=0,1,SUM(IF(([2]JOE_DATA!$C$2:$C$19999=$EW91)*([2]JOE_DATA!$B$2:$B$19999="Client type")*([2]JOE_DATA!$A$2:$A$19999="EPC Projects"),1,0)))</f>
        <v>1</v>
      </c>
      <c r="IK91" s="3">
        <f t="array" ref="IK91">IF(LEN($FE91)=0,0.4,SUM(IF(([2]JOE_DATA!$C$2:$C$19999=$FE91)*([2]JOE_DATA!$B$2:$B$19999="Client type")*([2]JOE_DATA!$A$2:$A$19999="Real Estate"),0.4,0)))
+
IF(LEN($FF91)=0,0.3,SUM(IF(([2]JOE_DATA!$C$2:$C$19999=$FF91)*([2]JOE_DATA!$B$2:$B$19999="Client type")*([2]JOE_DATA!$A$2:$A$19999="Real Estate"),0.3,0)))
+
IF(LEN($FG91)=0,0.3,SUM(IF(([2]JOE_DATA!$C$2:$C$19999=$FG91)*([2]JOE_DATA!$B$2:$B$19999="Client type")*([2]JOE_DATA!$A$2:$A$19999="Real Estate"),0.3,0)))</f>
        <v>1</v>
      </c>
      <c r="IL91" s="3">
        <f t="array" ref="IL91">IF(LEN($FH91)=0,0.4,SUM(IF(([2]JOE_DATA!$C$2:$C$19999=$FH91)*([2]JOE_DATA!$B$2:$B$19999="Work type")*([2]JOE_DATA!$A$2:$A$19999="Real Estate"),0.4,0)))
+
IF(LEN($FI91)=0,0.3,SUM(IF(([2]JOE_DATA!$C$2:$C$19999=$FI91)*([2]JOE_DATA!$B$2:$B$19999="Work type")*([2]JOE_DATA!$A$2:$A$19999="Real Estate"),0.3,0)))
+
IF(LEN($FJ91)=0,0.3,SUM(IF(([2]JOE_DATA!$C$2:$C$19999=$FJ91)*([2]JOE_DATA!$B$2:$B$19999="Work type")*([2]JOE_DATA!$A$2:$A$19999="Real Estate"),0.3,0)))</f>
        <v>1</v>
      </c>
      <c r="IM91" s="3">
        <f t="array" ref="IM91">IF(LEN($EX91)=0,0.4,SUM(IF(([2]JOE_DATA!$C$2:$C$19999=$EX91)*([2]JOE_DATA!$B$2:$B$19999="Work type")*([2]JOE_DATA!$A$2:$A$19999="Human Capital"),0.4,0)))
+
IF(LEN($EY91)=0,0.3,SUM(IF(([2]JOE_DATA!$C$2:$C$19999=$EY91)*([2]JOE_DATA!$B$2:$B$19999="Work type")*([2]JOE_DATA!$A$2:$A$19999="Human Capital"),0.3,0)))
+
IF(LEN($EZ91)=0,0.3,SUM(IF(([2]JOE_DATA!$C$2:$C$19999=$EZ91)*([2]JOE_DATA!$B$2:$B$19999="Work type")*([2]JOE_DATA!$A$2:$A$19999="Human Capital"),0.3,0)))</f>
        <v>1</v>
      </c>
      <c r="IN91" s="3">
        <f t="array" ref="IN91">IF(LEN($FA91)=0,0.4,SUM(IF(([2]JOE_DATA!$C$2:$C$19999=$FA91)*([2]JOE_DATA!$B$2:$B$19999="Sub-work types")*([2]JOE_DATA!$A$2:$A$19999="Human Capital"),0.4,0)))
+
IF(LEN($FB91)=0,0.3,SUM(IF(([2]JOE_DATA!$C$2:$C$19999=$FB91)*([2]JOE_DATA!$B$2:$B$19999="Sub-work types")*([2]JOE_DATA!$A$2:$A$19999="Human Capital"),0.3,0)))
+
IF(LEN($FC91)=0,0.3,SUM(IF(([2]JOE_DATA!$C$2:$C$19999=$FC91)*([2]JOE_DATA!$B$2:$B$19999="Sub-work types")*([2]JOE_DATA!$A$2:$A$19999="Human Capital"),0.3,0)))</f>
        <v>1</v>
      </c>
      <c r="IO91" s="16">
        <f t="array" ref="IO91">IF(LEN($FD91)=0,1,SUM(IF(([2]JOE_DATA!$C$2:$C$19999=$FD91)*([2]JOE_DATA!$B$2:$B$19999="Pension scheme")*([2]JOE_DATA!$A$2:$A$19999="Human Capital"),1,0)))</f>
        <v>1</v>
      </c>
      <c r="IP91" s="3">
        <f t="array" ref="IP91">IF(LEN($BT91)=0,0.4,SUM(IF(([2]JOE_DATA!$C$2:$C$19999=$BT91)*([2]JOE_DATA!$B$2:$B$19999="Other Matter Executive"),0.4,0)))
+
IF(LEN($BU91)=0,0.3,SUM(IF(([2]JOE_DATA!$C$2:$C$19999=$BU91)*([2]JOE_DATA!$B$2:$B$19999="Other Matter Executive"),0.3,0)))
+
IF(LEN($BV91)=0,0.3,SUM(IF(([2]JOE_DATA!$C$2:$C$19999=$BV91)*([2]JOE_DATA!$B$2:$B$19999="Other Matter Executive"),0.3,0)))</f>
        <v>1</v>
      </c>
    </row>
    <row r="92" spans="1:250" ht="27.75">
      <c r="A92" s="37" t="s">
        <v>246</v>
      </c>
      <c r="B92" s="38" t="s">
        <v>539</v>
      </c>
      <c r="C92" s="37" t="s">
        <v>254</v>
      </c>
      <c r="D92" s="37"/>
      <c r="E92" s="3"/>
      <c r="F92" s="39" t="s">
        <v>325</v>
      </c>
      <c r="G92" s="3"/>
      <c r="H92" s="3"/>
      <c r="I92" s="40" t="s">
        <v>543</v>
      </c>
      <c r="J92" s="40" t="s">
        <v>377</v>
      </c>
      <c r="K92" s="40" t="s">
        <v>544</v>
      </c>
      <c r="L92" s="37"/>
      <c r="M92" s="3"/>
      <c r="N92" s="3"/>
      <c r="O92" s="41" t="s">
        <v>100</v>
      </c>
      <c r="P92" s="37"/>
      <c r="Q92" s="37"/>
      <c r="R92" s="3"/>
      <c r="S92" s="42"/>
      <c r="T92" s="42">
        <v>40339</v>
      </c>
      <c r="U92" s="37" t="s">
        <v>325</v>
      </c>
      <c r="V92" s="3"/>
      <c r="W92" s="3"/>
      <c r="X92" s="40" t="s">
        <v>543</v>
      </c>
      <c r="Y92" s="40" t="s">
        <v>377</v>
      </c>
      <c r="Z92" s="40" t="s">
        <v>544</v>
      </c>
      <c r="AA92" s="37" t="s">
        <v>546</v>
      </c>
      <c r="AB92" s="37"/>
      <c r="AC92" s="3"/>
      <c r="AD92" s="37" t="s">
        <v>254</v>
      </c>
      <c r="AE92" s="3"/>
      <c r="AF92" s="3"/>
      <c r="AG92" s="43" t="s">
        <v>130</v>
      </c>
      <c r="AH92" s="3"/>
      <c r="AI92" s="37" t="s">
        <v>255</v>
      </c>
      <c r="AJ92" s="3"/>
      <c r="AK92" s="3"/>
      <c r="AL92" s="37"/>
      <c r="AM92" s="3"/>
      <c r="AN92" s="3"/>
      <c r="AO92" s="37" t="s">
        <v>256</v>
      </c>
      <c r="AP92" s="3"/>
      <c r="AQ92" s="3"/>
      <c r="AR92" s="3"/>
      <c r="AS92" s="3"/>
      <c r="AT92" s="3"/>
      <c r="AU92" s="3"/>
      <c r="AV92" s="3"/>
      <c r="AW92" s="3"/>
      <c r="AX92" s="3"/>
      <c r="AY92" s="3"/>
      <c r="AZ92" s="3"/>
      <c r="BA92" s="3"/>
      <c r="BB92" s="3"/>
      <c r="BC92" s="3"/>
      <c r="BD92" s="3"/>
      <c r="BE92" s="44"/>
      <c r="BF92" s="37"/>
      <c r="BG92" s="37" t="s">
        <v>248</v>
      </c>
      <c r="BH92" s="3"/>
      <c r="BI92" s="37" t="s">
        <v>289</v>
      </c>
      <c r="BJ92" s="45"/>
      <c r="BK92" s="45"/>
      <c r="BL92" s="46" t="s">
        <v>290</v>
      </c>
      <c r="BM92" s="46"/>
      <c r="BN92" s="37"/>
      <c r="BO92" s="3"/>
      <c r="BP92" s="3"/>
      <c r="BQ92" s="3"/>
      <c r="BR92" s="3"/>
      <c r="BS92" s="3"/>
      <c r="BT92" s="46" t="s">
        <v>503</v>
      </c>
      <c r="BU92" s="37"/>
      <c r="BV92" s="37"/>
      <c r="BW92" s="3"/>
      <c r="BX92" s="3"/>
      <c r="BY92" s="3"/>
      <c r="BZ92" s="3"/>
      <c r="CA92" s="3"/>
      <c r="CB92" s="3"/>
      <c r="CC92" s="3"/>
      <c r="CD92" s="41" t="s">
        <v>259</v>
      </c>
      <c r="CE92" s="40" t="s">
        <v>260</v>
      </c>
      <c r="CF92" s="3"/>
      <c r="CG92" s="41" t="s">
        <v>261</v>
      </c>
      <c r="CH92" s="40"/>
      <c r="CI92" s="3"/>
      <c r="CJ92" s="3"/>
      <c r="CK92" s="41" t="s">
        <v>262</v>
      </c>
      <c r="CL92" s="3"/>
      <c r="CM92" s="3"/>
      <c r="CN92" s="3"/>
      <c r="CO92" s="3"/>
      <c r="CP92" s="3"/>
      <c r="CQ92" s="37"/>
      <c r="CR92" s="37"/>
      <c r="CS92" s="37"/>
      <c r="CT92" s="37"/>
      <c r="CU92" s="37"/>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7"/>
      <c r="FF92" s="37"/>
      <c r="FG92" s="37"/>
      <c r="FH92" s="37"/>
      <c r="FI92" s="37"/>
      <c r="FJ92" s="3"/>
      <c r="FK92" s="3"/>
      <c r="FL92" s="3"/>
      <c r="FM92" s="3"/>
      <c r="FO92" s="3"/>
      <c r="FP92" s="3"/>
      <c r="FQ92" s="3" t="str">
        <f t="array" ref="FQ92">IF(SUM($FU92:$IP92)=74,"PASS","FAIL")</f>
        <v>PASS</v>
      </c>
      <c r="FR92" s="3">
        <f t="shared" si="9"/>
        <v>0</v>
      </c>
      <c r="FS92" s="3">
        <f t="shared" si="10"/>
        <v>0</v>
      </c>
      <c r="FT92" s="3"/>
      <c r="FU92" s="3">
        <f t="array" ref="FU92">SUM(IF(([2]JOE_DATA!$C$2:$C$19999=$C92)*([2]JOE_DATA!$B$2:$B$19999="Client Name Confidential"),1,0))</f>
        <v>1</v>
      </c>
      <c r="FV92" s="3">
        <f t="array" ref="FV92">IF(ISBLANK($E92),1,SUM(IF(([2]JOE_DATA!$C$2:$C$19999=$E92)*([2]JOE_DATA!$B$2:$B$19999="Client name confidential on completion"),1,0)))</f>
        <v>1</v>
      </c>
      <c r="FW92" s="3">
        <f t="array" ref="FW92">IF(LEN($F92)=0,0.5,SUM(IF(([2]JOE_DATA!$C$2:$C$19999=$F92)*([2]JOE_DATA!$B$2:$B$19999="Client sector group"),0.5,0)))
+
IF(LEN($G92)=0,0.25,SUM(IF(([2]JOE_DATA!$C$2:$C$19999=$G92)*([2]JOE_DATA!$B$2:$B$19999="Client sector group"),0.25,0)))
+
IF(LEN($H92)=0,0.25,SUM(IF(([2]JOE_DATA!$C$2:$C$19999=$H92)*([2]JOE_DATA!$B$2:$B$19999="Client sector group"),0.25,0)))</f>
        <v>1</v>
      </c>
      <c r="FX92" s="3">
        <f t="array" ref="FX92">IF(ISBLANK($I92),0.5,SUM(IF(([2]JOE_DATA!$C$2:$C$19999=$I92)*([2]JOE_DATA!$B$2:$B$19999="Client sub-sector group"),0.5,0)))
+
IF(ISBLANK($J92),0.25,SUM(IF(([2]JOE_DATA!$C$2:$C$19999=$J92)*([2]JOE_DATA!$B$2:$B$19999="Client sub-sector group"),0.25,0)))
+
IF(ISBLANK($K92),0.25,SUM(IF(([2]JOE_DATA!$C$2:$C$19999=$K92)*([2]JOE_DATA!$B$2:$B$19999="Client sub-sector group"),0.25,0)))</f>
        <v>1</v>
      </c>
      <c r="FY92" s="3">
        <f t="array" ref="FY92">IF(LEN($L92)=0,0.4,SUM(IF(([2]JOE_DATA!$C$2:$C$19999=$L92)*([2]JOE_DATA!$B$2:$B$19999="Predominant Country of Client"),0.4,0)))
+
IF(LEN($M92)=0,0.3,SUM(IF(([2]JOE_DATA!$C$2:$C$19999=$M92)*([2]JOE_DATA!$B$2:$B$19999="Predominant Country of Client"),0.3,0)))
+
IF(LEN($N92)=0,0.3,SUM(IF(([2]JOE_DATA!$C$2:$C$19999=$N92)*([2]JOE_DATA!$B$2:$B$19999="Predominant Country of Client"),0.3,0)))</f>
        <v>1</v>
      </c>
      <c r="FZ92" s="3">
        <f t="array" ref="FZ92">IF(LEN($O92)=0,0.4,SUM(IF(([2]JOE_DATA!$C$2:$C$19999=$O92)*([2]JOE_DATA!$B$2:$B$19999="Main practice group"),0.4,0)))
+
IF(LEN($P92)=0,0.3,SUM(IF(([2]JOE_DATA!$C$2:$C$19999=$P92)*([2]JOE_DATA!$B$2:$B$19999="Main practice group"),0.3,0)))
+
IF(LEN($Q92)=0,0.3,SUM(IF(([2]JOE_DATA!$C$2:$C$19999=$Q92)*([2]JOE_DATA!$B$2:$B$19999="Main practice group"),0.3,0)))</f>
        <v>1</v>
      </c>
      <c r="GA92" s="3">
        <f t="shared" si="11"/>
        <v>1</v>
      </c>
      <c r="GB92" s="3">
        <f t="shared" si="12"/>
        <v>1</v>
      </c>
      <c r="GC92" s="3">
        <f t="array" ref="GC92">IF(LEN($U92)=0,0.4,SUM(IF(([2]JOE_DATA!$C$2:$C$19999=$U92)*([2]JOE_DATA!$B$2:$B$19999="Matter sector group"),0.4,0)))
+
IF(LEN($V92)=0,0.3,SUM(IF(([2]JOE_DATA!$C$2:$C$19999=$V92)*([2]JOE_DATA!$B$2:$B$19999="Matter sector group"),0.3,0)))
+
IF(LEN($W92)=0,0.3,SUM(IF(([2]JOE_DATA!$C$2:$C$19999=$W92)*([2]JOE_DATA!$B$2:$B$19999="Matter sector group"),0.3,0)))</f>
        <v>1</v>
      </c>
      <c r="GD92" s="3">
        <f t="array" ref="GD92">IF(LEN($X92)=0,0.4,SUM(IF(([2]JOE_DATA!$C$2:$C$19999=$X92)*([2]JOE_DATA!$B$2:$B$19999="Matter sub-sector group"),0.4,0)))
+
IF(LEN($Y92)=0,0.3,SUM(IF(([2]JOE_DATA!$C$2:$C$19999=$Y92)*([2]JOE_DATA!$B$2:$B$19999="Matter sub-sector group"),0.3,0)))
+
IF(LEN($Z92)=0,0.3,SUM(IF(([2]JOE_DATA!$C$2:$C$19999=$Z92)*([2]JOE_DATA!$B$2:$B$19999="Matter sub-sector group"),0.3,0)))</f>
        <v>1</v>
      </c>
      <c r="GE92" s="3">
        <f t="array" ref="GE92">IF(ISBLANK($AD92),1,SUM(IF(([2]JOE_DATA!$C$2:$C$19999=$AD92)*([2]JOE_DATA!$B$2:$B$19999="Matter confidential"),1,0)))</f>
        <v>1</v>
      </c>
      <c r="GF92" s="3">
        <f t="array" ref="GF92">IF(ISBLANK($AE92),1,SUM(IF(([2]JOE_DATA!$C$2:$C$19999=$AE92)*([2]JOE_DATA!$B$2:$B$19999="Matter confidential on completion"),1,0)))</f>
        <v>1</v>
      </c>
      <c r="GG92" s="3">
        <f t="array" ref="GG92">IF(ISBLANK($AG92),1,SUM(IF(([2]JOE_DATA!$C$2:$C$19999=$AG92)*([2]JOE_DATA!$B$2:$B$19999="Applicable law"),1,0)))</f>
        <v>1</v>
      </c>
      <c r="GH92" s="3">
        <f t="array" ref="GH92">IF(ISBLANK($AO92),1,SUM(IF(([2]JOE_DATA!$C$2:$C$19999=$AO92)*([2]JOE_DATA!$B$2:$B$19999="Contentious"),1,0)))</f>
        <v>1</v>
      </c>
      <c r="GI92" s="3">
        <f t="array" ref="GI92">IF(ISBLANK($AP92),1,SUM(IF(([2]JOE_DATA!$C$2:$C$19999=$AP92)*([2]JOE_DATA!$B$2:$B$19999="Dispute resolution"),1,0)))</f>
        <v>1</v>
      </c>
      <c r="GJ92" s="3">
        <f t="array" ref="GJ92">IF(ISBLANK($AQ92),1,SUM(IF(([2]JOE_DATA!$C$2:$C$19999=$AQ92)*([2]JOE_DATA!$B$2:$B$19999="Language of dispute"),1,0)))</f>
        <v>1</v>
      </c>
      <c r="GK92" s="3">
        <f t="array" ref="GK92">IF(LEN($AW92)=0,0.4,SUM(IF(([2]JOE_DATA!$C$2:$C$19999=$AW92)*([2]JOE_DATA!$B$2:$B$19999="Country Of Arbitration"),0.4,0)))
+
IF(LEN($AX92)=0,0.3,SUM(IF(([2]JOE_DATA!$C$2:$C$19999=$AX92)*([2]JOE_DATA!$B$2:$B$19999="Country Of Arbitration"),0.3,0)))
+
IF(LEN($AY92)=0,0.3,SUM(IF(([2]JOE_DATA!$C$2:$C$19999=$AY92)*([2]JOE_DATA!$B$2:$B$19999="Country Of Arbitration"),0.3,0)))</f>
        <v>1</v>
      </c>
      <c r="GL92" s="3">
        <f t="array" ref="GL92">IF(LEN($AT92)=0,0.4,SUM(IF(([2]JOE_DATA!$C$2:$C$19999=$AT92)*([2]JOE_DATA!$B$2:$B$19999="Jurisdiction of dispute"),0.4,0)))
+
IF(LEN($AU92)=0,0.3,SUM(IF(([2]JOE_DATA!$C$2:$C$19999=$AU92)*([2]JOE_DATA!$B$2:$B$19999="Jurisdiction of dispute"),0.3,0)))
+
IF(LEN($AV92)=0,0.3,SUM(IF(([2]JOE_DATA!$C$2:$C$19999=$AV92)*([2]JOE_DATA!$B$2:$B$19999="Jurisdiction of dispute"),0.3,0)))</f>
        <v>1</v>
      </c>
      <c r="GM92" s="3">
        <f t="array" ref="GM92">IF(LEN($AZ92)=0,0.6,SUM(IF(([2]JOE_DATA!$C$2:$C$19999=$AZ92)*([2]JOE_DATA!$B$2:$B$19999="Seat of arbitration"),0.6,0)))
+
IF(LEN($BA92)=0,0.4,SUM(IF(([2]JOE_DATA!$C$2:$C$19999=$BA92)*([2]JOE_DATA!$B$2:$B$19999="Seat of arbitration"),0.4,0)))</f>
        <v>1</v>
      </c>
      <c r="GN92" s="3">
        <f t="array" ref="GN92">IF(ISBLANK($BB92),1,SUM(IF(([2]JOE_DATA!$C$2:$C$19999=$BB92)*([2]JOE_DATA!$B$2:$B$19999="Arbitral rules"),1,0)))</f>
        <v>1</v>
      </c>
      <c r="GO92" s="3">
        <f t="array" ref="GO92">IF(ISBLANK($BC92),1,SUM(IF(([2]JOE_DATA!$C$2:$C$19999=$BC92)*([2]JOE_DATA!$B$2:$B$19999="Investment treaty"),1,0)))</f>
        <v>1</v>
      </c>
      <c r="GP92" s="3">
        <f t="array" ref="GP92">IF(ISBLANK($BD92),1,SUM(IF(([2]JOE_DATA!$C$2:$C$19999=$BD92)*([2]JOE_DATA!$B$2:$B$19999="Investigation type"),1,0)))</f>
        <v>1</v>
      </c>
      <c r="GQ92" s="3">
        <f t="array" ref="GQ92">IF(ISBLANK($BF92),1,SUM(IF(([2]JOE_DATA!$C$2:$C$19999=$BF92)*([2]JOE_DATA!$B$2:$B$19999="Currency of deal"),1,0)))</f>
        <v>1</v>
      </c>
      <c r="GR92" s="3">
        <f t="array" ref="GR92">IF(ISBLANK($BG92),1,SUM(IF(([2]JOE_DATA!$C$2:$C$19999=$BG92)*([2]JOE_DATA!$B$2:$B$19999="Value confidential"),1,0)))</f>
        <v>1</v>
      </c>
      <c r="GS92" s="3">
        <f t="array" ref="GS92">IF(ISBLANK($BH92),1,SUM(IF(([2]JOE_DATA!$C$2:$C$19999=$BH92)*([2]JOE_DATA!$B$2:$B$19999="Value confidential on completion"),1,0)))</f>
        <v>1</v>
      </c>
      <c r="GT92" s="3">
        <f t="array" ref="GT92">IF(LEN($BI92)=0,0.4,SUM(IF(([2]JOE_DATA!$C$2:$C$19999=$BI92)*([2]JOE_DATA!$B$2:$B$19999="Teams"),0.4,0)))
+
IF(LEN($BJ92)=0,0.3,SUM(IF(([2]JOE_DATA!$C$2:$C$19999=$BJ92)*([2]JOE_DATA!$B$2:$B$19999="Teams"),0.3,0)))
+
IF(LEN($BK92)=0,0.3,SUM(IF(([2]JOE_DATA!$C$2:$C$19999=$BK92)*([2]JOE_DATA!$B$2:$B$19999="Teams"),0.3,0)))</f>
        <v>1</v>
      </c>
      <c r="GU92" s="3">
        <f t="array" ref="GU92">IF(LEN($BL92)=0,0.4,SUM(IF(([2]JOE_DATA!$C$2:$C$19999=$BL92)*([2]JOE_DATA!$B$2:$B$19999="Lead Matter Partner"),0.4,0)))
+
IF(LEN($BM92)=0,0.3,SUM(IF(([2]JOE_DATA!$C$2:$C$19999=$BM92)*([2]JOE_DATA!$B$2:$B$19999="Lead Matter Partner"),0.3,0)))
+
IF(LEN($BN92)=0,0.3,SUM(IF(([2]JOE_DATA!$C$2:$C$19999=$BN92)*([2]JOE_DATA!$B$2:$B$19999="Lead Matter Partner"),0.3,0)))</f>
        <v>1</v>
      </c>
      <c r="GV92" s="3">
        <f t="array" ref="GV92">IF(LEN($BP92)=0,0.4,SUM(IF(([2]JOE_DATA!$C$2:$C$19999=$BP92)*([2]JOE_DATA!$B$2:$B$19999="Source of credential"),0.4,0)))
+
IF(LEN($BQ92)=0,0.3,SUM(IF(([2]JOE_DATA!$C$2:$C$19999=$BQ92)*([2]JOE_DATA!$B$2:$B$19999="Source of credential"),0.3,0)))
+
IF(LEN($BR92)=0,0.3,SUM(IF(([2]JOE_DATA!$C$2:$C$19999=$BR92)*([2]JOE_DATA!$B$2:$B$19999="Source of credential"),0.3,0)))</f>
        <v>1</v>
      </c>
      <c r="GW92" s="3">
        <f t="array" ref="GW92">IF(LEN($BX92)=0,0.4,SUM(IF(([2]JOE_DATA!$C$2:$C$19999=$BX92)*([2]JOE_DATA!$B$2:$B$19999="CMS firms involved"),0.4,0)))
+
IF(LEN($BY92)=0,0.6,SUM(IF(([2]JOE_DATA!$C$2:$C$19999=$BY92)*([2]JOE_DATA!$B$2:$B$19999="CMS firms involved"),0.6,0)))</f>
        <v>1</v>
      </c>
      <c r="GX92" s="3">
        <f t="array" ref="GX92">IF(ISBLANK($BZ92),1,SUM(IF(([2]JOE_DATA!$C$2:$C$19999=$BZ92)*([2]JOE_DATA!$B$2:$B$19999="Lead CMS firm"),1,0)))</f>
        <v>1</v>
      </c>
      <c r="GY92" s="3">
        <f t="array" ref="GY92">IF(LEN($CA92)=0,0.4,SUM(IF(([2]JOE_DATA!$C$2:$C$19999=$CA92)*([2]JOE_DATA!$B$2:$B$19999="Countries of other CMS firms"),0.4,0)))
+
IF(LEN($CB92)=0,0.3,SUM(IF(([2]JOE_DATA!$C$2:$C$19999=$CB92)*([2]JOE_DATA!$B$2:$B$19999="Countries of other CMS firms"),0.3,0)))
+
IF(LEN($CC92)=0,0.3,SUM(IF(([2]JOE_DATA!$C$2:$C$19999=$CC92)*([2]JOE_DATA!$B$2:$B$19999="Countries of other CMS firms"),0.3,0)))</f>
        <v>1</v>
      </c>
      <c r="GZ92" s="3">
        <f t="array" ref="GZ92">IF(ISBLANK($CD92),1,SUM(IF(([2]JOE_DATA!$C$2:$C$19999=$CD92)*([2]JOE_DATA!$B$2:$B$19999="Credential status"),1,0)))</f>
        <v>1</v>
      </c>
      <c r="HA92" s="3">
        <f t="array" ref="HA92">IF(ISBLANK($CE92),1,SUM(IF(([2]JOE_DATA!$C$2:$C$19999=$CE92)*([2]JOE_DATA!$B$2:$B$19999="Credential version"),1,0)))</f>
        <v>1</v>
      </c>
      <c r="HB92" s="3">
        <f t="array" ref="HB92">IF(ISBLANK($CG92),1,SUM(IF(([2]JOE_DATA!$C$2:$C$19999=$CG92)*([2]JOE_DATA!$B$2:$B$19999="Credential type "),1,0)))</f>
        <v>1</v>
      </c>
      <c r="HC92" s="3">
        <f t="array" ref="HC92">IF(ISBLANK($CH92),1,SUM(IF(([2]JOE_DATA!$C$2:$C$19999=$CH92)*([2]JOE_DATA!$B$2:$B$19999="Other uses"),1,0)))</f>
        <v>1</v>
      </c>
      <c r="HD92" s="3">
        <f t="array" ref="HD92">IF(ISBLANK($CK92),1,SUM(IF(([2]JOE_DATA!$C$2:$C$19999=$CK92)*([2]JOE_DATA!$B$2:$B$19999="Priority"),1,0)))</f>
        <v>1</v>
      </c>
      <c r="HE92" s="3">
        <f t="array" ref="HE92">IF(LEN($CM92)=0,0.4,SUM(IF(([2]JOE_DATA!$C$2:$C$19999=$CM92)*([2]JOE_DATA!$B$2:$B$19999="Know how"),0.4,0)))
+
IF(LEN($CN92)=0,0.3,SUM(IF(([2]JOE_DATA!$C$2:$C$19999=$CN92)*([2]JOE_DATA!$B$2:$B$19999="Know how"),0.3,0)))
+
IF(LEN($CO92)=0,0.3,SUM(IF(([2]JOE_DATA!$C$2:$C$19999=$CO92)*([2]JOE_DATA!$B$2:$B$19999="Know how"),0.3,0)))</f>
        <v>1</v>
      </c>
      <c r="HF92" s="3">
        <f t="array" ref="HF92">IF(LEN($CS92)=0,0.4,SUM(IF(([2]JOE_DATA!$C$2:$C$19999=$CS92)*([2]JOE_DATA!$B$2:$B$19999="Work type")*([2]JOE_DATA!$A$2:$A$19999="BAIF"),0.4,0)))
+
IF(LEN($CT92)=0,0.3,SUM(IF(([2]JOE_DATA!$C$2:$C$19999=$CT92)*([2]JOE_DATA!$B$2:$B$19999="Work type")*([2]JOE_DATA!$A$2:$A$19999="BAIF"),0.3,0)))
+
IF(LEN($CU92)=0,0.3,SUM(IF(([2]JOE_DATA!$C$2:$C$19999=$CU92)*([2]JOE_DATA!$B$2:$B$19999="Work type")*([2]JOE_DATA!$A$2:$A$19999="BAIF"),0.3,0)))</f>
        <v>1</v>
      </c>
      <c r="HG92" s="3">
        <f t="array" ref="HG92">IF(LEN($CQ92)=0,1,SUM(IF(([2]JOE_DATA!$C$2:$C$19999=$CQ92)*([2]JOE_DATA!$B$2:$B$19999="Client type")*([2]JOE_DATA!$A$2:$A$19999="BAIF"),1,0)))</f>
        <v>1</v>
      </c>
      <c r="HH92" s="3">
        <f t="array" ref="HH92">IF(LEN($CW92)=0,0.4,SUM(IF(([2]JOE_DATA!$C$2:$C$19999=$CW92)*([2]JOE_DATA!$B$2:$B$19999="Work type")*([2]JOE_DATA!$A$2:$A$19999="CRD"),0.4,0)))
+
IF(LEN($CX92)=0,0.3,SUM(IF(([2]JOE_DATA!$C$2:$C$19999=$CX92)*([2]JOE_DATA!$B$2:$B$19999="Work type")*([2]JOE_DATA!$A$2:$A$19999="CRD"),0.3,0)))
+
IF(LEN($CY92)=0,0.3,SUM(IF(([2]JOE_DATA!$C$2:$C$19999=$CY92)*([2]JOE_DATA!$B$2:$B$19999="Work type")*([2]JOE_DATA!$A$2:$A$19999="CRD"),0.3,0)))</f>
        <v>1</v>
      </c>
      <c r="HI92" s="3">
        <f t="array" ref="HI92">IF(LEN($CZ92)=0,0.4,SUM(IF(([2]JOE_DATA!$C$2:$C$19999=$CZ92)*([2]JOE_DATA!$B$2:$B$19999="Sub-work type")*([2]JOE_DATA!$A$2:$A$19999="CRD"),0.4,0)))
+
IF(LEN($DA92)=0,0.3,SUM(IF(([2]JOE_DATA!$C$2:$C$19999=$DA92)*([2]JOE_DATA!$B$2:$B$19999="Sub-work type")*([2]JOE_DATA!$A$2:$A$19999="CRD"),0.3,0)))
+
IF(LEN($DB92)=0,0.3,SUM(IF(([2]JOE_DATA!$C$2:$C$19999=$DB92)*([2]JOE_DATA!$B$2:$B$19999="Sub-work type")*([2]JOE_DATA!$A$2:$A$19999="CRD"),0.3,0)))</f>
        <v>1</v>
      </c>
      <c r="HJ92" s="3">
        <f t="array" ref="HJ92">IF(LEN($CV92)=0,1,SUM(IF(([2]JOE_DATA!$C$2:$C$19999=$CV92)*([2]JOE_DATA!$B$2:$B$19999="Client type")*([2]JOE_DATA!$A$2:$A$19999="CRD"),1,0)))</f>
        <v>1</v>
      </c>
      <c r="HK92" s="3">
        <f t="array" ref="HK92">IF(LEN($DC92)=0,0.4,SUM(IF(([2]JOE_DATA!$C$2:$C$19999=$DC92)*([2]JOE_DATA!$B$2:$B$19999="Work type")*([2]JOE_DATA!$A$2:$A$19999="Corporate"),0.4,0)))
+
IF(LEN($DD92)=0,0.3,SUM(IF(([2]JOE_DATA!$C$2:$C$19999=$DD92)*([2]JOE_DATA!$B$2:$B$19999="Work type")*([2]JOE_DATA!$A$2:$A$19999="Corporate"),0.3,0)))
+
IF(LEN($DE92)=0,0.3,SUM(IF(([2]JOE_DATA!$C$2:$C$19999=$DE92)*([2]JOE_DATA!$B$2:$B$19999="Work type")*([2]JOE_DATA!$A$2:$A$19999="Corporate"),0.3,0)))</f>
        <v>1</v>
      </c>
      <c r="HL92" s="3">
        <f t="array" ref="HL92">IF(LEN($DF92)=0,0.4,SUM(IF(([2]JOE_DATA!$C$2:$C$19999=$DF92)*([2]JOE_DATA!$B$2:$B$19999="Sub-work type")*([2]JOE_DATA!$A$2:$A$19999="Corporate"),0.4,0)))
+
IF(LEN($DG92)=0,0.3,SUM(IF(([2]JOE_DATA!$C$2:$C$19999=$DG92)*([2]JOE_DATA!$B$2:$B$19999="Sub-work type")*([2]JOE_DATA!$A$2:$A$19999="Corporate"),0.3,0)))
+
IF(LEN($DH92)=0,0.3,SUM(IF(([2]JOE_DATA!$C$2:$C$19999=$DH92)*([2]JOE_DATA!$B$2:$B$19999="Sub-work type")*([2]JOE_DATA!$A$2:$A$19999="Corporate"),0.3,0)))</f>
        <v>1</v>
      </c>
      <c r="HM92" s="3">
        <f t="array" ref="HM92">IF(LEN($DI92)=0,0.4,SUM(IF(([2]JOE_DATA!$C$2:$C$19999=$DI92)*([2]JOE_DATA!$B$2:$B$19999="Acting for")*([2]JOE_DATA!$A$2:$A$19999="Corporate"),0.4,0)))
+
IF(LEN($DJ92)=0,0.3,SUM(IF(([2]JOE_DATA!$C$2:$C$19999=$DJ92)*([2]JOE_DATA!$B$2:$B$19999="Acting for")*([2]JOE_DATA!$A$2:$A$19999="Corporate"),0.3,0)))
+
IF(LEN($DK92)=0,0.3,SUM(IF(([2]JOE_DATA!$C$2:$C$19999=$DK92)*([2]JOE_DATA!$B$2:$B$19999="Acting for")*([2]JOE_DATA!$A$2:$A$19999="Corporate"),0.3,0)))</f>
        <v>1</v>
      </c>
      <c r="HN92" s="3">
        <f t="array" ref="HN92">IF(LEN($DM92)=0,0.4,SUM(IF(([2]JOE_DATA!$C$2:$C$19999=$DM92)*([2]JOE_DATA!$B$2:$B$19999="Country of buyer")*([2]JOE_DATA!$A$2:$A$19999="Corporate"),0.4,0)))
+
IF(LEN($DN92)=0,0.3,SUM(IF(([2]JOE_DATA!$C$2:$C$19999=$DN92)*([2]JOE_DATA!$B$2:$B$19999="Country of buyer")*([2]JOE_DATA!$A$2:$A$19999="Corporate"),0.3,0)))
+
IF(LEN($DL92)=0,0.3,SUM(IF(([2]JOE_DATA!$C$2:$C$19999=$DL92)*([2]JOE_DATA!$B$2:$B$19999="Country of buyer")*([2]JOE_DATA!$A$2:$A$19999="Corporate"),0.3,0)))</f>
        <v>1</v>
      </c>
      <c r="HO92" s="3">
        <f t="array" ref="HO92">IF(LEN($DO92)=0,0.4,SUM(IF(([2]JOE_DATA!$C$2:$C$19999=$DO92)*([2]JOE_DATA!$B$2:$B$19999="Country of seller")*([2]JOE_DATA!$A$2:$A$19999="Corporate"),0.4,0)))
+
IF(LEN($DP92)=0,0.3,SUM(IF(([2]JOE_DATA!$C$2:$C$19999=$DP92)*([2]JOE_DATA!$B$2:$B$19999="Country of seller")*([2]JOE_DATA!$A$2:$A$19999="Corporate"),0.3,0)))
+
IF(LEN($DQ92)=0,0.3,SUM(IF(([2]JOE_DATA!$C$2:$C$19999=$DQ92)*([2]JOE_DATA!$B$2:$B$19999="Country of seller")*([2]JOE_DATA!$A$2:$A$19999="Corporate"),0.3,0)))</f>
        <v>1</v>
      </c>
      <c r="HP92" s="3">
        <f t="array" ref="HP92">IF(LEN($DR92)=0,0.4,SUM(IF(([2]JOE_DATA!$C$2:$C$19999=$DR92)*([2]JOE_DATA!$B$2:$B$19999="Country of target")*([2]JOE_DATA!$A$2:$A$19999="Corporate"),0.4,0)))
+
IF(LEN($DS92)=0,0.3,SUM(IF(([2]JOE_DATA!$C$2:$C$19999=$DS92)*([2]JOE_DATA!$B$2:$B$19999="Country of target")*([2]JOE_DATA!$A$2:$A$19999="Corporate"),0.3,0)))
+
IF(LEN($DT92)=0,0.3,SUM(IF(([2]JOE_DATA!$C$2:$C$19999=$DT92)*([2]JOE_DATA!$B$2:$B$19999="Country of target")*([2]JOE_DATA!$A$2:$A$19999="Corporate"),0.3,0)))</f>
        <v>1</v>
      </c>
      <c r="HQ92" s="3">
        <f t="array" ref="HQ92">IF(LEN($DU92)=0,1,SUM(IF(([2]JOE_DATA!$C$2:$C$19999=$DU92)*([2]JOE_DATA!$B$2:$B$19999="Value over US $5m")*([2]JOE_DATA!$A$2:$A$19999="Corporate"),1,0)))</f>
        <v>1</v>
      </c>
      <c r="HR92" s="3">
        <f t="array" ref="HR92">IF(LEN($DV92)=0,1,SUM(IF(([2]JOE_DATA!$C$2:$C$19999=$DV92)*([2]JOE_DATA!$B$2:$B$19999="Value over £500,000")*([2]JOE_DATA!$A$2:$A$19999="Corporate"),1,0)))</f>
        <v>1</v>
      </c>
      <c r="HS92" s="3">
        <f t="array" ref="HS92">IF(LEN($DW92)=0,1,SUM(IF(([2]JOE_DATA!$C$2:$C$19999=$DW92)*([2]JOE_DATA!$B$2:$B$19999="Value over Euro 5m")*([2]JOE_DATA!$A$2:$A$19999="Corporate"),1,0)))</f>
        <v>1</v>
      </c>
      <c r="HT92" s="3">
        <f t="array" ref="HT92">IF(LEN($DX92)=0,1,SUM(IF(([2]JOE_DATA!$C$2:$C$19999=$DX92)*([2]JOE_DATA!$B$2:$B$19999="Value range in euros")*([2]JOE_DATA!$A$2:$A$19999="Corporate"),1,0)))</f>
        <v>1</v>
      </c>
      <c r="HU92" s="3">
        <f t="array" ref="HU92">IF(LEN($DY92)=0,1,SUM(IF(([2]JOE_DATA!$C$2:$C$19999=$DY92)*([2]JOE_DATA!$B$2:$B$19999="Is the deal relevant for M&amp;A study")*([2]JOE_DATA!$A$2:$A$19999="Corporate"),1,0)))</f>
        <v>1</v>
      </c>
      <c r="HV92" s="3">
        <f t="array" ref="HV92">IF(LEN($DZ92)=0,1,SUM(IF(([2]JOE_DATA!$C$2:$C$19999=$DZ92)*([2]JOE_DATA!$B$2:$B$19999="Does the deal involve PE clients")*([2]JOE_DATA!$A$2:$A$19999="Corporate"),1,0)))</f>
        <v>1</v>
      </c>
      <c r="HW92" s="3">
        <f t="array" ref="HW92">IF(LEN($EA92)=0,1,SUM(IF(([2]JOE_DATA!$C$2:$C$19999=$EA92)*([2]JOE_DATA!$B$2:$B$19999="Quarter deal announced/signed")*([2]JOE_DATA!$A$2:$A$19999="Corporate"),1,0)))</f>
        <v>1</v>
      </c>
      <c r="HX92" s="3">
        <f t="array" ref="HX92">IF(LEN($EB92)=0,1,SUM(IF(([2]JOE_DATA!$C$2:$C$19999=$EB92)*([2]JOE_DATA!$B$2:$B$19999="Quarter deal completed")*([2]JOE_DATA!$A$2:$A$19999="Corporate"),1,0)))</f>
        <v>1</v>
      </c>
      <c r="HY92" s="3">
        <f t="array" ref="HY92">IF(LEN($EC92)=0,1,SUM(IF(([2]JOE_DATA!$C$2:$C$19999=$EC92)*([2]JOE_DATA!$B$2:$B$19999="Year deal announced/signed")*([2]JOE_DATA!$A$2:$A$19999="Corporate"),1,0)))</f>
        <v>1</v>
      </c>
      <c r="HZ92" s="3">
        <f t="array" ref="HZ92">IF(LEN($ED92)=0,1,SUM(IF(([2]JOE_DATA!$C$2:$C$19999=$ED92)*([2]JOE_DATA!$B$2:$B$19999="Year deal completed")*([2]JOE_DATA!$A$2:$A$19999="Corporate"),1,0)))</f>
        <v>1</v>
      </c>
      <c r="IA92" s="3">
        <v>1</v>
      </c>
      <c r="IB92" s="3">
        <f t="array" ref="IB92">IF(LEN($EF92)=0,1,SUM(IF(([2]JOE_DATA!$C$2:$C$19999=$EF92)*([2]JOE_DATA!$B$2:$B$19999="Work type")*([2]JOE_DATA!$A$2:$A$19999="Corporate Tax"),1,0)))</f>
        <v>1</v>
      </c>
      <c r="IC92" s="3">
        <f t="array" ref="IC92">IF(LEN($EG92)=0,0.4,SUM(IF(([2]JOE_DATA!$C$2:$C$19999=$EG92)*([2]JOE_DATA!$B$2:$B$19999="Work type")*([2]JOE_DATA!$A$2:$A$19999="EPC Construction"),0.4,0)))
+
IF(LEN($EH92)=0,0.3,SUM(IF(([2]JOE_DATA!$C$2:$C$19999=$EH92)*([2]JOE_DATA!$B$2:$B$19999="Work type")*([2]JOE_DATA!$A$2:$A$19999="EPC Construction"),0.3,0)))
+
IF(LEN($EI92)=0,0.3,SUM(IF(([2]JOE_DATA!$C$2:$C$19999=$EI92)*([2]JOE_DATA!$B$2:$B$19999="Work type")*([2]JOE_DATA!$A$2:$A$19999="EPC Construction"),0.3,0)))</f>
        <v>1</v>
      </c>
      <c r="ID92" s="3">
        <f t="array" ref="ID92">IF(LEN($EJ92)=0,0.4,SUM(IF(([2]JOE_DATA!$C$2:$C$19999=$EJ92)*([2]JOE_DATA!$B$2:$B$19999="Contract type")*([2]JOE_DATA!$A$2:$A$19999="EPC Construction"),0.4,0)))
+
IF(LEN($EK92)=0,0.3,SUM(IF(([2]JOE_DATA!$C$2:$C$19999=$EK92)*([2]JOE_DATA!$B$2:$B$19999="Contract type")*([2]JOE_DATA!$A$2:$A$19999="EPC Construction"),0.3,0)))
+
IF(LEN($EL92)=0,0.3,SUM(IF(([2]JOE_DATA!$C$2:$C$19999=$EL92)*([2]JOE_DATA!$B$2:$B$19999="Contract type")*([2]JOE_DATA!$A$2:$A$19999="EPC Construction"),0.3,0)))</f>
        <v>1</v>
      </c>
      <c r="IE92" s="3">
        <f t="array" ref="IE92">IF(LEN($EP92)=0,1,SUM(IF(([2]JOE_DATA!$C$2:$C$19999=$EP92)*([2]JOE_DATA!$B$2:$B$19999="Client type")*([2]JOE_DATA!$A$2:$A$19999="EPC Construction"),1,0)))</f>
        <v>1</v>
      </c>
      <c r="IF92" s="3">
        <f t="array" ref="IF92">IF(LEN($EN92)=0,1,SUM(IF(([2]JOE_DATA!$C$2:$C$19999=$EN92)*([2]JOE_DATA!$B$2:$B$19999="Subject matter")*([2]JOE_DATA!$A$2:$A$19999="EPC Construction"),1,0)))</f>
        <v>1</v>
      </c>
      <c r="IG92" s="3">
        <f t="array" ref="IG92">IF(LEN($ER92)=0,1,SUM(IF(([2]JOE_DATA!$C$2:$C$19999=$ER92)*([2]JOE_DATA!$B$2:$B$19999="Client scope")*([2]JOE_DATA!$A$2:$A$19999="EPC Construction"),1,0)))</f>
        <v>1</v>
      </c>
      <c r="IH92" s="3">
        <f t="array" ref="IH92">IF(LEN($ES92)=0,0.4,SUM(IF(([2]JOE_DATA!$C$2:$C$19999=$ES92)*([2]JOE_DATA!$B$2:$B$19999="Work type")*([2]JOE_DATA!$A$2:$A$19999="EPC Energy"),0.4,0)))
+
IF(LEN($ET92)=0,0.3,SUM(IF(([2]JOE_DATA!$C$2:$C$19999=$ET92)*([2]JOE_DATA!$B$2:$B$19999="Work type")*([2]JOE_DATA!$A$2:$A$19999="EPC Energy"),0.3,0)))
+
IF(LEN($EU92)=0,0.3,SUM(IF(([2]JOE_DATA!$C$2:$C$19999=$EU92)*([2]JOE_DATA!$B$2:$B$19999="Work type")*([2]JOE_DATA!$A$2:$A$19999="EPC Energy"),0.3,0)))</f>
        <v>1</v>
      </c>
      <c r="II92" s="3">
        <f t="array" ref="II92">IF(LEN($EV92)=0,1,SUM(IF(([2]JOE_DATA!$C$2:$C$19999=$EV92)*([2]JOE_DATA!$B$2:$B$19999="Work type")*([2]JOE_DATA!$A$2:$A$19999="EPC Energy"),1,0)))</f>
        <v>1</v>
      </c>
      <c r="IJ92" s="3">
        <f t="array" ref="IJ92">IF(LEN($EW92)=0,1,SUM(IF(([2]JOE_DATA!$C$2:$C$19999=$EW92)*([2]JOE_DATA!$B$2:$B$19999="Client type")*([2]JOE_DATA!$A$2:$A$19999="EPC Projects"),1,0)))</f>
        <v>1</v>
      </c>
      <c r="IK92" s="3">
        <f t="array" ref="IK92">IF(LEN($FE92)=0,0.4,SUM(IF(([2]JOE_DATA!$C$2:$C$19999=$FE92)*([2]JOE_DATA!$B$2:$B$19999="Client type")*([2]JOE_DATA!$A$2:$A$19999="Real Estate"),0.4,0)))
+
IF(LEN($FF92)=0,0.3,SUM(IF(([2]JOE_DATA!$C$2:$C$19999=$FF92)*([2]JOE_DATA!$B$2:$B$19999="Client type")*([2]JOE_DATA!$A$2:$A$19999="Real Estate"),0.3,0)))
+
IF(LEN($FG92)=0,0.3,SUM(IF(([2]JOE_DATA!$C$2:$C$19999=$FG92)*([2]JOE_DATA!$B$2:$B$19999="Client type")*([2]JOE_DATA!$A$2:$A$19999="Real Estate"),0.3,0)))</f>
        <v>1</v>
      </c>
      <c r="IL92" s="3">
        <f t="array" ref="IL92">IF(LEN($FH92)=0,0.4,SUM(IF(([2]JOE_DATA!$C$2:$C$19999=$FH92)*([2]JOE_DATA!$B$2:$B$19999="Work type")*([2]JOE_DATA!$A$2:$A$19999="Real Estate"),0.4,0)))
+
IF(LEN($FI92)=0,0.3,SUM(IF(([2]JOE_DATA!$C$2:$C$19999=$FI92)*([2]JOE_DATA!$B$2:$B$19999="Work type")*([2]JOE_DATA!$A$2:$A$19999="Real Estate"),0.3,0)))
+
IF(LEN($FJ92)=0,0.3,SUM(IF(([2]JOE_DATA!$C$2:$C$19999=$FJ92)*([2]JOE_DATA!$B$2:$B$19999="Work type")*([2]JOE_DATA!$A$2:$A$19999="Real Estate"),0.3,0)))</f>
        <v>1</v>
      </c>
      <c r="IM92" s="3">
        <f t="array" ref="IM92">IF(LEN($EX92)=0,0.4,SUM(IF(([2]JOE_DATA!$C$2:$C$19999=$EX92)*([2]JOE_DATA!$B$2:$B$19999="Work type")*([2]JOE_DATA!$A$2:$A$19999="Human Capital"),0.4,0)))
+
IF(LEN($EY92)=0,0.3,SUM(IF(([2]JOE_DATA!$C$2:$C$19999=$EY92)*([2]JOE_DATA!$B$2:$B$19999="Work type")*([2]JOE_DATA!$A$2:$A$19999="Human Capital"),0.3,0)))
+
IF(LEN($EZ92)=0,0.3,SUM(IF(([2]JOE_DATA!$C$2:$C$19999=$EZ92)*([2]JOE_DATA!$B$2:$B$19999="Work type")*([2]JOE_DATA!$A$2:$A$19999="Human Capital"),0.3,0)))</f>
        <v>1</v>
      </c>
      <c r="IN92" s="3">
        <f t="array" ref="IN92">IF(LEN($FA92)=0,0.4,SUM(IF(([2]JOE_DATA!$C$2:$C$19999=$FA92)*([2]JOE_DATA!$B$2:$B$19999="Sub-work types")*([2]JOE_DATA!$A$2:$A$19999="Human Capital"),0.4,0)))
+
IF(LEN($FB92)=0,0.3,SUM(IF(([2]JOE_DATA!$C$2:$C$19999=$FB92)*([2]JOE_DATA!$B$2:$B$19999="Sub-work types")*([2]JOE_DATA!$A$2:$A$19999="Human Capital"),0.3,0)))
+
IF(LEN($FC92)=0,0.3,SUM(IF(([2]JOE_DATA!$C$2:$C$19999=$FC92)*([2]JOE_DATA!$B$2:$B$19999="Sub-work types")*([2]JOE_DATA!$A$2:$A$19999="Human Capital"),0.3,0)))</f>
        <v>1</v>
      </c>
      <c r="IO92" s="16">
        <f t="array" ref="IO92">IF(LEN($FD92)=0,1,SUM(IF(([2]JOE_DATA!$C$2:$C$19999=$FD92)*([2]JOE_DATA!$B$2:$B$19999="Pension scheme")*([2]JOE_DATA!$A$2:$A$19999="Human Capital"),1,0)))</f>
        <v>1</v>
      </c>
      <c r="IP92" s="3">
        <f t="array" ref="IP92">IF(LEN($BT92)=0,0.4,SUM(IF(([2]JOE_DATA!$C$2:$C$19999=$BT92)*([2]JOE_DATA!$B$2:$B$19999="Other Matter Executive"),0.4,0)))
+
IF(LEN($BU92)=0,0.3,SUM(IF(([2]JOE_DATA!$C$2:$C$19999=$BU92)*([2]JOE_DATA!$B$2:$B$19999="Other Matter Executive"),0.3,0)))
+
IF(LEN($BV92)=0,0.3,SUM(IF(([2]JOE_DATA!$C$2:$C$19999=$BV92)*([2]JOE_DATA!$B$2:$B$19999="Other Matter Executive"),0.3,0)))</f>
        <v>1</v>
      </c>
    </row>
    <row r="93" spans="1:250" ht="54.75">
      <c r="A93" s="37" t="s">
        <v>246</v>
      </c>
      <c r="B93" s="38" t="s">
        <v>547</v>
      </c>
      <c r="C93" s="37" t="s">
        <v>248</v>
      </c>
      <c r="D93" s="37" t="s">
        <v>548</v>
      </c>
      <c r="E93" s="3"/>
      <c r="F93" s="39" t="s">
        <v>250</v>
      </c>
      <c r="G93" s="3"/>
      <c r="H93" s="3"/>
      <c r="I93" s="40" t="s">
        <v>251</v>
      </c>
      <c r="J93" s="40" t="s">
        <v>263</v>
      </c>
      <c r="K93" s="3"/>
      <c r="L93" s="37"/>
      <c r="M93" s="3"/>
      <c r="N93" s="3"/>
      <c r="O93" s="41" t="s">
        <v>99</v>
      </c>
      <c r="P93" s="37"/>
      <c r="Q93" s="37"/>
      <c r="R93" s="3"/>
      <c r="S93" s="42"/>
      <c r="T93" s="42">
        <v>39782</v>
      </c>
      <c r="U93" s="37" t="s">
        <v>250</v>
      </c>
      <c r="V93" s="3"/>
      <c r="W93" s="3"/>
      <c r="X93" s="40" t="s">
        <v>251</v>
      </c>
      <c r="Y93" s="40" t="s">
        <v>263</v>
      </c>
      <c r="Z93" s="3"/>
      <c r="AA93" s="37" t="s">
        <v>549</v>
      </c>
      <c r="AB93" s="37" t="s">
        <v>550</v>
      </c>
      <c r="AC93" s="3"/>
      <c r="AD93" s="37" t="s">
        <v>248</v>
      </c>
      <c r="AE93" s="3"/>
      <c r="AF93" s="3"/>
      <c r="AG93" s="43" t="s">
        <v>130</v>
      </c>
      <c r="AH93" s="3"/>
      <c r="AI93" s="37" t="s">
        <v>255</v>
      </c>
      <c r="AJ93" s="3"/>
      <c r="AK93" s="3"/>
      <c r="AL93" s="37"/>
      <c r="AM93" s="3"/>
      <c r="AN93" s="3"/>
      <c r="AO93" s="37" t="s">
        <v>256</v>
      </c>
      <c r="AP93" s="3"/>
      <c r="AQ93" s="3"/>
      <c r="AR93" s="3"/>
      <c r="AS93" s="3"/>
      <c r="AT93" s="3"/>
      <c r="AU93" s="3"/>
      <c r="AV93" s="3"/>
      <c r="AW93" s="3"/>
      <c r="AX93" s="3"/>
      <c r="AY93" s="3"/>
      <c r="AZ93" s="3"/>
      <c r="BA93" s="3"/>
      <c r="BB93" s="3"/>
      <c r="BC93" s="3"/>
      <c r="BD93" s="3"/>
      <c r="BE93" s="44"/>
      <c r="BF93" s="37"/>
      <c r="BG93" s="37" t="s">
        <v>248</v>
      </c>
      <c r="BH93" s="3"/>
      <c r="BI93" s="40" t="s">
        <v>257</v>
      </c>
      <c r="BJ93" s="45"/>
      <c r="BK93" s="45"/>
      <c r="BL93" s="46" t="s">
        <v>258</v>
      </c>
      <c r="BM93" s="46" t="s">
        <v>551</v>
      </c>
      <c r="BN93" s="37"/>
      <c r="BO93" s="3"/>
      <c r="BP93" s="3"/>
      <c r="BQ93" s="3"/>
      <c r="BR93" s="3"/>
      <c r="BS93" s="3"/>
      <c r="BT93" s="46" t="s">
        <v>552</v>
      </c>
      <c r="BU93" s="37"/>
      <c r="BV93" s="37"/>
      <c r="BW93" s="3"/>
      <c r="BX93" s="3"/>
      <c r="BY93" s="3"/>
      <c r="BZ93" s="3"/>
      <c r="CA93" s="3"/>
      <c r="CB93" s="3"/>
      <c r="CC93" s="3"/>
      <c r="CD93" s="41" t="s">
        <v>259</v>
      </c>
      <c r="CE93" s="40" t="s">
        <v>260</v>
      </c>
      <c r="CF93" s="3"/>
      <c r="CG93" s="41" t="s">
        <v>261</v>
      </c>
      <c r="CH93" s="40"/>
      <c r="CI93" s="3"/>
      <c r="CJ93" s="3"/>
      <c r="CK93" s="41" t="s">
        <v>262</v>
      </c>
      <c r="CL93" s="3"/>
      <c r="CM93" s="3"/>
      <c r="CN93" s="3"/>
      <c r="CO93" s="3"/>
      <c r="CP93" s="3"/>
      <c r="CQ93" s="37"/>
      <c r="CR93" s="37"/>
      <c r="CS93" s="37"/>
      <c r="CT93" s="37"/>
      <c r="CU93" s="37"/>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7"/>
      <c r="FF93" s="37"/>
      <c r="FG93" s="37"/>
      <c r="FH93" s="37"/>
      <c r="FI93" s="37"/>
      <c r="FJ93" s="3"/>
      <c r="FK93" s="3"/>
      <c r="FL93" s="3"/>
      <c r="FM93" s="3"/>
      <c r="FO93" s="3"/>
      <c r="FP93" s="3"/>
      <c r="FQ93" s="3" t="str">
        <f t="array" ref="FQ93">IF(SUM($FU93:$IP93)=74,"PASS","FAIL")</f>
        <v>PASS</v>
      </c>
      <c r="FR93" s="3">
        <f t="shared" si="9"/>
        <v>0</v>
      </c>
      <c r="FS93" s="3">
        <f t="shared" si="10"/>
        <v>0</v>
      </c>
      <c r="FT93" s="3"/>
      <c r="FU93" s="3">
        <f t="array" ref="FU93">SUM(IF(([2]JOE_DATA!$C$2:$C$19999=$C93)*([2]JOE_DATA!$B$2:$B$19999="Client Name Confidential"),1,0))</f>
        <v>1</v>
      </c>
      <c r="FV93" s="3">
        <f t="array" ref="FV93">IF(ISBLANK($E93),1,SUM(IF(([2]JOE_DATA!$C$2:$C$19999=$E93)*([2]JOE_DATA!$B$2:$B$19999="Client name confidential on completion"),1,0)))</f>
        <v>1</v>
      </c>
      <c r="FW93" s="3">
        <f t="array" ref="FW93">IF(LEN($F93)=0,0.5,SUM(IF(([2]JOE_DATA!$C$2:$C$19999=$F93)*([2]JOE_DATA!$B$2:$B$19999="Client sector group"),0.5,0)))
+
IF(LEN($G93)=0,0.25,SUM(IF(([2]JOE_DATA!$C$2:$C$19999=$G93)*([2]JOE_DATA!$B$2:$B$19999="Client sector group"),0.25,0)))
+
IF(LEN($H93)=0,0.25,SUM(IF(([2]JOE_DATA!$C$2:$C$19999=$H93)*([2]JOE_DATA!$B$2:$B$19999="Client sector group"),0.25,0)))</f>
        <v>1</v>
      </c>
      <c r="FX93" s="3">
        <f t="array" ref="FX93">IF(ISBLANK($I93),0.5,SUM(IF(([2]JOE_DATA!$C$2:$C$19999=$I93)*([2]JOE_DATA!$B$2:$B$19999="Client sub-sector group"),0.5,0)))
+
IF(ISBLANK($J93),0.25,SUM(IF(([2]JOE_DATA!$C$2:$C$19999=$J93)*([2]JOE_DATA!$B$2:$B$19999="Client sub-sector group"),0.25,0)))
+
IF(ISBLANK($K93),0.25,SUM(IF(([2]JOE_DATA!$C$2:$C$19999=$K93)*([2]JOE_DATA!$B$2:$B$19999="Client sub-sector group"),0.25,0)))</f>
        <v>1</v>
      </c>
      <c r="FY93" s="3">
        <f t="array" ref="FY93">IF(LEN($L93)=0,0.4,SUM(IF(([2]JOE_DATA!$C$2:$C$19999=$L93)*([2]JOE_DATA!$B$2:$B$19999="Predominant Country of Client"),0.4,0)))
+
IF(LEN($M93)=0,0.3,SUM(IF(([2]JOE_DATA!$C$2:$C$19999=$M93)*([2]JOE_DATA!$B$2:$B$19999="Predominant Country of Client"),0.3,0)))
+
IF(LEN($N93)=0,0.3,SUM(IF(([2]JOE_DATA!$C$2:$C$19999=$N93)*([2]JOE_DATA!$B$2:$B$19999="Predominant Country of Client"),0.3,0)))</f>
        <v>1</v>
      </c>
      <c r="FZ93" s="3">
        <f t="array" ref="FZ93">IF(LEN($O93)=0,0.4,SUM(IF(([2]JOE_DATA!$C$2:$C$19999=$O93)*([2]JOE_DATA!$B$2:$B$19999="Main practice group"),0.4,0)))
+
IF(LEN($P93)=0,0.3,SUM(IF(([2]JOE_DATA!$C$2:$C$19999=$P93)*([2]JOE_DATA!$B$2:$B$19999="Main practice group"),0.3,0)))
+
IF(LEN($Q93)=0,0.3,SUM(IF(([2]JOE_DATA!$C$2:$C$19999=$Q93)*([2]JOE_DATA!$B$2:$B$19999="Main practice group"),0.3,0)))</f>
        <v>1</v>
      </c>
      <c r="GA93" s="3">
        <f t="shared" si="11"/>
        <v>1</v>
      </c>
      <c r="GB93" s="3">
        <f t="shared" si="12"/>
        <v>1</v>
      </c>
      <c r="GC93" s="3">
        <f t="array" ref="GC93">IF(LEN($U93)=0,0.4,SUM(IF(([2]JOE_DATA!$C$2:$C$19999=$U93)*([2]JOE_DATA!$B$2:$B$19999="Matter sector group"),0.4,0)))
+
IF(LEN($V93)=0,0.3,SUM(IF(([2]JOE_DATA!$C$2:$C$19999=$V93)*([2]JOE_DATA!$B$2:$B$19999="Matter sector group"),0.3,0)))
+
IF(LEN($W93)=0,0.3,SUM(IF(([2]JOE_DATA!$C$2:$C$19999=$W93)*([2]JOE_DATA!$B$2:$B$19999="Matter sector group"),0.3,0)))</f>
        <v>1</v>
      </c>
      <c r="GD93" s="3">
        <f t="array" ref="GD93">IF(LEN($X93)=0,0.4,SUM(IF(([2]JOE_DATA!$C$2:$C$19999=$X93)*([2]JOE_DATA!$B$2:$B$19999="Matter sub-sector group"),0.4,0)))
+
IF(LEN($Y93)=0,0.3,SUM(IF(([2]JOE_DATA!$C$2:$C$19999=$Y93)*([2]JOE_DATA!$B$2:$B$19999="Matter sub-sector group"),0.3,0)))
+
IF(LEN($Z93)=0,0.3,SUM(IF(([2]JOE_DATA!$C$2:$C$19999=$Z93)*([2]JOE_DATA!$B$2:$B$19999="Matter sub-sector group"),0.3,0)))</f>
        <v>1</v>
      </c>
      <c r="GE93" s="3">
        <f t="array" ref="GE93">IF(ISBLANK($AD93),1,SUM(IF(([2]JOE_DATA!$C$2:$C$19999=$AD93)*([2]JOE_DATA!$B$2:$B$19999="Matter confidential"),1,0)))</f>
        <v>1</v>
      </c>
      <c r="GF93" s="3">
        <f t="array" ref="GF93">IF(ISBLANK($AE93),1,SUM(IF(([2]JOE_DATA!$C$2:$C$19999=$AE93)*([2]JOE_DATA!$B$2:$B$19999="Matter confidential on completion"),1,0)))</f>
        <v>1</v>
      </c>
      <c r="GG93" s="3">
        <f t="array" ref="GG93">IF(ISBLANK($AG93),1,SUM(IF(([2]JOE_DATA!$C$2:$C$19999=$AG93)*([2]JOE_DATA!$B$2:$B$19999="Applicable law"),1,0)))</f>
        <v>1</v>
      </c>
      <c r="GH93" s="3">
        <f t="array" ref="GH93">IF(ISBLANK($AO93),1,SUM(IF(([2]JOE_DATA!$C$2:$C$19999=$AO93)*([2]JOE_DATA!$B$2:$B$19999="Contentious"),1,0)))</f>
        <v>1</v>
      </c>
      <c r="GI93" s="3">
        <f t="array" ref="GI93">IF(ISBLANK($AP93),1,SUM(IF(([2]JOE_DATA!$C$2:$C$19999=$AP93)*([2]JOE_DATA!$B$2:$B$19999="Dispute resolution"),1,0)))</f>
        <v>1</v>
      </c>
      <c r="GJ93" s="3">
        <f t="array" ref="GJ93">IF(ISBLANK($AQ93),1,SUM(IF(([2]JOE_DATA!$C$2:$C$19999=$AQ93)*([2]JOE_DATA!$B$2:$B$19999="Language of dispute"),1,0)))</f>
        <v>1</v>
      </c>
      <c r="GK93" s="3">
        <f t="array" ref="GK93">IF(LEN($AW93)=0,0.4,SUM(IF(([2]JOE_DATA!$C$2:$C$19999=$AW93)*([2]JOE_DATA!$B$2:$B$19999="Country Of Arbitration"),0.4,0)))
+
IF(LEN($AX93)=0,0.3,SUM(IF(([2]JOE_DATA!$C$2:$C$19999=$AX93)*([2]JOE_DATA!$B$2:$B$19999="Country Of Arbitration"),0.3,0)))
+
IF(LEN($AY93)=0,0.3,SUM(IF(([2]JOE_DATA!$C$2:$C$19999=$AY93)*([2]JOE_DATA!$B$2:$B$19999="Country Of Arbitration"),0.3,0)))</f>
        <v>1</v>
      </c>
      <c r="GL93" s="3">
        <f t="array" ref="GL93">IF(LEN($AT93)=0,0.4,SUM(IF(([2]JOE_DATA!$C$2:$C$19999=$AT93)*([2]JOE_DATA!$B$2:$B$19999="Jurisdiction of dispute"),0.4,0)))
+
IF(LEN($AU93)=0,0.3,SUM(IF(([2]JOE_DATA!$C$2:$C$19999=$AU93)*([2]JOE_DATA!$B$2:$B$19999="Jurisdiction of dispute"),0.3,0)))
+
IF(LEN($AV93)=0,0.3,SUM(IF(([2]JOE_DATA!$C$2:$C$19999=$AV93)*([2]JOE_DATA!$B$2:$B$19999="Jurisdiction of dispute"),0.3,0)))</f>
        <v>1</v>
      </c>
      <c r="GM93" s="3">
        <f t="array" ref="GM93">IF(LEN($AZ93)=0,0.6,SUM(IF(([2]JOE_DATA!$C$2:$C$19999=$AZ93)*([2]JOE_DATA!$B$2:$B$19999="Seat of arbitration"),0.6,0)))
+
IF(LEN($BA93)=0,0.4,SUM(IF(([2]JOE_DATA!$C$2:$C$19999=$BA93)*([2]JOE_DATA!$B$2:$B$19999="Seat of arbitration"),0.4,0)))</f>
        <v>1</v>
      </c>
      <c r="GN93" s="3">
        <f t="array" ref="GN93">IF(ISBLANK($BB93),1,SUM(IF(([2]JOE_DATA!$C$2:$C$19999=$BB93)*([2]JOE_DATA!$B$2:$B$19999="Arbitral rules"),1,0)))</f>
        <v>1</v>
      </c>
      <c r="GO93" s="3">
        <f t="array" ref="GO93">IF(ISBLANK($BC93),1,SUM(IF(([2]JOE_DATA!$C$2:$C$19999=$BC93)*([2]JOE_DATA!$B$2:$B$19999="Investment treaty"),1,0)))</f>
        <v>1</v>
      </c>
      <c r="GP93" s="3">
        <f t="array" ref="GP93">IF(ISBLANK($BD93),1,SUM(IF(([2]JOE_DATA!$C$2:$C$19999=$BD93)*([2]JOE_DATA!$B$2:$B$19999="Investigation type"),1,0)))</f>
        <v>1</v>
      </c>
      <c r="GQ93" s="3">
        <f t="array" ref="GQ93">IF(ISBLANK($BF93),1,SUM(IF(([2]JOE_DATA!$C$2:$C$19999=$BF93)*([2]JOE_DATA!$B$2:$B$19999="Currency of deal"),1,0)))</f>
        <v>1</v>
      </c>
      <c r="GR93" s="3">
        <f t="array" ref="GR93">IF(ISBLANK($BG93),1,SUM(IF(([2]JOE_DATA!$C$2:$C$19999=$BG93)*([2]JOE_DATA!$B$2:$B$19999="Value confidential"),1,0)))</f>
        <v>1</v>
      </c>
      <c r="GS93" s="3">
        <f t="array" ref="GS93">IF(ISBLANK($BH93),1,SUM(IF(([2]JOE_DATA!$C$2:$C$19999=$BH93)*([2]JOE_DATA!$B$2:$B$19999="Value confidential on completion"),1,0)))</f>
        <v>1</v>
      </c>
      <c r="GT93" s="3">
        <f t="array" ref="GT93">IF(LEN($BI93)=0,0.4,SUM(IF(([2]JOE_DATA!$C$2:$C$19999=$BI93)*([2]JOE_DATA!$B$2:$B$19999="Teams"),0.4,0)))
+
IF(LEN($BJ93)=0,0.3,SUM(IF(([2]JOE_DATA!$C$2:$C$19999=$BJ93)*([2]JOE_DATA!$B$2:$B$19999="Teams"),0.3,0)))
+
IF(LEN($BK93)=0,0.3,SUM(IF(([2]JOE_DATA!$C$2:$C$19999=$BK93)*([2]JOE_DATA!$B$2:$B$19999="Teams"),0.3,0)))</f>
        <v>1</v>
      </c>
      <c r="GU93" s="3">
        <f t="array" ref="GU93">IF(LEN($BL93)=0,0.4,SUM(IF(([2]JOE_DATA!$C$2:$C$19999=$BL93)*([2]JOE_DATA!$B$2:$B$19999="Lead Matter Partner"),0.4,0)))
+
IF(LEN($BM93)=0,0.3,SUM(IF(([2]JOE_DATA!$C$2:$C$19999=$BM93)*([2]JOE_DATA!$B$2:$B$19999="Lead Matter Partner"),0.3,0)))
+
IF(LEN($BN93)=0,0.3,SUM(IF(([2]JOE_DATA!$C$2:$C$19999=$BN93)*([2]JOE_DATA!$B$2:$B$19999="Lead Matter Partner"),0.3,0)))</f>
        <v>1</v>
      </c>
      <c r="GV93" s="3">
        <f t="array" ref="GV93">IF(LEN($BP93)=0,0.4,SUM(IF(([2]JOE_DATA!$C$2:$C$19999=$BP93)*([2]JOE_DATA!$B$2:$B$19999="Source of credential"),0.4,0)))
+
IF(LEN($BQ93)=0,0.3,SUM(IF(([2]JOE_DATA!$C$2:$C$19999=$BQ93)*([2]JOE_DATA!$B$2:$B$19999="Source of credential"),0.3,0)))
+
IF(LEN($BR93)=0,0.3,SUM(IF(([2]JOE_DATA!$C$2:$C$19999=$BR93)*([2]JOE_DATA!$B$2:$B$19999="Source of credential"),0.3,0)))</f>
        <v>1</v>
      </c>
      <c r="GW93" s="3">
        <f t="array" ref="GW93">IF(LEN($BX93)=0,0.4,SUM(IF(([2]JOE_DATA!$C$2:$C$19999=$BX93)*([2]JOE_DATA!$B$2:$B$19999="CMS firms involved"),0.4,0)))
+
IF(LEN($BY93)=0,0.6,SUM(IF(([2]JOE_DATA!$C$2:$C$19999=$BY93)*([2]JOE_DATA!$B$2:$B$19999="CMS firms involved"),0.6,0)))</f>
        <v>1</v>
      </c>
      <c r="GX93" s="3">
        <f t="array" ref="GX93">IF(ISBLANK($BZ93),1,SUM(IF(([2]JOE_DATA!$C$2:$C$19999=$BZ93)*([2]JOE_DATA!$B$2:$B$19999="Lead CMS firm"),1,0)))</f>
        <v>1</v>
      </c>
      <c r="GY93" s="3">
        <f t="array" ref="GY93">IF(LEN($CA93)=0,0.4,SUM(IF(([2]JOE_DATA!$C$2:$C$19999=$CA93)*([2]JOE_DATA!$B$2:$B$19999="Countries of other CMS firms"),0.4,0)))
+
IF(LEN($CB93)=0,0.3,SUM(IF(([2]JOE_DATA!$C$2:$C$19999=$CB93)*([2]JOE_DATA!$B$2:$B$19999="Countries of other CMS firms"),0.3,0)))
+
IF(LEN($CC93)=0,0.3,SUM(IF(([2]JOE_DATA!$C$2:$C$19999=$CC93)*([2]JOE_DATA!$B$2:$B$19999="Countries of other CMS firms"),0.3,0)))</f>
        <v>1</v>
      </c>
      <c r="GZ93" s="3">
        <f t="array" ref="GZ93">IF(ISBLANK($CD93),1,SUM(IF(([2]JOE_DATA!$C$2:$C$19999=$CD93)*([2]JOE_DATA!$B$2:$B$19999="Credential status"),1,0)))</f>
        <v>1</v>
      </c>
      <c r="HA93" s="3">
        <f t="array" ref="HA93">IF(ISBLANK($CE93),1,SUM(IF(([2]JOE_DATA!$C$2:$C$19999=$CE93)*([2]JOE_DATA!$B$2:$B$19999="Credential version"),1,0)))</f>
        <v>1</v>
      </c>
      <c r="HB93" s="3">
        <f t="array" ref="HB93">IF(ISBLANK($CG93),1,SUM(IF(([2]JOE_DATA!$C$2:$C$19999=$CG93)*([2]JOE_DATA!$B$2:$B$19999="Credential type "),1,0)))</f>
        <v>1</v>
      </c>
      <c r="HC93" s="3">
        <f t="array" ref="HC93">IF(ISBLANK($CH93),1,SUM(IF(([2]JOE_DATA!$C$2:$C$19999=$CH93)*([2]JOE_DATA!$B$2:$B$19999="Other uses"),1,0)))</f>
        <v>1</v>
      </c>
      <c r="HD93" s="3">
        <f t="array" ref="HD93">IF(ISBLANK($CK93),1,SUM(IF(([2]JOE_DATA!$C$2:$C$19999=$CK93)*([2]JOE_DATA!$B$2:$B$19999="Priority"),1,0)))</f>
        <v>1</v>
      </c>
      <c r="HE93" s="3">
        <f t="array" ref="HE93">IF(LEN($CM93)=0,0.4,SUM(IF(([2]JOE_DATA!$C$2:$C$19999=$CM93)*([2]JOE_DATA!$B$2:$B$19999="Know how"),0.4,0)))
+
IF(LEN($CN93)=0,0.3,SUM(IF(([2]JOE_DATA!$C$2:$C$19999=$CN93)*([2]JOE_DATA!$B$2:$B$19999="Know how"),0.3,0)))
+
IF(LEN($CO93)=0,0.3,SUM(IF(([2]JOE_DATA!$C$2:$C$19999=$CO93)*([2]JOE_DATA!$B$2:$B$19999="Know how"),0.3,0)))</f>
        <v>1</v>
      </c>
      <c r="HF93" s="3">
        <f t="array" ref="HF93">IF(LEN($CS93)=0,0.4,SUM(IF(([2]JOE_DATA!$C$2:$C$19999=$CS93)*([2]JOE_DATA!$B$2:$B$19999="Work type")*([2]JOE_DATA!$A$2:$A$19999="BAIF"),0.4,0)))
+
IF(LEN($CT93)=0,0.3,SUM(IF(([2]JOE_DATA!$C$2:$C$19999=$CT93)*([2]JOE_DATA!$B$2:$B$19999="Work type")*([2]JOE_DATA!$A$2:$A$19999="BAIF"),0.3,0)))
+
IF(LEN($CU93)=0,0.3,SUM(IF(([2]JOE_DATA!$C$2:$C$19999=$CU93)*([2]JOE_DATA!$B$2:$B$19999="Work type")*([2]JOE_DATA!$A$2:$A$19999="BAIF"),0.3,0)))</f>
        <v>1</v>
      </c>
      <c r="HG93" s="3">
        <f t="array" ref="HG93">IF(LEN($CQ93)=0,1,SUM(IF(([2]JOE_DATA!$C$2:$C$19999=$CQ93)*([2]JOE_DATA!$B$2:$B$19999="Client type")*([2]JOE_DATA!$A$2:$A$19999="BAIF"),1,0)))</f>
        <v>1</v>
      </c>
      <c r="HH93" s="3">
        <f t="array" ref="HH93">IF(LEN($CW93)=0,0.4,SUM(IF(([2]JOE_DATA!$C$2:$C$19999=$CW93)*([2]JOE_DATA!$B$2:$B$19999="Work type")*([2]JOE_DATA!$A$2:$A$19999="CRD"),0.4,0)))
+
IF(LEN($CX93)=0,0.3,SUM(IF(([2]JOE_DATA!$C$2:$C$19999=$CX93)*([2]JOE_DATA!$B$2:$B$19999="Work type")*([2]JOE_DATA!$A$2:$A$19999="CRD"),0.3,0)))
+
IF(LEN($CY93)=0,0.3,SUM(IF(([2]JOE_DATA!$C$2:$C$19999=$CY93)*([2]JOE_DATA!$B$2:$B$19999="Work type")*([2]JOE_DATA!$A$2:$A$19999="CRD"),0.3,0)))</f>
        <v>1</v>
      </c>
      <c r="HI93" s="3">
        <f t="array" ref="HI93">IF(LEN($CZ93)=0,0.4,SUM(IF(([2]JOE_DATA!$C$2:$C$19999=$CZ93)*([2]JOE_DATA!$B$2:$B$19999="Sub-work type")*([2]JOE_DATA!$A$2:$A$19999="CRD"),0.4,0)))
+
IF(LEN($DA93)=0,0.3,SUM(IF(([2]JOE_DATA!$C$2:$C$19999=$DA93)*([2]JOE_DATA!$B$2:$B$19999="Sub-work type")*([2]JOE_DATA!$A$2:$A$19999="CRD"),0.3,0)))
+
IF(LEN($DB93)=0,0.3,SUM(IF(([2]JOE_DATA!$C$2:$C$19999=$DB93)*([2]JOE_DATA!$B$2:$B$19999="Sub-work type")*([2]JOE_DATA!$A$2:$A$19999="CRD"),0.3,0)))</f>
        <v>1</v>
      </c>
      <c r="HJ93" s="3">
        <f t="array" ref="HJ93">IF(LEN($CV93)=0,1,SUM(IF(([2]JOE_DATA!$C$2:$C$19999=$CV93)*([2]JOE_DATA!$B$2:$B$19999="Client type")*([2]JOE_DATA!$A$2:$A$19999="CRD"),1,0)))</f>
        <v>1</v>
      </c>
      <c r="HK93" s="3">
        <f t="array" ref="HK93">IF(LEN($DC93)=0,0.4,SUM(IF(([2]JOE_DATA!$C$2:$C$19999=$DC93)*([2]JOE_DATA!$B$2:$B$19999="Work type")*([2]JOE_DATA!$A$2:$A$19999="Corporate"),0.4,0)))
+
IF(LEN($DD93)=0,0.3,SUM(IF(([2]JOE_DATA!$C$2:$C$19999=$DD93)*([2]JOE_DATA!$B$2:$B$19999="Work type")*([2]JOE_DATA!$A$2:$A$19999="Corporate"),0.3,0)))
+
IF(LEN($DE93)=0,0.3,SUM(IF(([2]JOE_DATA!$C$2:$C$19999=$DE93)*([2]JOE_DATA!$B$2:$B$19999="Work type")*([2]JOE_DATA!$A$2:$A$19999="Corporate"),0.3,0)))</f>
        <v>1</v>
      </c>
      <c r="HL93" s="3">
        <f t="array" ref="HL93">IF(LEN($DF93)=0,0.4,SUM(IF(([2]JOE_DATA!$C$2:$C$19999=$DF93)*([2]JOE_DATA!$B$2:$B$19999="Sub-work type")*([2]JOE_DATA!$A$2:$A$19999="Corporate"),0.4,0)))
+
IF(LEN($DG93)=0,0.3,SUM(IF(([2]JOE_DATA!$C$2:$C$19999=$DG93)*([2]JOE_DATA!$B$2:$B$19999="Sub-work type")*([2]JOE_DATA!$A$2:$A$19999="Corporate"),0.3,0)))
+
IF(LEN($DH93)=0,0.3,SUM(IF(([2]JOE_DATA!$C$2:$C$19999=$DH93)*([2]JOE_DATA!$B$2:$B$19999="Sub-work type")*([2]JOE_DATA!$A$2:$A$19999="Corporate"),0.3,0)))</f>
        <v>1</v>
      </c>
      <c r="HM93" s="3">
        <f t="array" ref="HM93">IF(LEN($DI93)=0,0.4,SUM(IF(([2]JOE_DATA!$C$2:$C$19999=$DI93)*([2]JOE_DATA!$B$2:$B$19999="Acting for")*([2]JOE_DATA!$A$2:$A$19999="Corporate"),0.4,0)))
+
IF(LEN($DJ93)=0,0.3,SUM(IF(([2]JOE_DATA!$C$2:$C$19999=$DJ93)*([2]JOE_DATA!$B$2:$B$19999="Acting for")*([2]JOE_DATA!$A$2:$A$19999="Corporate"),0.3,0)))
+
IF(LEN($DK93)=0,0.3,SUM(IF(([2]JOE_DATA!$C$2:$C$19999=$DK93)*([2]JOE_DATA!$B$2:$B$19999="Acting for")*([2]JOE_DATA!$A$2:$A$19999="Corporate"),0.3,0)))</f>
        <v>1</v>
      </c>
      <c r="HN93" s="3">
        <f t="array" ref="HN93">IF(LEN($DM93)=0,0.4,SUM(IF(([2]JOE_DATA!$C$2:$C$19999=$DM93)*([2]JOE_DATA!$B$2:$B$19999="Country of buyer")*([2]JOE_DATA!$A$2:$A$19999="Corporate"),0.4,0)))
+
IF(LEN($DN93)=0,0.3,SUM(IF(([2]JOE_DATA!$C$2:$C$19999=$DN93)*([2]JOE_DATA!$B$2:$B$19999="Country of buyer")*([2]JOE_DATA!$A$2:$A$19999="Corporate"),0.3,0)))
+
IF(LEN($DL93)=0,0.3,SUM(IF(([2]JOE_DATA!$C$2:$C$19999=$DL93)*([2]JOE_DATA!$B$2:$B$19999="Country of buyer")*([2]JOE_DATA!$A$2:$A$19999="Corporate"),0.3,0)))</f>
        <v>1</v>
      </c>
      <c r="HO93" s="3">
        <f t="array" ref="HO93">IF(LEN($DO93)=0,0.4,SUM(IF(([2]JOE_DATA!$C$2:$C$19999=$DO93)*([2]JOE_DATA!$B$2:$B$19999="Country of seller")*([2]JOE_DATA!$A$2:$A$19999="Corporate"),0.4,0)))
+
IF(LEN($DP93)=0,0.3,SUM(IF(([2]JOE_DATA!$C$2:$C$19999=$DP93)*([2]JOE_DATA!$B$2:$B$19999="Country of seller")*([2]JOE_DATA!$A$2:$A$19999="Corporate"),0.3,0)))
+
IF(LEN($DQ93)=0,0.3,SUM(IF(([2]JOE_DATA!$C$2:$C$19999=$DQ93)*([2]JOE_DATA!$B$2:$B$19999="Country of seller")*([2]JOE_DATA!$A$2:$A$19999="Corporate"),0.3,0)))</f>
        <v>1</v>
      </c>
      <c r="HP93" s="3">
        <f t="array" ref="HP93">IF(LEN($DR93)=0,0.4,SUM(IF(([2]JOE_DATA!$C$2:$C$19999=$DR93)*([2]JOE_DATA!$B$2:$B$19999="Country of target")*([2]JOE_DATA!$A$2:$A$19999="Corporate"),0.4,0)))
+
IF(LEN($DS93)=0,0.3,SUM(IF(([2]JOE_DATA!$C$2:$C$19999=$DS93)*([2]JOE_DATA!$B$2:$B$19999="Country of target")*([2]JOE_DATA!$A$2:$A$19999="Corporate"),0.3,0)))
+
IF(LEN($DT93)=0,0.3,SUM(IF(([2]JOE_DATA!$C$2:$C$19999=$DT93)*([2]JOE_DATA!$B$2:$B$19999="Country of target")*([2]JOE_DATA!$A$2:$A$19999="Corporate"),0.3,0)))</f>
        <v>1</v>
      </c>
      <c r="HQ93" s="3">
        <f t="array" ref="HQ93">IF(LEN($DU93)=0,1,SUM(IF(([2]JOE_DATA!$C$2:$C$19999=$DU93)*([2]JOE_DATA!$B$2:$B$19999="Value over US $5m")*([2]JOE_DATA!$A$2:$A$19999="Corporate"),1,0)))</f>
        <v>1</v>
      </c>
      <c r="HR93" s="3">
        <f t="array" ref="HR93">IF(LEN($DV93)=0,1,SUM(IF(([2]JOE_DATA!$C$2:$C$19999=$DV93)*([2]JOE_DATA!$B$2:$B$19999="Value over £500,000")*([2]JOE_DATA!$A$2:$A$19999="Corporate"),1,0)))</f>
        <v>1</v>
      </c>
      <c r="HS93" s="3">
        <f t="array" ref="HS93">IF(LEN($DW93)=0,1,SUM(IF(([2]JOE_DATA!$C$2:$C$19999=$DW93)*([2]JOE_DATA!$B$2:$B$19999="Value over Euro 5m")*([2]JOE_DATA!$A$2:$A$19999="Corporate"),1,0)))</f>
        <v>1</v>
      </c>
      <c r="HT93" s="3">
        <f t="array" ref="HT93">IF(LEN($DX93)=0,1,SUM(IF(([2]JOE_DATA!$C$2:$C$19999=$DX93)*([2]JOE_DATA!$B$2:$B$19999="Value range in euros")*([2]JOE_DATA!$A$2:$A$19999="Corporate"),1,0)))</f>
        <v>1</v>
      </c>
      <c r="HU93" s="3">
        <f t="array" ref="HU93">IF(LEN($DY93)=0,1,SUM(IF(([2]JOE_DATA!$C$2:$C$19999=$DY93)*([2]JOE_DATA!$B$2:$B$19999="Is the deal relevant for M&amp;A study")*([2]JOE_DATA!$A$2:$A$19999="Corporate"),1,0)))</f>
        <v>1</v>
      </c>
      <c r="HV93" s="3">
        <f t="array" ref="HV93">IF(LEN($DZ93)=0,1,SUM(IF(([2]JOE_DATA!$C$2:$C$19999=$DZ93)*([2]JOE_DATA!$B$2:$B$19999="Does the deal involve PE clients")*([2]JOE_DATA!$A$2:$A$19999="Corporate"),1,0)))</f>
        <v>1</v>
      </c>
      <c r="HW93" s="3">
        <f t="array" ref="HW93">IF(LEN($EA93)=0,1,SUM(IF(([2]JOE_DATA!$C$2:$C$19999=$EA93)*([2]JOE_DATA!$B$2:$B$19999="Quarter deal announced/signed")*([2]JOE_DATA!$A$2:$A$19999="Corporate"),1,0)))</f>
        <v>1</v>
      </c>
      <c r="HX93" s="3">
        <f t="array" ref="HX93">IF(LEN($EB93)=0,1,SUM(IF(([2]JOE_DATA!$C$2:$C$19999=$EB93)*([2]JOE_DATA!$B$2:$B$19999="Quarter deal completed")*([2]JOE_DATA!$A$2:$A$19999="Corporate"),1,0)))</f>
        <v>1</v>
      </c>
      <c r="HY93" s="3">
        <f t="array" ref="HY93">IF(LEN($EC93)=0,1,SUM(IF(([2]JOE_DATA!$C$2:$C$19999=$EC93)*([2]JOE_DATA!$B$2:$B$19999="Year deal announced/signed")*([2]JOE_DATA!$A$2:$A$19999="Corporate"),1,0)))</f>
        <v>1</v>
      </c>
      <c r="HZ93" s="3">
        <f t="array" ref="HZ93">IF(LEN($ED93)=0,1,SUM(IF(([2]JOE_DATA!$C$2:$C$19999=$ED93)*([2]JOE_DATA!$B$2:$B$19999="Year deal completed")*([2]JOE_DATA!$A$2:$A$19999="Corporate"),1,0)))</f>
        <v>1</v>
      </c>
      <c r="IA93" s="3">
        <v>1</v>
      </c>
      <c r="IB93" s="3">
        <f t="array" ref="IB93">IF(LEN($EF93)=0,1,SUM(IF(([2]JOE_DATA!$C$2:$C$19999=$EF93)*([2]JOE_DATA!$B$2:$B$19999="Work type")*([2]JOE_DATA!$A$2:$A$19999="Corporate Tax"),1,0)))</f>
        <v>1</v>
      </c>
      <c r="IC93" s="3">
        <f t="array" ref="IC93">IF(LEN($EG93)=0,0.4,SUM(IF(([2]JOE_DATA!$C$2:$C$19999=$EG93)*([2]JOE_DATA!$B$2:$B$19999="Work type")*([2]JOE_DATA!$A$2:$A$19999="EPC Construction"),0.4,0)))
+
IF(LEN($EH93)=0,0.3,SUM(IF(([2]JOE_DATA!$C$2:$C$19999=$EH93)*([2]JOE_DATA!$B$2:$B$19999="Work type")*([2]JOE_DATA!$A$2:$A$19999="EPC Construction"),0.3,0)))
+
IF(LEN($EI93)=0,0.3,SUM(IF(([2]JOE_DATA!$C$2:$C$19999=$EI93)*([2]JOE_DATA!$B$2:$B$19999="Work type")*([2]JOE_DATA!$A$2:$A$19999="EPC Construction"),0.3,0)))</f>
        <v>1</v>
      </c>
      <c r="ID93" s="3">
        <f t="array" ref="ID93">IF(LEN($EJ93)=0,0.4,SUM(IF(([2]JOE_DATA!$C$2:$C$19999=$EJ93)*([2]JOE_DATA!$B$2:$B$19999="Contract type")*([2]JOE_DATA!$A$2:$A$19999="EPC Construction"),0.4,0)))
+
IF(LEN($EK93)=0,0.3,SUM(IF(([2]JOE_DATA!$C$2:$C$19999=$EK93)*([2]JOE_DATA!$B$2:$B$19999="Contract type")*([2]JOE_DATA!$A$2:$A$19999="EPC Construction"),0.3,0)))
+
IF(LEN($EL93)=0,0.3,SUM(IF(([2]JOE_DATA!$C$2:$C$19999=$EL93)*([2]JOE_DATA!$B$2:$B$19999="Contract type")*([2]JOE_DATA!$A$2:$A$19999="EPC Construction"),0.3,0)))</f>
        <v>1</v>
      </c>
      <c r="IE93" s="3">
        <f t="array" ref="IE93">IF(LEN($EP93)=0,1,SUM(IF(([2]JOE_DATA!$C$2:$C$19999=$EP93)*([2]JOE_DATA!$B$2:$B$19999="Client type")*([2]JOE_DATA!$A$2:$A$19999="EPC Construction"),1,0)))</f>
        <v>1</v>
      </c>
      <c r="IF93" s="3">
        <f t="array" ref="IF93">IF(LEN($EN93)=0,1,SUM(IF(([2]JOE_DATA!$C$2:$C$19999=$EN93)*([2]JOE_DATA!$B$2:$B$19999="Subject matter")*([2]JOE_DATA!$A$2:$A$19999="EPC Construction"),1,0)))</f>
        <v>1</v>
      </c>
      <c r="IG93" s="3">
        <f t="array" ref="IG93">IF(LEN($ER93)=0,1,SUM(IF(([2]JOE_DATA!$C$2:$C$19999=$ER93)*([2]JOE_DATA!$B$2:$B$19999="Client scope")*([2]JOE_DATA!$A$2:$A$19999="EPC Construction"),1,0)))</f>
        <v>1</v>
      </c>
      <c r="IH93" s="3">
        <f t="array" ref="IH93">IF(LEN($ES93)=0,0.4,SUM(IF(([2]JOE_DATA!$C$2:$C$19999=$ES93)*([2]JOE_DATA!$B$2:$B$19999="Work type")*([2]JOE_DATA!$A$2:$A$19999="EPC Energy"),0.4,0)))
+
IF(LEN($ET93)=0,0.3,SUM(IF(([2]JOE_DATA!$C$2:$C$19999=$ET93)*([2]JOE_DATA!$B$2:$B$19999="Work type")*([2]JOE_DATA!$A$2:$A$19999="EPC Energy"),0.3,0)))
+
IF(LEN($EU93)=0,0.3,SUM(IF(([2]JOE_DATA!$C$2:$C$19999=$EU93)*([2]JOE_DATA!$B$2:$B$19999="Work type")*([2]JOE_DATA!$A$2:$A$19999="EPC Energy"),0.3,0)))</f>
        <v>1</v>
      </c>
      <c r="II93" s="3">
        <f t="array" ref="II93">IF(LEN($EV93)=0,1,SUM(IF(([2]JOE_DATA!$C$2:$C$19999=$EV93)*([2]JOE_DATA!$B$2:$B$19999="Work type")*([2]JOE_DATA!$A$2:$A$19999="EPC Energy"),1,0)))</f>
        <v>1</v>
      </c>
      <c r="IJ93" s="3">
        <f t="array" ref="IJ93">IF(LEN($EW93)=0,1,SUM(IF(([2]JOE_DATA!$C$2:$C$19999=$EW93)*([2]JOE_DATA!$B$2:$B$19999="Client type")*([2]JOE_DATA!$A$2:$A$19999="EPC Projects"),1,0)))</f>
        <v>1</v>
      </c>
      <c r="IK93" s="3">
        <f t="array" ref="IK93">IF(LEN($FE93)=0,0.4,SUM(IF(([2]JOE_DATA!$C$2:$C$19999=$FE93)*([2]JOE_DATA!$B$2:$B$19999="Client type")*([2]JOE_DATA!$A$2:$A$19999="Real Estate"),0.4,0)))
+
IF(LEN($FF93)=0,0.3,SUM(IF(([2]JOE_DATA!$C$2:$C$19999=$FF93)*([2]JOE_DATA!$B$2:$B$19999="Client type")*([2]JOE_DATA!$A$2:$A$19999="Real Estate"),0.3,0)))
+
IF(LEN($FG93)=0,0.3,SUM(IF(([2]JOE_DATA!$C$2:$C$19999=$FG93)*([2]JOE_DATA!$B$2:$B$19999="Client type")*([2]JOE_DATA!$A$2:$A$19999="Real Estate"),0.3,0)))</f>
        <v>1</v>
      </c>
      <c r="IL93" s="3">
        <f t="array" ref="IL93">IF(LEN($FH93)=0,0.4,SUM(IF(([2]JOE_DATA!$C$2:$C$19999=$FH93)*([2]JOE_DATA!$B$2:$B$19999="Work type")*([2]JOE_DATA!$A$2:$A$19999="Real Estate"),0.4,0)))
+
IF(LEN($FI93)=0,0.3,SUM(IF(([2]JOE_DATA!$C$2:$C$19999=$FI93)*([2]JOE_DATA!$B$2:$B$19999="Work type")*([2]JOE_DATA!$A$2:$A$19999="Real Estate"),0.3,0)))
+
IF(LEN($FJ93)=0,0.3,SUM(IF(([2]JOE_DATA!$C$2:$C$19999=$FJ93)*([2]JOE_DATA!$B$2:$B$19999="Work type")*([2]JOE_DATA!$A$2:$A$19999="Real Estate"),0.3,0)))</f>
        <v>1</v>
      </c>
      <c r="IM93" s="3">
        <f t="array" ref="IM93">IF(LEN($EX93)=0,0.4,SUM(IF(([2]JOE_DATA!$C$2:$C$19999=$EX93)*([2]JOE_DATA!$B$2:$B$19999="Work type")*([2]JOE_DATA!$A$2:$A$19999="Human Capital"),0.4,0)))
+
IF(LEN($EY93)=0,0.3,SUM(IF(([2]JOE_DATA!$C$2:$C$19999=$EY93)*([2]JOE_DATA!$B$2:$B$19999="Work type")*([2]JOE_DATA!$A$2:$A$19999="Human Capital"),0.3,0)))
+
IF(LEN($EZ93)=0,0.3,SUM(IF(([2]JOE_DATA!$C$2:$C$19999=$EZ93)*([2]JOE_DATA!$B$2:$B$19999="Work type")*([2]JOE_DATA!$A$2:$A$19999="Human Capital"),0.3,0)))</f>
        <v>1</v>
      </c>
      <c r="IN93" s="3">
        <f t="array" ref="IN93">IF(LEN($FA93)=0,0.4,SUM(IF(([2]JOE_DATA!$C$2:$C$19999=$FA93)*([2]JOE_DATA!$B$2:$B$19999="Sub-work types")*([2]JOE_DATA!$A$2:$A$19999="Human Capital"),0.4,0)))
+
IF(LEN($FB93)=0,0.3,SUM(IF(([2]JOE_DATA!$C$2:$C$19999=$FB93)*([2]JOE_DATA!$B$2:$B$19999="Sub-work types")*([2]JOE_DATA!$A$2:$A$19999="Human Capital"),0.3,0)))
+
IF(LEN($FC93)=0,0.3,SUM(IF(([2]JOE_DATA!$C$2:$C$19999=$FC93)*([2]JOE_DATA!$B$2:$B$19999="Sub-work types")*([2]JOE_DATA!$A$2:$A$19999="Human Capital"),0.3,0)))</f>
        <v>1</v>
      </c>
      <c r="IO93" s="16">
        <f t="array" ref="IO93">IF(LEN($FD93)=0,1,SUM(IF(([2]JOE_DATA!$C$2:$C$19999=$FD93)*([2]JOE_DATA!$B$2:$B$19999="Pension scheme")*([2]JOE_DATA!$A$2:$A$19999="Human Capital"),1,0)))</f>
        <v>1</v>
      </c>
      <c r="IP93" s="3">
        <f t="array" ref="IP93">IF(LEN($BT93)=0,0.4,SUM(IF(([2]JOE_DATA!$C$2:$C$19999=$BT93)*([2]JOE_DATA!$B$2:$B$19999="Other Matter Executive"),0.4,0)))
+
IF(LEN($BU93)=0,0.3,SUM(IF(([2]JOE_DATA!$C$2:$C$19999=$BU93)*([2]JOE_DATA!$B$2:$B$19999="Other Matter Executive"),0.3,0)))
+
IF(LEN($BV93)=0,0.3,SUM(IF(([2]JOE_DATA!$C$2:$C$19999=$BV93)*([2]JOE_DATA!$B$2:$B$19999="Other Matter Executive"),0.3,0)))</f>
        <v>1</v>
      </c>
    </row>
    <row r="94" spans="1:250" ht="18.75">
      <c r="A94" s="37" t="s">
        <v>246</v>
      </c>
      <c r="B94" s="38" t="s">
        <v>547</v>
      </c>
      <c r="C94" s="37" t="s">
        <v>248</v>
      </c>
      <c r="D94" s="37" t="s">
        <v>548</v>
      </c>
      <c r="E94" s="3"/>
      <c r="F94" s="39" t="s">
        <v>250</v>
      </c>
      <c r="G94" s="3"/>
      <c r="H94" s="3"/>
      <c r="I94" s="40" t="s">
        <v>251</v>
      </c>
      <c r="J94" s="40" t="s">
        <v>263</v>
      </c>
      <c r="K94" s="3"/>
      <c r="L94" s="37"/>
      <c r="M94" s="3"/>
      <c r="N94" s="3"/>
      <c r="O94" s="41" t="s">
        <v>99</v>
      </c>
      <c r="P94" s="37"/>
      <c r="Q94" s="37"/>
      <c r="R94" s="3"/>
      <c r="S94" s="42"/>
      <c r="T94" s="42">
        <v>39076</v>
      </c>
      <c r="U94" s="37" t="s">
        <v>250</v>
      </c>
      <c r="V94" s="3"/>
      <c r="W94" s="3"/>
      <c r="X94" s="40" t="s">
        <v>251</v>
      </c>
      <c r="Y94" s="40" t="s">
        <v>263</v>
      </c>
      <c r="Z94" s="3"/>
      <c r="AA94" s="37" t="s">
        <v>553</v>
      </c>
      <c r="AB94" s="37"/>
      <c r="AC94" s="3"/>
      <c r="AD94" s="37" t="s">
        <v>254</v>
      </c>
      <c r="AE94" s="3"/>
      <c r="AF94" s="3"/>
      <c r="AG94" s="43" t="s">
        <v>130</v>
      </c>
      <c r="AH94" s="3"/>
      <c r="AI94" s="37" t="s">
        <v>255</v>
      </c>
      <c r="AJ94" s="3"/>
      <c r="AK94" s="3"/>
      <c r="AL94" s="37"/>
      <c r="AM94" s="3"/>
      <c r="AN94" s="3"/>
      <c r="AO94" s="37" t="s">
        <v>256</v>
      </c>
      <c r="AP94" s="3"/>
      <c r="AQ94" s="3"/>
      <c r="AR94" s="3"/>
      <c r="AS94" s="3"/>
      <c r="AT94" s="3"/>
      <c r="AU94" s="3"/>
      <c r="AV94" s="3"/>
      <c r="AW94" s="3"/>
      <c r="AX94" s="3"/>
      <c r="AY94" s="3"/>
      <c r="AZ94" s="3"/>
      <c r="BA94" s="3"/>
      <c r="BB94" s="3"/>
      <c r="BC94" s="3"/>
      <c r="BD94" s="3"/>
      <c r="BE94" s="44"/>
      <c r="BF94" s="37"/>
      <c r="BG94" s="37" t="s">
        <v>254</v>
      </c>
      <c r="BH94" s="3"/>
      <c r="BI94" s="40" t="s">
        <v>257</v>
      </c>
      <c r="BJ94" s="45"/>
      <c r="BK94" s="45"/>
      <c r="BL94" s="46" t="s">
        <v>258</v>
      </c>
      <c r="BM94" s="46"/>
      <c r="BN94" s="37"/>
      <c r="BO94" s="3"/>
      <c r="BP94" s="3"/>
      <c r="BQ94" s="3"/>
      <c r="BR94" s="3"/>
      <c r="BS94" s="3"/>
      <c r="BT94" s="46" t="s">
        <v>266</v>
      </c>
      <c r="BU94" s="37"/>
      <c r="BV94" s="37"/>
      <c r="BW94" s="3"/>
      <c r="BX94" s="3"/>
      <c r="BY94" s="3"/>
      <c r="BZ94" s="3"/>
      <c r="CA94" s="3"/>
      <c r="CB94" s="3"/>
      <c r="CC94" s="3"/>
      <c r="CD94" s="41" t="s">
        <v>259</v>
      </c>
      <c r="CE94" s="40" t="s">
        <v>260</v>
      </c>
      <c r="CF94" s="3"/>
      <c r="CG94" s="41" t="s">
        <v>261</v>
      </c>
      <c r="CH94" s="40"/>
      <c r="CI94" s="3"/>
      <c r="CJ94" s="3"/>
      <c r="CK94" s="41" t="s">
        <v>262</v>
      </c>
      <c r="CL94" s="3"/>
      <c r="CM94" s="3"/>
      <c r="CN94" s="3"/>
      <c r="CO94" s="3"/>
      <c r="CP94" s="3"/>
      <c r="CQ94" s="37"/>
      <c r="CR94" s="37"/>
      <c r="CS94" s="37"/>
      <c r="CT94" s="37"/>
      <c r="CU94" s="37"/>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7"/>
      <c r="FF94" s="37"/>
      <c r="FG94" s="37"/>
      <c r="FH94" s="37"/>
      <c r="FI94" s="37"/>
      <c r="FJ94" s="3"/>
      <c r="FK94" s="3"/>
      <c r="FL94" s="3"/>
      <c r="FM94" s="3"/>
      <c r="FO94" s="3"/>
      <c r="FP94" s="3"/>
      <c r="FQ94" s="3" t="str">
        <f t="array" ref="FQ94">IF(SUM($FU94:$IP94)=74,"PASS","FAIL")</f>
        <v>PASS</v>
      </c>
      <c r="FR94" s="3">
        <f t="shared" si="9"/>
        <v>0</v>
      </c>
      <c r="FS94" s="3">
        <f t="shared" si="10"/>
        <v>0</v>
      </c>
      <c r="FT94" s="3"/>
      <c r="FU94" s="3">
        <f t="array" ref="FU94">SUM(IF(([2]JOE_DATA!$C$2:$C$19999=$C94)*([2]JOE_DATA!$B$2:$B$19999="Client Name Confidential"),1,0))</f>
        <v>1</v>
      </c>
      <c r="FV94" s="3">
        <f t="array" ref="FV94">IF(ISBLANK($E94),1,SUM(IF(([2]JOE_DATA!$C$2:$C$19999=$E94)*([2]JOE_DATA!$B$2:$B$19999="Client name confidential on completion"),1,0)))</f>
        <v>1</v>
      </c>
      <c r="FW94" s="3">
        <f t="array" ref="FW94">IF(LEN($F94)=0,0.5,SUM(IF(([2]JOE_DATA!$C$2:$C$19999=$F94)*([2]JOE_DATA!$B$2:$B$19999="Client sector group"),0.5,0)))
+
IF(LEN($G94)=0,0.25,SUM(IF(([2]JOE_DATA!$C$2:$C$19999=$G94)*([2]JOE_DATA!$B$2:$B$19999="Client sector group"),0.25,0)))
+
IF(LEN($H94)=0,0.25,SUM(IF(([2]JOE_DATA!$C$2:$C$19999=$H94)*([2]JOE_DATA!$B$2:$B$19999="Client sector group"),0.25,0)))</f>
        <v>1</v>
      </c>
      <c r="FX94" s="3">
        <f t="array" ref="FX94">IF(ISBLANK($I94),0.5,SUM(IF(([2]JOE_DATA!$C$2:$C$19999=$I94)*([2]JOE_DATA!$B$2:$B$19999="Client sub-sector group"),0.5,0)))
+
IF(ISBLANK($J94),0.25,SUM(IF(([2]JOE_DATA!$C$2:$C$19999=$J94)*([2]JOE_DATA!$B$2:$B$19999="Client sub-sector group"),0.25,0)))
+
IF(ISBLANK($K94),0.25,SUM(IF(([2]JOE_DATA!$C$2:$C$19999=$K94)*([2]JOE_DATA!$B$2:$B$19999="Client sub-sector group"),0.25,0)))</f>
        <v>1</v>
      </c>
      <c r="FY94" s="3">
        <f t="array" ref="FY94">IF(LEN($L94)=0,0.4,SUM(IF(([2]JOE_DATA!$C$2:$C$19999=$L94)*([2]JOE_DATA!$B$2:$B$19999="Predominant Country of Client"),0.4,0)))
+
IF(LEN($M94)=0,0.3,SUM(IF(([2]JOE_DATA!$C$2:$C$19999=$M94)*([2]JOE_DATA!$B$2:$B$19999="Predominant Country of Client"),0.3,0)))
+
IF(LEN($N94)=0,0.3,SUM(IF(([2]JOE_DATA!$C$2:$C$19999=$N94)*([2]JOE_DATA!$B$2:$B$19999="Predominant Country of Client"),0.3,0)))</f>
        <v>1</v>
      </c>
      <c r="FZ94" s="3">
        <f t="array" ref="FZ94">IF(LEN($O94)=0,0.4,SUM(IF(([2]JOE_DATA!$C$2:$C$19999=$O94)*([2]JOE_DATA!$B$2:$B$19999="Main practice group"),0.4,0)))
+
IF(LEN($P94)=0,0.3,SUM(IF(([2]JOE_DATA!$C$2:$C$19999=$P94)*([2]JOE_DATA!$B$2:$B$19999="Main practice group"),0.3,0)))
+
IF(LEN($Q94)=0,0.3,SUM(IF(([2]JOE_DATA!$C$2:$C$19999=$Q94)*([2]JOE_DATA!$B$2:$B$19999="Main practice group"),0.3,0)))</f>
        <v>1</v>
      </c>
      <c r="GA94" s="3">
        <f t="shared" si="11"/>
        <v>1</v>
      </c>
      <c r="GB94" s="3">
        <f t="shared" si="12"/>
        <v>1</v>
      </c>
      <c r="GC94" s="3">
        <f t="array" ref="GC94">IF(LEN($U94)=0,0.4,SUM(IF(([2]JOE_DATA!$C$2:$C$19999=$U94)*([2]JOE_DATA!$B$2:$B$19999="Matter sector group"),0.4,0)))
+
IF(LEN($V94)=0,0.3,SUM(IF(([2]JOE_DATA!$C$2:$C$19999=$V94)*([2]JOE_DATA!$B$2:$B$19999="Matter sector group"),0.3,0)))
+
IF(LEN($W94)=0,0.3,SUM(IF(([2]JOE_DATA!$C$2:$C$19999=$W94)*([2]JOE_DATA!$B$2:$B$19999="Matter sector group"),0.3,0)))</f>
        <v>1</v>
      </c>
      <c r="GD94" s="3">
        <f t="array" ref="GD94">IF(LEN($X94)=0,0.4,SUM(IF(([2]JOE_DATA!$C$2:$C$19999=$X94)*([2]JOE_DATA!$B$2:$B$19999="Matter sub-sector group"),0.4,0)))
+
IF(LEN($Y94)=0,0.3,SUM(IF(([2]JOE_DATA!$C$2:$C$19999=$Y94)*([2]JOE_DATA!$B$2:$B$19999="Matter sub-sector group"),0.3,0)))
+
IF(LEN($Z94)=0,0.3,SUM(IF(([2]JOE_DATA!$C$2:$C$19999=$Z94)*([2]JOE_DATA!$B$2:$B$19999="Matter sub-sector group"),0.3,0)))</f>
        <v>1</v>
      </c>
      <c r="GE94" s="3">
        <f t="array" ref="GE94">IF(ISBLANK($AD94),1,SUM(IF(([2]JOE_DATA!$C$2:$C$19999=$AD94)*([2]JOE_DATA!$B$2:$B$19999="Matter confidential"),1,0)))</f>
        <v>1</v>
      </c>
      <c r="GF94" s="3">
        <f t="array" ref="GF94">IF(ISBLANK($AE94),1,SUM(IF(([2]JOE_DATA!$C$2:$C$19999=$AE94)*([2]JOE_DATA!$B$2:$B$19999="Matter confidential on completion"),1,0)))</f>
        <v>1</v>
      </c>
      <c r="GG94" s="3">
        <f t="array" ref="GG94">IF(ISBLANK($AG94),1,SUM(IF(([2]JOE_DATA!$C$2:$C$19999=$AG94)*([2]JOE_DATA!$B$2:$B$19999="Applicable law"),1,0)))</f>
        <v>1</v>
      </c>
      <c r="GH94" s="3">
        <f t="array" ref="GH94">IF(ISBLANK($AO94),1,SUM(IF(([2]JOE_DATA!$C$2:$C$19999=$AO94)*([2]JOE_DATA!$B$2:$B$19999="Contentious"),1,0)))</f>
        <v>1</v>
      </c>
      <c r="GI94" s="3">
        <f t="array" ref="GI94">IF(ISBLANK($AP94),1,SUM(IF(([2]JOE_DATA!$C$2:$C$19999=$AP94)*([2]JOE_DATA!$B$2:$B$19999="Dispute resolution"),1,0)))</f>
        <v>1</v>
      </c>
      <c r="GJ94" s="3">
        <f t="array" ref="GJ94">IF(ISBLANK($AQ94),1,SUM(IF(([2]JOE_DATA!$C$2:$C$19999=$AQ94)*([2]JOE_DATA!$B$2:$B$19999="Language of dispute"),1,0)))</f>
        <v>1</v>
      </c>
      <c r="GK94" s="3">
        <f t="array" ref="GK94">IF(LEN($AW94)=0,0.4,SUM(IF(([2]JOE_DATA!$C$2:$C$19999=$AW94)*([2]JOE_DATA!$B$2:$B$19999="Country Of Arbitration"),0.4,0)))
+
IF(LEN($AX94)=0,0.3,SUM(IF(([2]JOE_DATA!$C$2:$C$19999=$AX94)*([2]JOE_DATA!$B$2:$B$19999="Country Of Arbitration"),0.3,0)))
+
IF(LEN($AY94)=0,0.3,SUM(IF(([2]JOE_DATA!$C$2:$C$19999=$AY94)*([2]JOE_DATA!$B$2:$B$19999="Country Of Arbitration"),0.3,0)))</f>
        <v>1</v>
      </c>
      <c r="GL94" s="3">
        <f t="array" ref="GL94">IF(LEN($AT94)=0,0.4,SUM(IF(([2]JOE_DATA!$C$2:$C$19999=$AT94)*([2]JOE_DATA!$B$2:$B$19999="Jurisdiction of dispute"),0.4,0)))
+
IF(LEN($AU94)=0,0.3,SUM(IF(([2]JOE_DATA!$C$2:$C$19999=$AU94)*([2]JOE_DATA!$B$2:$B$19999="Jurisdiction of dispute"),0.3,0)))
+
IF(LEN($AV94)=0,0.3,SUM(IF(([2]JOE_DATA!$C$2:$C$19999=$AV94)*([2]JOE_DATA!$B$2:$B$19999="Jurisdiction of dispute"),0.3,0)))</f>
        <v>1</v>
      </c>
      <c r="GM94" s="3">
        <f t="array" ref="GM94">IF(LEN($AZ94)=0,0.6,SUM(IF(([2]JOE_DATA!$C$2:$C$19999=$AZ94)*([2]JOE_DATA!$B$2:$B$19999="Seat of arbitration"),0.6,0)))
+
IF(LEN($BA94)=0,0.4,SUM(IF(([2]JOE_DATA!$C$2:$C$19999=$BA94)*([2]JOE_DATA!$B$2:$B$19999="Seat of arbitration"),0.4,0)))</f>
        <v>1</v>
      </c>
      <c r="GN94" s="3">
        <f t="array" ref="GN94">IF(ISBLANK($BB94),1,SUM(IF(([2]JOE_DATA!$C$2:$C$19999=$BB94)*([2]JOE_DATA!$B$2:$B$19999="Arbitral rules"),1,0)))</f>
        <v>1</v>
      </c>
      <c r="GO94" s="3">
        <f t="array" ref="GO94">IF(ISBLANK($BC94),1,SUM(IF(([2]JOE_DATA!$C$2:$C$19999=$BC94)*([2]JOE_DATA!$B$2:$B$19999="Investment treaty"),1,0)))</f>
        <v>1</v>
      </c>
      <c r="GP94" s="3">
        <f t="array" ref="GP94">IF(ISBLANK($BD94),1,SUM(IF(([2]JOE_DATA!$C$2:$C$19999=$BD94)*([2]JOE_DATA!$B$2:$B$19999="Investigation type"),1,0)))</f>
        <v>1</v>
      </c>
      <c r="GQ94" s="3">
        <f t="array" ref="GQ94">IF(ISBLANK($BF94),1,SUM(IF(([2]JOE_DATA!$C$2:$C$19999=$BF94)*([2]JOE_DATA!$B$2:$B$19999="Currency of deal"),1,0)))</f>
        <v>1</v>
      </c>
      <c r="GR94" s="3">
        <f t="array" ref="GR94">IF(ISBLANK($BG94),1,SUM(IF(([2]JOE_DATA!$C$2:$C$19999=$BG94)*([2]JOE_DATA!$B$2:$B$19999="Value confidential"),1,0)))</f>
        <v>1</v>
      </c>
      <c r="GS94" s="3">
        <f t="array" ref="GS94">IF(ISBLANK($BH94),1,SUM(IF(([2]JOE_DATA!$C$2:$C$19999=$BH94)*([2]JOE_DATA!$B$2:$B$19999="Value confidential on completion"),1,0)))</f>
        <v>1</v>
      </c>
      <c r="GT94" s="3">
        <f t="array" ref="GT94">IF(LEN($BI94)=0,0.4,SUM(IF(([2]JOE_DATA!$C$2:$C$19999=$BI94)*([2]JOE_DATA!$B$2:$B$19999="Teams"),0.4,0)))
+
IF(LEN($BJ94)=0,0.3,SUM(IF(([2]JOE_DATA!$C$2:$C$19999=$BJ94)*([2]JOE_DATA!$B$2:$B$19999="Teams"),0.3,0)))
+
IF(LEN($BK94)=0,0.3,SUM(IF(([2]JOE_DATA!$C$2:$C$19999=$BK94)*([2]JOE_DATA!$B$2:$B$19999="Teams"),0.3,0)))</f>
        <v>1</v>
      </c>
      <c r="GU94" s="3">
        <f t="array" ref="GU94">IF(LEN($BL94)=0,0.4,SUM(IF(([2]JOE_DATA!$C$2:$C$19999=$BL94)*([2]JOE_DATA!$B$2:$B$19999="Lead Matter Partner"),0.4,0)))
+
IF(LEN($BM94)=0,0.3,SUM(IF(([2]JOE_DATA!$C$2:$C$19999=$BM94)*([2]JOE_DATA!$B$2:$B$19999="Lead Matter Partner"),0.3,0)))
+
IF(LEN($BN94)=0,0.3,SUM(IF(([2]JOE_DATA!$C$2:$C$19999=$BN94)*([2]JOE_DATA!$B$2:$B$19999="Lead Matter Partner"),0.3,0)))</f>
        <v>1</v>
      </c>
      <c r="GV94" s="3">
        <f t="array" ref="GV94">IF(LEN($BP94)=0,0.4,SUM(IF(([2]JOE_DATA!$C$2:$C$19999=$BP94)*([2]JOE_DATA!$B$2:$B$19999="Source of credential"),0.4,0)))
+
IF(LEN($BQ94)=0,0.3,SUM(IF(([2]JOE_DATA!$C$2:$C$19999=$BQ94)*([2]JOE_DATA!$B$2:$B$19999="Source of credential"),0.3,0)))
+
IF(LEN($BR94)=0,0.3,SUM(IF(([2]JOE_DATA!$C$2:$C$19999=$BR94)*([2]JOE_DATA!$B$2:$B$19999="Source of credential"),0.3,0)))</f>
        <v>1</v>
      </c>
      <c r="GW94" s="3">
        <f t="array" ref="GW94">IF(LEN($BX94)=0,0.4,SUM(IF(([2]JOE_DATA!$C$2:$C$19999=$BX94)*([2]JOE_DATA!$B$2:$B$19999="CMS firms involved"),0.4,0)))
+
IF(LEN($BY94)=0,0.6,SUM(IF(([2]JOE_DATA!$C$2:$C$19999=$BY94)*([2]JOE_DATA!$B$2:$B$19999="CMS firms involved"),0.6,0)))</f>
        <v>1</v>
      </c>
      <c r="GX94" s="3">
        <f t="array" ref="GX94">IF(ISBLANK($BZ94),1,SUM(IF(([2]JOE_DATA!$C$2:$C$19999=$BZ94)*([2]JOE_DATA!$B$2:$B$19999="Lead CMS firm"),1,0)))</f>
        <v>1</v>
      </c>
      <c r="GY94" s="3">
        <f t="array" ref="GY94">IF(LEN($CA94)=0,0.4,SUM(IF(([2]JOE_DATA!$C$2:$C$19999=$CA94)*([2]JOE_DATA!$B$2:$B$19999="Countries of other CMS firms"),0.4,0)))
+
IF(LEN($CB94)=0,0.3,SUM(IF(([2]JOE_DATA!$C$2:$C$19999=$CB94)*([2]JOE_DATA!$B$2:$B$19999="Countries of other CMS firms"),0.3,0)))
+
IF(LEN($CC94)=0,0.3,SUM(IF(([2]JOE_DATA!$C$2:$C$19999=$CC94)*([2]JOE_DATA!$B$2:$B$19999="Countries of other CMS firms"),0.3,0)))</f>
        <v>1</v>
      </c>
      <c r="GZ94" s="3">
        <f t="array" ref="GZ94">IF(ISBLANK($CD94),1,SUM(IF(([2]JOE_DATA!$C$2:$C$19999=$CD94)*([2]JOE_DATA!$B$2:$B$19999="Credential status"),1,0)))</f>
        <v>1</v>
      </c>
      <c r="HA94" s="3">
        <f t="array" ref="HA94">IF(ISBLANK($CE94),1,SUM(IF(([2]JOE_DATA!$C$2:$C$19999=$CE94)*([2]JOE_DATA!$B$2:$B$19999="Credential version"),1,0)))</f>
        <v>1</v>
      </c>
      <c r="HB94" s="3">
        <f t="array" ref="HB94">IF(ISBLANK($CG94),1,SUM(IF(([2]JOE_DATA!$C$2:$C$19999=$CG94)*([2]JOE_DATA!$B$2:$B$19999="Credential type "),1,0)))</f>
        <v>1</v>
      </c>
      <c r="HC94" s="3">
        <f t="array" ref="HC94">IF(ISBLANK($CH94),1,SUM(IF(([2]JOE_DATA!$C$2:$C$19999=$CH94)*([2]JOE_DATA!$B$2:$B$19999="Other uses"),1,0)))</f>
        <v>1</v>
      </c>
      <c r="HD94" s="3">
        <f t="array" ref="HD94">IF(ISBLANK($CK94),1,SUM(IF(([2]JOE_DATA!$C$2:$C$19999=$CK94)*([2]JOE_DATA!$B$2:$B$19999="Priority"),1,0)))</f>
        <v>1</v>
      </c>
      <c r="HE94" s="3">
        <f t="array" ref="HE94">IF(LEN($CM94)=0,0.4,SUM(IF(([2]JOE_DATA!$C$2:$C$19999=$CM94)*([2]JOE_DATA!$B$2:$B$19999="Know how"),0.4,0)))
+
IF(LEN($CN94)=0,0.3,SUM(IF(([2]JOE_DATA!$C$2:$C$19999=$CN94)*([2]JOE_DATA!$B$2:$B$19999="Know how"),0.3,0)))
+
IF(LEN($CO94)=0,0.3,SUM(IF(([2]JOE_DATA!$C$2:$C$19999=$CO94)*([2]JOE_DATA!$B$2:$B$19999="Know how"),0.3,0)))</f>
        <v>1</v>
      </c>
      <c r="HF94" s="3">
        <f t="array" ref="HF94">IF(LEN($CS94)=0,0.4,SUM(IF(([2]JOE_DATA!$C$2:$C$19999=$CS94)*([2]JOE_DATA!$B$2:$B$19999="Work type")*([2]JOE_DATA!$A$2:$A$19999="BAIF"),0.4,0)))
+
IF(LEN($CT94)=0,0.3,SUM(IF(([2]JOE_DATA!$C$2:$C$19999=$CT94)*([2]JOE_DATA!$B$2:$B$19999="Work type")*([2]JOE_DATA!$A$2:$A$19999="BAIF"),0.3,0)))
+
IF(LEN($CU94)=0,0.3,SUM(IF(([2]JOE_DATA!$C$2:$C$19999=$CU94)*([2]JOE_DATA!$B$2:$B$19999="Work type")*([2]JOE_DATA!$A$2:$A$19999="BAIF"),0.3,0)))</f>
        <v>1</v>
      </c>
      <c r="HG94" s="3">
        <f t="array" ref="HG94">IF(LEN($CQ94)=0,1,SUM(IF(([2]JOE_DATA!$C$2:$C$19999=$CQ94)*([2]JOE_DATA!$B$2:$B$19999="Client type")*([2]JOE_DATA!$A$2:$A$19999="BAIF"),1,0)))</f>
        <v>1</v>
      </c>
      <c r="HH94" s="3">
        <f t="array" ref="HH94">IF(LEN($CW94)=0,0.4,SUM(IF(([2]JOE_DATA!$C$2:$C$19999=$CW94)*([2]JOE_DATA!$B$2:$B$19999="Work type")*([2]JOE_DATA!$A$2:$A$19999="CRD"),0.4,0)))
+
IF(LEN($CX94)=0,0.3,SUM(IF(([2]JOE_DATA!$C$2:$C$19999=$CX94)*([2]JOE_DATA!$B$2:$B$19999="Work type")*([2]JOE_DATA!$A$2:$A$19999="CRD"),0.3,0)))
+
IF(LEN($CY94)=0,0.3,SUM(IF(([2]JOE_DATA!$C$2:$C$19999=$CY94)*([2]JOE_DATA!$B$2:$B$19999="Work type")*([2]JOE_DATA!$A$2:$A$19999="CRD"),0.3,0)))</f>
        <v>1</v>
      </c>
      <c r="HI94" s="3">
        <f t="array" ref="HI94">IF(LEN($CZ94)=0,0.4,SUM(IF(([2]JOE_DATA!$C$2:$C$19999=$CZ94)*([2]JOE_DATA!$B$2:$B$19999="Sub-work type")*([2]JOE_DATA!$A$2:$A$19999="CRD"),0.4,0)))
+
IF(LEN($DA94)=0,0.3,SUM(IF(([2]JOE_DATA!$C$2:$C$19999=$DA94)*([2]JOE_DATA!$B$2:$B$19999="Sub-work type")*([2]JOE_DATA!$A$2:$A$19999="CRD"),0.3,0)))
+
IF(LEN($DB94)=0,0.3,SUM(IF(([2]JOE_DATA!$C$2:$C$19999=$DB94)*([2]JOE_DATA!$B$2:$B$19999="Sub-work type")*([2]JOE_DATA!$A$2:$A$19999="CRD"),0.3,0)))</f>
        <v>1</v>
      </c>
      <c r="HJ94" s="3">
        <f t="array" ref="HJ94">IF(LEN($CV94)=0,1,SUM(IF(([2]JOE_DATA!$C$2:$C$19999=$CV94)*([2]JOE_DATA!$B$2:$B$19999="Client type")*([2]JOE_DATA!$A$2:$A$19999="CRD"),1,0)))</f>
        <v>1</v>
      </c>
      <c r="HK94" s="3">
        <f t="array" ref="HK94">IF(LEN($DC94)=0,0.4,SUM(IF(([2]JOE_DATA!$C$2:$C$19999=$DC94)*([2]JOE_DATA!$B$2:$B$19999="Work type")*([2]JOE_DATA!$A$2:$A$19999="Corporate"),0.4,0)))
+
IF(LEN($DD94)=0,0.3,SUM(IF(([2]JOE_DATA!$C$2:$C$19999=$DD94)*([2]JOE_DATA!$B$2:$B$19999="Work type")*([2]JOE_DATA!$A$2:$A$19999="Corporate"),0.3,0)))
+
IF(LEN($DE94)=0,0.3,SUM(IF(([2]JOE_DATA!$C$2:$C$19999=$DE94)*([2]JOE_DATA!$B$2:$B$19999="Work type")*([2]JOE_DATA!$A$2:$A$19999="Corporate"),0.3,0)))</f>
        <v>1</v>
      </c>
      <c r="HL94" s="3">
        <f t="array" ref="HL94">IF(LEN($DF94)=0,0.4,SUM(IF(([2]JOE_DATA!$C$2:$C$19999=$DF94)*([2]JOE_DATA!$B$2:$B$19999="Sub-work type")*([2]JOE_DATA!$A$2:$A$19999="Corporate"),0.4,0)))
+
IF(LEN($DG94)=0,0.3,SUM(IF(([2]JOE_DATA!$C$2:$C$19999=$DG94)*([2]JOE_DATA!$B$2:$B$19999="Sub-work type")*([2]JOE_DATA!$A$2:$A$19999="Corporate"),0.3,0)))
+
IF(LEN($DH94)=0,0.3,SUM(IF(([2]JOE_DATA!$C$2:$C$19999=$DH94)*([2]JOE_DATA!$B$2:$B$19999="Sub-work type")*([2]JOE_DATA!$A$2:$A$19999="Corporate"),0.3,0)))</f>
        <v>1</v>
      </c>
      <c r="HM94" s="3">
        <f t="array" ref="HM94">IF(LEN($DI94)=0,0.4,SUM(IF(([2]JOE_DATA!$C$2:$C$19999=$DI94)*([2]JOE_DATA!$B$2:$B$19999="Acting for")*([2]JOE_DATA!$A$2:$A$19999="Corporate"),0.4,0)))
+
IF(LEN($DJ94)=0,0.3,SUM(IF(([2]JOE_DATA!$C$2:$C$19999=$DJ94)*([2]JOE_DATA!$B$2:$B$19999="Acting for")*([2]JOE_DATA!$A$2:$A$19999="Corporate"),0.3,0)))
+
IF(LEN($DK94)=0,0.3,SUM(IF(([2]JOE_DATA!$C$2:$C$19999=$DK94)*([2]JOE_DATA!$B$2:$B$19999="Acting for")*([2]JOE_DATA!$A$2:$A$19999="Corporate"),0.3,0)))</f>
        <v>1</v>
      </c>
      <c r="HN94" s="3">
        <f t="array" ref="HN94">IF(LEN($DM94)=0,0.4,SUM(IF(([2]JOE_DATA!$C$2:$C$19999=$DM94)*([2]JOE_DATA!$B$2:$B$19999="Country of buyer")*([2]JOE_DATA!$A$2:$A$19999="Corporate"),0.4,0)))
+
IF(LEN($DN94)=0,0.3,SUM(IF(([2]JOE_DATA!$C$2:$C$19999=$DN94)*([2]JOE_DATA!$B$2:$B$19999="Country of buyer")*([2]JOE_DATA!$A$2:$A$19999="Corporate"),0.3,0)))
+
IF(LEN($DL94)=0,0.3,SUM(IF(([2]JOE_DATA!$C$2:$C$19999=$DL94)*([2]JOE_DATA!$B$2:$B$19999="Country of buyer")*([2]JOE_DATA!$A$2:$A$19999="Corporate"),0.3,0)))</f>
        <v>1</v>
      </c>
      <c r="HO94" s="3">
        <f t="array" ref="HO94">IF(LEN($DO94)=0,0.4,SUM(IF(([2]JOE_DATA!$C$2:$C$19999=$DO94)*([2]JOE_DATA!$B$2:$B$19999="Country of seller")*([2]JOE_DATA!$A$2:$A$19999="Corporate"),0.4,0)))
+
IF(LEN($DP94)=0,0.3,SUM(IF(([2]JOE_DATA!$C$2:$C$19999=$DP94)*([2]JOE_DATA!$B$2:$B$19999="Country of seller")*([2]JOE_DATA!$A$2:$A$19999="Corporate"),0.3,0)))
+
IF(LEN($DQ94)=0,0.3,SUM(IF(([2]JOE_DATA!$C$2:$C$19999=$DQ94)*([2]JOE_DATA!$B$2:$B$19999="Country of seller")*([2]JOE_DATA!$A$2:$A$19999="Corporate"),0.3,0)))</f>
        <v>1</v>
      </c>
      <c r="HP94" s="3">
        <f t="array" ref="HP94">IF(LEN($DR94)=0,0.4,SUM(IF(([2]JOE_DATA!$C$2:$C$19999=$DR94)*([2]JOE_DATA!$B$2:$B$19999="Country of target")*([2]JOE_DATA!$A$2:$A$19999="Corporate"),0.4,0)))
+
IF(LEN($DS94)=0,0.3,SUM(IF(([2]JOE_DATA!$C$2:$C$19999=$DS94)*([2]JOE_DATA!$B$2:$B$19999="Country of target")*([2]JOE_DATA!$A$2:$A$19999="Corporate"),0.3,0)))
+
IF(LEN($DT94)=0,0.3,SUM(IF(([2]JOE_DATA!$C$2:$C$19999=$DT94)*([2]JOE_DATA!$B$2:$B$19999="Country of target")*([2]JOE_DATA!$A$2:$A$19999="Corporate"),0.3,0)))</f>
        <v>1</v>
      </c>
      <c r="HQ94" s="3">
        <f t="array" ref="HQ94">IF(LEN($DU94)=0,1,SUM(IF(([2]JOE_DATA!$C$2:$C$19999=$DU94)*([2]JOE_DATA!$B$2:$B$19999="Value over US $5m")*([2]JOE_DATA!$A$2:$A$19999="Corporate"),1,0)))</f>
        <v>1</v>
      </c>
      <c r="HR94" s="3">
        <f t="array" ref="HR94">IF(LEN($DV94)=0,1,SUM(IF(([2]JOE_DATA!$C$2:$C$19999=$DV94)*([2]JOE_DATA!$B$2:$B$19999="Value over £500,000")*([2]JOE_DATA!$A$2:$A$19999="Corporate"),1,0)))</f>
        <v>1</v>
      </c>
      <c r="HS94" s="3">
        <f t="array" ref="HS94">IF(LEN($DW94)=0,1,SUM(IF(([2]JOE_DATA!$C$2:$C$19999=$DW94)*([2]JOE_DATA!$B$2:$B$19999="Value over Euro 5m")*([2]JOE_DATA!$A$2:$A$19999="Corporate"),1,0)))</f>
        <v>1</v>
      </c>
      <c r="HT94" s="3">
        <f t="array" ref="HT94">IF(LEN($DX94)=0,1,SUM(IF(([2]JOE_DATA!$C$2:$C$19999=$DX94)*([2]JOE_DATA!$B$2:$B$19999="Value range in euros")*([2]JOE_DATA!$A$2:$A$19999="Corporate"),1,0)))</f>
        <v>1</v>
      </c>
      <c r="HU94" s="3">
        <f t="array" ref="HU94">IF(LEN($DY94)=0,1,SUM(IF(([2]JOE_DATA!$C$2:$C$19999=$DY94)*([2]JOE_DATA!$B$2:$B$19999="Is the deal relevant for M&amp;A study")*([2]JOE_DATA!$A$2:$A$19999="Corporate"),1,0)))</f>
        <v>1</v>
      </c>
      <c r="HV94" s="3">
        <f t="array" ref="HV94">IF(LEN($DZ94)=0,1,SUM(IF(([2]JOE_DATA!$C$2:$C$19999=$DZ94)*([2]JOE_DATA!$B$2:$B$19999="Does the deal involve PE clients")*([2]JOE_DATA!$A$2:$A$19999="Corporate"),1,0)))</f>
        <v>1</v>
      </c>
      <c r="HW94" s="3">
        <f t="array" ref="HW94">IF(LEN($EA94)=0,1,SUM(IF(([2]JOE_DATA!$C$2:$C$19999=$EA94)*([2]JOE_DATA!$B$2:$B$19999="Quarter deal announced/signed")*([2]JOE_DATA!$A$2:$A$19999="Corporate"),1,0)))</f>
        <v>1</v>
      </c>
      <c r="HX94" s="3">
        <f t="array" ref="HX94">IF(LEN($EB94)=0,1,SUM(IF(([2]JOE_DATA!$C$2:$C$19999=$EB94)*([2]JOE_DATA!$B$2:$B$19999="Quarter deal completed")*([2]JOE_DATA!$A$2:$A$19999="Corporate"),1,0)))</f>
        <v>1</v>
      </c>
      <c r="HY94" s="3">
        <f t="array" ref="HY94">IF(LEN($EC94)=0,1,SUM(IF(([2]JOE_DATA!$C$2:$C$19999=$EC94)*([2]JOE_DATA!$B$2:$B$19999="Year deal announced/signed")*([2]JOE_DATA!$A$2:$A$19999="Corporate"),1,0)))</f>
        <v>1</v>
      </c>
      <c r="HZ94" s="3">
        <f t="array" ref="HZ94">IF(LEN($ED94)=0,1,SUM(IF(([2]JOE_DATA!$C$2:$C$19999=$ED94)*([2]JOE_DATA!$B$2:$B$19999="Year deal completed")*([2]JOE_DATA!$A$2:$A$19999="Corporate"),1,0)))</f>
        <v>1</v>
      </c>
      <c r="IA94" s="3">
        <v>1</v>
      </c>
      <c r="IB94" s="3">
        <f t="array" ref="IB94">IF(LEN($EF94)=0,1,SUM(IF(([2]JOE_DATA!$C$2:$C$19999=$EF94)*([2]JOE_DATA!$B$2:$B$19999="Work type")*([2]JOE_DATA!$A$2:$A$19999="Corporate Tax"),1,0)))</f>
        <v>1</v>
      </c>
      <c r="IC94" s="3">
        <f t="array" ref="IC94">IF(LEN($EG94)=0,0.4,SUM(IF(([2]JOE_DATA!$C$2:$C$19999=$EG94)*([2]JOE_DATA!$B$2:$B$19999="Work type")*([2]JOE_DATA!$A$2:$A$19999="EPC Construction"),0.4,0)))
+
IF(LEN($EH94)=0,0.3,SUM(IF(([2]JOE_DATA!$C$2:$C$19999=$EH94)*([2]JOE_DATA!$B$2:$B$19999="Work type")*([2]JOE_DATA!$A$2:$A$19999="EPC Construction"),0.3,0)))
+
IF(LEN($EI94)=0,0.3,SUM(IF(([2]JOE_DATA!$C$2:$C$19999=$EI94)*([2]JOE_DATA!$B$2:$B$19999="Work type")*([2]JOE_DATA!$A$2:$A$19999="EPC Construction"),0.3,0)))</f>
        <v>1</v>
      </c>
      <c r="ID94" s="3">
        <f t="array" ref="ID94">IF(LEN($EJ94)=0,0.4,SUM(IF(([2]JOE_DATA!$C$2:$C$19999=$EJ94)*([2]JOE_DATA!$B$2:$B$19999="Contract type")*([2]JOE_DATA!$A$2:$A$19999="EPC Construction"),0.4,0)))
+
IF(LEN($EK94)=0,0.3,SUM(IF(([2]JOE_DATA!$C$2:$C$19999=$EK94)*([2]JOE_DATA!$B$2:$B$19999="Contract type")*([2]JOE_DATA!$A$2:$A$19999="EPC Construction"),0.3,0)))
+
IF(LEN($EL94)=0,0.3,SUM(IF(([2]JOE_DATA!$C$2:$C$19999=$EL94)*([2]JOE_DATA!$B$2:$B$19999="Contract type")*([2]JOE_DATA!$A$2:$A$19999="EPC Construction"),0.3,0)))</f>
        <v>1</v>
      </c>
      <c r="IE94" s="3">
        <f t="array" ref="IE94">IF(LEN($EP94)=0,1,SUM(IF(([2]JOE_DATA!$C$2:$C$19999=$EP94)*([2]JOE_DATA!$B$2:$B$19999="Client type")*([2]JOE_DATA!$A$2:$A$19999="EPC Construction"),1,0)))</f>
        <v>1</v>
      </c>
      <c r="IF94" s="3">
        <f t="array" ref="IF94">IF(LEN($EN94)=0,1,SUM(IF(([2]JOE_DATA!$C$2:$C$19999=$EN94)*([2]JOE_DATA!$B$2:$B$19999="Subject matter")*([2]JOE_DATA!$A$2:$A$19999="EPC Construction"),1,0)))</f>
        <v>1</v>
      </c>
      <c r="IG94" s="3">
        <f t="array" ref="IG94">IF(LEN($ER94)=0,1,SUM(IF(([2]JOE_DATA!$C$2:$C$19999=$ER94)*([2]JOE_DATA!$B$2:$B$19999="Client scope")*([2]JOE_DATA!$A$2:$A$19999="EPC Construction"),1,0)))</f>
        <v>1</v>
      </c>
      <c r="IH94" s="3">
        <f t="array" ref="IH94">IF(LEN($ES94)=0,0.4,SUM(IF(([2]JOE_DATA!$C$2:$C$19999=$ES94)*([2]JOE_DATA!$B$2:$B$19999="Work type")*([2]JOE_DATA!$A$2:$A$19999="EPC Energy"),0.4,0)))
+
IF(LEN($ET94)=0,0.3,SUM(IF(([2]JOE_DATA!$C$2:$C$19999=$ET94)*([2]JOE_DATA!$B$2:$B$19999="Work type")*([2]JOE_DATA!$A$2:$A$19999="EPC Energy"),0.3,0)))
+
IF(LEN($EU94)=0,0.3,SUM(IF(([2]JOE_DATA!$C$2:$C$19999=$EU94)*([2]JOE_DATA!$B$2:$B$19999="Work type")*([2]JOE_DATA!$A$2:$A$19999="EPC Energy"),0.3,0)))</f>
        <v>1</v>
      </c>
      <c r="II94" s="3">
        <f t="array" ref="II94">IF(LEN($EV94)=0,1,SUM(IF(([2]JOE_DATA!$C$2:$C$19999=$EV94)*([2]JOE_DATA!$B$2:$B$19999="Work type")*([2]JOE_DATA!$A$2:$A$19999="EPC Energy"),1,0)))</f>
        <v>1</v>
      </c>
      <c r="IJ94" s="3">
        <f t="array" ref="IJ94">IF(LEN($EW94)=0,1,SUM(IF(([2]JOE_DATA!$C$2:$C$19999=$EW94)*([2]JOE_DATA!$B$2:$B$19999="Client type")*([2]JOE_DATA!$A$2:$A$19999="EPC Projects"),1,0)))</f>
        <v>1</v>
      </c>
      <c r="IK94" s="3">
        <f t="array" ref="IK94">IF(LEN($FE94)=0,0.4,SUM(IF(([2]JOE_DATA!$C$2:$C$19999=$FE94)*([2]JOE_DATA!$B$2:$B$19999="Client type")*([2]JOE_DATA!$A$2:$A$19999="Real Estate"),0.4,0)))
+
IF(LEN($FF94)=0,0.3,SUM(IF(([2]JOE_DATA!$C$2:$C$19999=$FF94)*([2]JOE_DATA!$B$2:$B$19999="Client type")*([2]JOE_DATA!$A$2:$A$19999="Real Estate"),0.3,0)))
+
IF(LEN($FG94)=0,0.3,SUM(IF(([2]JOE_DATA!$C$2:$C$19999=$FG94)*([2]JOE_DATA!$B$2:$B$19999="Client type")*([2]JOE_DATA!$A$2:$A$19999="Real Estate"),0.3,0)))</f>
        <v>1</v>
      </c>
      <c r="IL94" s="3">
        <f t="array" ref="IL94">IF(LEN($FH94)=0,0.4,SUM(IF(([2]JOE_DATA!$C$2:$C$19999=$FH94)*([2]JOE_DATA!$B$2:$B$19999="Work type")*([2]JOE_DATA!$A$2:$A$19999="Real Estate"),0.4,0)))
+
IF(LEN($FI94)=0,0.3,SUM(IF(([2]JOE_DATA!$C$2:$C$19999=$FI94)*([2]JOE_DATA!$B$2:$B$19999="Work type")*([2]JOE_DATA!$A$2:$A$19999="Real Estate"),0.3,0)))
+
IF(LEN($FJ94)=0,0.3,SUM(IF(([2]JOE_DATA!$C$2:$C$19999=$FJ94)*([2]JOE_DATA!$B$2:$B$19999="Work type")*([2]JOE_DATA!$A$2:$A$19999="Real Estate"),0.3,0)))</f>
        <v>1</v>
      </c>
      <c r="IM94" s="3">
        <f t="array" ref="IM94">IF(LEN($EX94)=0,0.4,SUM(IF(([2]JOE_DATA!$C$2:$C$19999=$EX94)*([2]JOE_DATA!$B$2:$B$19999="Work type")*([2]JOE_DATA!$A$2:$A$19999="Human Capital"),0.4,0)))
+
IF(LEN($EY94)=0,0.3,SUM(IF(([2]JOE_DATA!$C$2:$C$19999=$EY94)*([2]JOE_DATA!$B$2:$B$19999="Work type")*([2]JOE_DATA!$A$2:$A$19999="Human Capital"),0.3,0)))
+
IF(LEN($EZ94)=0,0.3,SUM(IF(([2]JOE_DATA!$C$2:$C$19999=$EZ94)*([2]JOE_DATA!$B$2:$B$19999="Work type")*([2]JOE_DATA!$A$2:$A$19999="Human Capital"),0.3,0)))</f>
        <v>1</v>
      </c>
      <c r="IN94" s="3">
        <f t="array" ref="IN94">IF(LEN($FA94)=0,0.4,SUM(IF(([2]JOE_DATA!$C$2:$C$19999=$FA94)*([2]JOE_DATA!$B$2:$B$19999="Sub-work types")*([2]JOE_DATA!$A$2:$A$19999="Human Capital"),0.4,0)))
+
IF(LEN($FB94)=0,0.3,SUM(IF(([2]JOE_DATA!$C$2:$C$19999=$FB94)*([2]JOE_DATA!$B$2:$B$19999="Sub-work types")*([2]JOE_DATA!$A$2:$A$19999="Human Capital"),0.3,0)))
+
IF(LEN($FC94)=0,0.3,SUM(IF(([2]JOE_DATA!$C$2:$C$19999=$FC94)*([2]JOE_DATA!$B$2:$B$19999="Sub-work types")*([2]JOE_DATA!$A$2:$A$19999="Human Capital"),0.3,0)))</f>
        <v>1</v>
      </c>
      <c r="IO94" s="16">
        <f t="array" ref="IO94">IF(LEN($FD94)=0,1,SUM(IF(([2]JOE_DATA!$C$2:$C$19999=$FD94)*([2]JOE_DATA!$B$2:$B$19999="Pension scheme")*([2]JOE_DATA!$A$2:$A$19999="Human Capital"),1,0)))</f>
        <v>1</v>
      </c>
      <c r="IP94" s="3">
        <f t="array" ref="IP94">IF(LEN($BT94)=0,0.4,SUM(IF(([2]JOE_DATA!$C$2:$C$19999=$BT94)*([2]JOE_DATA!$B$2:$B$19999="Other Matter Executive"),0.4,0)))
+
IF(LEN($BU94)=0,0.3,SUM(IF(([2]JOE_DATA!$C$2:$C$19999=$BU94)*([2]JOE_DATA!$B$2:$B$19999="Other Matter Executive"),0.3,0)))
+
IF(LEN($BV94)=0,0.3,SUM(IF(([2]JOE_DATA!$C$2:$C$19999=$BV94)*([2]JOE_DATA!$B$2:$B$19999="Other Matter Executive"),0.3,0)))</f>
        <v>1</v>
      </c>
    </row>
    <row r="95" spans="1:250" ht="36.75">
      <c r="A95" s="37" t="s">
        <v>246</v>
      </c>
      <c r="B95" s="38" t="s">
        <v>547</v>
      </c>
      <c r="C95" s="37" t="s">
        <v>248</v>
      </c>
      <c r="D95" s="37" t="s">
        <v>548</v>
      </c>
      <c r="E95" s="3"/>
      <c r="F95" s="39" t="s">
        <v>250</v>
      </c>
      <c r="G95" s="3"/>
      <c r="H95" s="3"/>
      <c r="I95" s="40" t="s">
        <v>251</v>
      </c>
      <c r="J95" s="40" t="s">
        <v>263</v>
      </c>
      <c r="K95" s="3"/>
      <c r="L95" s="37"/>
      <c r="M95" s="3"/>
      <c r="N95" s="3"/>
      <c r="O95" s="41" t="s">
        <v>99</v>
      </c>
      <c r="P95" s="37"/>
      <c r="Q95" s="37"/>
      <c r="R95" s="3"/>
      <c r="S95" s="42"/>
      <c r="T95" s="42">
        <v>38736</v>
      </c>
      <c r="U95" s="37" t="s">
        <v>250</v>
      </c>
      <c r="V95" s="3"/>
      <c r="W95" s="3"/>
      <c r="X95" s="40" t="s">
        <v>251</v>
      </c>
      <c r="Y95" s="40" t="s">
        <v>263</v>
      </c>
      <c r="Z95" s="3"/>
      <c r="AA95" s="37" t="s">
        <v>554</v>
      </c>
      <c r="AB95" s="37"/>
      <c r="AC95" s="3"/>
      <c r="AD95" s="37" t="s">
        <v>254</v>
      </c>
      <c r="AE95" s="3"/>
      <c r="AF95" s="3"/>
      <c r="AG95" s="43" t="s">
        <v>130</v>
      </c>
      <c r="AH95" s="3"/>
      <c r="AI95" s="37" t="s">
        <v>255</v>
      </c>
      <c r="AJ95" s="3"/>
      <c r="AK95" s="3"/>
      <c r="AL95" s="37"/>
      <c r="AM95" s="3"/>
      <c r="AN95" s="3"/>
      <c r="AO95" s="37" t="s">
        <v>256</v>
      </c>
      <c r="AP95" s="3"/>
      <c r="AQ95" s="3"/>
      <c r="AR95" s="3"/>
      <c r="AS95" s="3"/>
      <c r="AT95" s="3"/>
      <c r="AU95" s="3"/>
      <c r="AV95" s="3"/>
      <c r="AW95" s="3"/>
      <c r="AX95" s="3"/>
      <c r="AY95" s="3"/>
      <c r="AZ95" s="3"/>
      <c r="BA95" s="3"/>
      <c r="BB95" s="3"/>
      <c r="BC95" s="3"/>
      <c r="BD95" s="3"/>
      <c r="BE95" s="44"/>
      <c r="BF95" s="37"/>
      <c r="BG95" s="37" t="s">
        <v>254</v>
      </c>
      <c r="BH95" s="3"/>
      <c r="BI95" s="40" t="s">
        <v>257</v>
      </c>
      <c r="BJ95" s="45"/>
      <c r="BK95" s="45"/>
      <c r="BL95" s="46" t="s">
        <v>258</v>
      </c>
      <c r="BM95" s="46" t="s">
        <v>551</v>
      </c>
      <c r="BN95" s="37"/>
      <c r="BO95" s="3"/>
      <c r="BP95" s="3"/>
      <c r="BQ95" s="3"/>
      <c r="BR95" s="3"/>
      <c r="BS95" s="3"/>
      <c r="BT95" s="37"/>
      <c r="BU95" s="46" t="s">
        <v>431</v>
      </c>
      <c r="BV95" s="37"/>
      <c r="BW95" s="3"/>
      <c r="BX95" s="3"/>
      <c r="BY95" s="3"/>
      <c r="BZ95" s="3"/>
      <c r="CA95" s="3"/>
      <c r="CB95" s="3"/>
      <c r="CC95" s="3"/>
      <c r="CD95" s="41" t="s">
        <v>259</v>
      </c>
      <c r="CE95" s="40" t="s">
        <v>260</v>
      </c>
      <c r="CF95" s="3"/>
      <c r="CG95" s="41" t="s">
        <v>261</v>
      </c>
      <c r="CH95" s="40"/>
      <c r="CI95" s="3"/>
      <c r="CJ95" s="3"/>
      <c r="CK95" s="41" t="s">
        <v>262</v>
      </c>
      <c r="CL95" s="3"/>
      <c r="CM95" s="3"/>
      <c r="CN95" s="3"/>
      <c r="CO95" s="3"/>
      <c r="CP95" s="3"/>
      <c r="CQ95" s="37"/>
      <c r="CR95" s="37"/>
      <c r="CS95" s="37"/>
      <c r="CT95" s="37"/>
      <c r="CU95" s="37"/>
      <c r="CV95" s="3"/>
      <c r="CW95" s="37" t="s">
        <v>555</v>
      </c>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7"/>
      <c r="FF95" s="37"/>
      <c r="FG95" s="37"/>
      <c r="FH95" s="37"/>
      <c r="FI95" s="37"/>
      <c r="FJ95" s="3"/>
      <c r="FK95" s="3"/>
      <c r="FL95" s="3"/>
      <c r="FM95" s="3"/>
      <c r="FO95" s="3"/>
      <c r="FP95" s="3"/>
      <c r="FQ95" s="3" t="str">
        <f t="array" ref="FQ95">IF(SUM($FU95:$IP95)=74,"PASS","FAIL")</f>
        <v>PASS</v>
      </c>
      <c r="FR95" s="3">
        <f t="shared" si="9"/>
        <v>0</v>
      </c>
      <c r="FS95" s="3">
        <f t="shared" si="10"/>
        <v>0</v>
      </c>
      <c r="FT95" s="3"/>
      <c r="FU95" s="3">
        <f t="array" ref="FU95">SUM(IF(([2]JOE_DATA!$C$2:$C$19999=$C95)*([2]JOE_DATA!$B$2:$B$19999="Client Name Confidential"),1,0))</f>
        <v>1</v>
      </c>
      <c r="FV95" s="3">
        <f t="array" ref="FV95">IF(ISBLANK($E95),1,SUM(IF(([2]JOE_DATA!$C$2:$C$19999=$E95)*([2]JOE_DATA!$B$2:$B$19999="Client name confidential on completion"),1,0)))</f>
        <v>1</v>
      </c>
      <c r="FW95" s="3">
        <f t="array" ref="FW95">IF(LEN($F95)=0,0.5,SUM(IF(([2]JOE_DATA!$C$2:$C$19999=$F95)*([2]JOE_DATA!$B$2:$B$19999="Client sector group"),0.5,0)))
+
IF(LEN($G95)=0,0.25,SUM(IF(([2]JOE_DATA!$C$2:$C$19999=$G95)*([2]JOE_DATA!$B$2:$B$19999="Client sector group"),0.25,0)))
+
IF(LEN($H95)=0,0.25,SUM(IF(([2]JOE_DATA!$C$2:$C$19999=$H95)*([2]JOE_DATA!$B$2:$B$19999="Client sector group"),0.25,0)))</f>
        <v>1</v>
      </c>
      <c r="FX95" s="3">
        <f t="array" ref="FX95">IF(ISBLANK($I95),0.5,SUM(IF(([2]JOE_DATA!$C$2:$C$19999=$I95)*([2]JOE_DATA!$B$2:$B$19999="Client sub-sector group"),0.5,0)))
+
IF(ISBLANK($J95),0.25,SUM(IF(([2]JOE_DATA!$C$2:$C$19999=$J95)*([2]JOE_DATA!$B$2:$B$19999="Client sub-sector group"),0.25,0)))
+
IF(ISBLANK($K95),0.25,SUM(IF(([2]JOE_DATA!$C$2:$C$19999=$K95)*([2]JOE_DATA!$B$2:$B$19999="Client sub-sector group"),0.25,0)))</f>
        <v>1</v>
      </c>
      <c r="FY95" s="3">
        <f t="array" ref="FY95">IF(LEN($L95)=0,0.4,SUM(IF(([2]JOE_DATA!$C$2:$C$19999=$L95)*([2]JOE_DATA!$B$2:$B$19999="Predominant Country of Client"),0.4,0)))
+
IF(LEN($M95)=0,0.3,SUM(IF(([2]JOE_DATA!$C$2:$C$19999=$M95)*([2]JOE_DATA!$B$2:$B$19999="Predominant Country of Client"),0.3,0)))
+
IF(LEN($N95)=0,0.3,SUM(IF(([2]JOE_DATA!$C$2:$C$19999=$N95)*([2]JOE_DATA!$B$2:$B$19999="Predominant Country of Client"),0.3,0)))</f>
        <v>1</v>
      </c>
      <c r="FZ95" s="3">
        <f t="array" ref="FZ95">IF(LEN($O95)=0,0.4,SUM(IF(([2]JOE_DATA!$C$2:$C$19999=$O95)*([2]JOE_DATA!$B$2:$B$19999="Main practice group"),0.4,0)))
+
IF(LEN($P95)=0,0.3,SUM(IF(([2]JOE_DATA!$C$2:$C$19999=$P95)*([2]JOE_DATA!$B$2:$B$19999="Main practice group"),0.3,0)))
+
IF(LEN($Q95)=0,0.3,SUM(IF(([2]JOE_DATA!$C$2:$C$19999=$Q95)*([2]JOE_DATA!$B$2:$B$19999="Main practice group"),0.3,0)))</f>
        <v>1</v>
      </c>
      <c r="GA95" s="3">
        <f t="shared" si="11"/>
        <v>1</v>
      </c>
      <c r="GB95" s="3">
        <f t="shared" si="12"/>
        <v>1</v>
      </c>
      <c r="GC95" s="3">
        <f t="array" ref="GC95">IF(LEN($U95)=0,0.4,SUM(IF(([2]JOE_DATA!$C$2:$C$19999=$U95)*([2]JOE_DATA!$B$2:$B$19999="Matter sector group"),0.4,0)))
+
IF(LEN($V95)=0,0.3,SUM(IF(([2]JOE_DATA!$C$2:$C$19999=$V95)*([2]JOE_DATA!$B$2:$B$19999="Matter sector group"),0.3,0)))
+
IF(LEN($W95)=0,0.3,SUM(IF(([2]JOE_DATA!$C$2:$C$19999=$W95)*([2]JOE_DATA!$B$2:$B$19999="Matter sector group"),0.3,0)))</f>
        <v>1</v>
      </c>
      <c r="GD95" s="3">
        <f t="array" ref="GD95">IF(LEN($X95)=0,0.4,SUM(IF(([2]JOE_DATA!$C$2:$C$19999=$X95)*([2]JOE_DATA!$B$2:$B$19999="Matter sub-sector group"),0.4,0)))
+
IF(LEN($Y95)=0,0.3,SUM(IF(([2]JOE_DATA!$C$2:$C$19999=$Y95)*([2]JOE_DATA!$B$2:$B$19999="Matter sub-sector group"),0.3,0)))
+
IF(LEN($Z95)=0,0.3,SUM(IF(([2]JOE_DATA!$C$2:$C$19999=$Z95)*([2]JOE_DATA!$B$2:$B$19999="Matter sub-sector group"),0.3,0)))</f>
        <v>1</v>
      </c>
      <c r="GE95" s="3">
        <f t="array" ref="GE95">IF(ISBLANK($AD95),1,SUM(IF(([2]JOE_DATA!$C$2:$C$19999=$AD95)*([2]JOE_DATA!$B$2:$B$19999="Matter confidential"),1,0)))</f>
        <v>1</v>
      </c>
      <c r="GF95" s="3">
        <f t="array" ref="GF95">IF(ISBLANK($AE95),1,SUM(IF(([2]JOE_DATA!$C$2:$C$19999=$AE95)*([2]JOE_DATA!$B$2:$B$19999="Matter confidential on completion"),1,0)))</f>
        <v>1</v>
      </c>
      <c r="GG95" s="3">
        <f t="array" ref="GG95">IF(ISBLANK($AG95),1,SUM(IF(([2]JOE_DATA!$C$2:$C$19999=$AG95)*([2]JOE_DATA!$B$2:$B$19999="Applicable law"),1,0)))</f>
        <v>1</v>
      </c>
      <c r="GH95" s="3">
        <f t="array" ref="GH95">IF(ISBLANK($AO95),1,SUM(IF(([2]JOE_DATA!$C$2:$C$19999=$AO95)*([2]JOE_DATA!$B$2:$B$19999="Contentious"),1,0)))</f>
        <v>1</v>
      </c>
      <c r="GI95" s="3">
        <f t="array" ref="GI95">IF(ISBLANK($AP95),1,SUM(IF(([2]JOE_DATA!$C$2:$C$19999=$AP95)*([2]JOE_DATA!$B$2:$B$19999="Dispute resolution"),1,0)))</f>
        <v>1</v>
      </c>
      <c r="GJ95" s="3">
        <f t="array" ref="GJ95">IF(ISBLANK($AQ95),1,SUM(IF(([2]JOE_DATA!$C$2:$C$19999=$AQ95)*([2]JOE_DATA!$B$2:$B$19999="Language of dispute"),1,0)))</f>
        <v>1</v>
      </c>
      <c r="GK95" s="3">
        <f t="array" ref="GK95">IF(LEN($AW95)=0,0.4,SUM(IF(([2]JOE_DATA!$C$2:$C$19999=$AW95)*([2]JOE_DATA!$B$2:$B$19999="Country Of Arbitration"),0.4,0)))
+
IF(LEN($AX95)=0,0.3,SUM(IF(([2]JOE_DATA!$C$2:$C$19999=$AX95)*([2]JOE_DATA!$B$2:$B$19999="Country Of Arbitration"),0.3,0)))
+
IF(LEN($AY95)=0,0.3,SUM(IF(([2]JOE_DATA!$C$2:$C$19999=$AY95)*([2]JOE_DATA!$B$2:$B$19999="Country Of Arbitration"),0.3,0)))</f>
        <v>1</v>
      </c>
      <c r="GL95" s="3">
        <f t="array" ref="GL95">IF(LEN($AT95)=0,0.4,SUM(IF(([2]JOE_DATA!$C$2:$C$19999=$AT95)*([2]JOE_DATA!$B$2:$B$19999="Jurisdiction of dispute"),0.4,0)))
+
IF(LEN($AU95)=0,0.3,SUM(IF(([2]JOE_DATA!$C$2:$C$19999=$AU95)*([2]JOE_DATA!$B$2:$B$19999="Jurisdiction of dispute"),0.3,0)))
+
IF(LEN($AV95)=0,0.3,SUM(IF(([2]JOE_DATA!$C$2:$C$19999=$AV95)*([2]JOE_DATA!$B$2:$B$19999="Jurisdiction of dispute"),0.3,0)))</f>
        <v>1</v>
      </c>
      <c r="GM95" s="3">
        <f t="array" ref="GM95">IF(LEN($AZ95)=0,0.6,SUM(IF(([2]JOE_DATA!$C$2:$C$19999=$AZ95)*([2]JOE_DATA!$B$2:$B$19999="Seat of arbitration"),0.6,0)))
+
IF(LEN($BA95)=0,0.4,SUM(IF(([2]JOE_DATA!$C$2:$C$19999=$BA95)*([2]JOE_DATA!$B$2:$B$19999="Seat of arbitration"),0.4,0)))</f>
        <v>1</v>
      </c>
      <c r="GN95" s="3">
        <f t="array" ref="GN95">IF(ISBLANK($BB95),1,SUM(IF(([2]JOE_DATA!$C$2:$C$19999=$BB95)*([2]JOE_DATA!$B$2:$B$19999="Arbitral rules"),1,0)))</f>
        <v>1</v>
      </c>
      <c r="GO95" s="3">
        <f t="array" ref="GO95">IF(ISBLANK($BC95),1,SUM(IF(([2]JOE_DATA!$C$2:$C$19999=$BC95)*([2]JOE_DATA!$B$2:$B$19999="Investment treaty"),1,0)))</f>
        <v>1</v>
      </c>
      <c r="GP95" s="3">
        <f t="array" ref="GP95">IF(ISBLANK($BD95),1,SUM(IF(([2]JOE_DATA!$C$2:$C$19999=$BD95)*([2]JOE_DATA!$B$2:$B$19999="Investigation type"),1,0)))</f>
        <v>1</v>
      </c>
      <c r="GQ95" s="3">
        <f t="array" ref="GQ95">IF(ISBLANK($BF95),1,SUM(IF(([2]JOE_DATA!$C$2:$C$19999=$BF95)*([2]JOE_DATA!$B$2:$B$19999="Currency of deal"),1,0)))</f>
        <v>1</v>
      </c>
      <c r="GR95" s="3">
        <f t="array" ref="GR95">IF(ISBLANK($BG95),1,SUM(IF(([2]JOE_DATA!$C$2:$C$19999=$BG95)*([2]JOE_DATA!$B$2:$B$19999="Value confidential"),1,0)))</f>
        <v>1</v>
      </c>
      <c r="GS95" s="3">
        <f t="array" ref="GS95">IF(ISBLANK($BH95),1,SUM(IF(([2]JOE_DATA!$C$2:$C$19999=$BH95)*([2]JOE_DATA!$B$2:$B$19999="Value confidential on completion"),1,0)))</f>
        <v>1</v>
      </c>
      <c r="GT95" s="3">
        <f t="array" ref="GT95">IF(LEN($BI95)=0,0.4,SUM(IF(([2]JOE_DATA!$C$2:$C$19999=$BI95)*([2]JOE_DATA!$B$2:$B$19999="Teams"),0.4,0)))
+
IF(LEN($BJ95)=0,0.3,SUM(IF(([2]JOE_DATA!$C$2:$C$19999=$BJ95)*([2]JOE_DATA!$B$2:$B$19999="Teams"),0.3,0)))
+
IF(LEN($BK95)=0,0.3,SUM(IF(([2]JOE_DATA!$C$2:$C$19999=$BK95)*([2]JOE_DATA!$B$2:$B$19999="Teams"),0.3,0)))</f>
        <v>1</v>
      </c>
      <c r="GU95" s="3">
        <f t="array" ref="GU95">IF(LEN($BL95)=0,0.4,SUM(IF(([2]JOE_DATA!$C$2:$C$19999=$BL95)*([2]JOE_DATA!$B$2:$B$19999="Lead Matter Partner"),0.4,0)))
+
IF(LEN($BM95)=0,0.3,SUM(IF(([2]JOE_DATA!$C$2:$C$19999=$BM95)*([2]JOE_DATA!$B$2:$B$19999="Lead Matter Partner"),0.3,0)))
+
IF(LEN($BN95)=0,0.3,SUM(IF(([2]JOE_DATA!$C$2:$C$19999=$BN95)*([2]JOE_DATA!$B$2:$B$19999="Lead Matter Partner"),0.3,0)))</f>
        <v>1</v>
      </c>
      <c r="GV95" s="3">
        <f t="array" ref="GV95">IF(LEN($BP95)=0,0.4,SUM(IF(([2]JOE_DATA!$C$2:$C$19999=$BP95)*([2]JOE_DATA!$B$2:$B$19999="Source of credential"),0.4,0)))
+
IF(LEN($BQ95)=0,0.3,SUM(IF(([2]JOE_DATA!$C$2:$C$19999=$BQ95)*([2]JOE_DATA!$B$2:$B$19999="Source of credential"),0.3,0)))
+
IF(LEN($BR95)=0,0.3,SUM(IF(([2]JOE_DATA!$C$2:$C$19999=$BR95)*([2]JOE_DATA!$B$2:$B$19999="Source of credential"),0.3,0)))</f>
        <v>1</v>
      </c>
      <c r="GW95" s="3">
        <f t="array" ref="GW95">IF(LEN($BX95)=0,0.4,SUM(IF(([2]JOE_DATA!$C$2:$C$19999=$BX95)*([2]JOE_DATA!$B$2:$B$19999="CMS firms involved"),0.4,0)))
+
IF(LEN($BY95)=0,0.6,SUM(IF(([2]JOE_DATA!$C$2:$C$19999=$BY95)*([2]JOE_DATA!$B$2:$B$19999="CMS firms involved"),0.6,0)))</f>
        <v>1</v>
      </c>
      <c r="GX95" s="3">
        <f t="array" ref="GX95">IF(ISBLANK($BZ95),1,SUM(IF(([2]JOE_DATA!$C$2:$C$19999=$BZ95)*([2]JOE_DATA!$B$2:$B$19999="Lead CMS firm"),1,0)))</f>
        <v>1</v>
      </c>
      <c r="GY95" s="3">
        <f t="array" ref="GY95">IF(LEN($CA95)=0,0.4,SUM(IF(([2]JOE_DATA!$C$2:$C$19999=$CA95)*([2]JOE_DATA!$B$2:$B$19999="Countries of other CMS firms"),0.4,0)))
+
IF(LEN($CB95)=0,0.3,SUM(IF(([2]JOE_DATA!$C$2:$C$19999=$CB95)*([2]JOE_DATA!$B$2:$B$19999="Countries of other CMS firms"),0.3,0)))
+
IF(LEN($CC95)=0,0.3,SUM(IF(([2]JOE_DATA!$C$2:$C$19999=$CC95)*([2]JOE_DATA!$B$2:$B$19999="Countries of other CMS firms"),0.3,0)))</f>
        <v>1</v>
      </c>
      <c r="GZ95" s="3">
        <f t="array" ref="GZ95">IF(ISBLANK($CD95),1,SUM(IF(([2]JOE_DATA!$C$2:$C$19999=$CD95)*([2]JOE_DATA!$B$2:$B$19999="Credential status"),1,0)))</f>
        <v>1</v>
      </c>
      <c r="HA95" s="3">
        <f t="array" ref="HA95">IF(ISBLANK($CE95),1,SUM(IF(([2]JOE_DATA!$C$2:$C$19999=$CE95)*([2]JOE_DATA!$B$2:$B$19999="Credential version"),1,0)))</f>
        <v>1</v>
      </c>
      <c r="HB95" s="3">
        <f t="array" ref="HB95">IF(ISBLANK($CG95),1,SUM(IF(([2]JOE_DATA!$C$2:$C$19999=$CG95)*([2]JOE_DATA!$B$2:$B$19999="Credential type "),1,0)))</f>
        <v>1</v>
      </c>
      <c r="HC95" s="3">
        <f t="array" ref="HC95">IF(ISBLANK($CH95),1,SUM(IF(([2]JOE_DATA!$C$2:$C$19999=$CH95)*([2]JOE_DATA!$B$2:$B$19999="Other uses"),1,0)))</f>
        <v>1</v>
      </c>
      <c r="HD95" s="3">
        <f t="array" ref="HD95">IF(ISBLANK($CK95),1,SUM(IF(([2]JOE_DATA!$C$2:$C$19999=$CK95)*([2]JOE_DATA!$B$2:$B$19999="Priority"),1,0)))</f>
        <v>1</v>
      </c>
      <c r="HE95" s="3">
        <f t="array" ref="HE95">IF(LEN($CM95)=0,0.4,SUM(IF(([2]JOE_DATA!$C$2:$C$19999=$CM95)*([2]JOE_DATA!$B$2:$B$19999="Know how"),0.4,0)))
+
IF(LEN($CN95)=0,0.3,SUM(IF(([2]JOE_DATA!$C$2:$C$19999=$CN95)*([2]JOE_DATA!$B$2:$B$19999="Know how"),0.3,0)))
+
IF(LEN($CO95)=0,0.3,SUM(IF(([2]JOE_DATA!$C$2:$C$19999=$CO95)*([2]JOE_DATA!$B$2:$B$19999="Know how"),0.3,0)))</f>
        <v>1</v>
      </c>
      <c r="HF95" s="3">
        <f t="array" ref="HF95">IF(LEN($CS95)=0,0.4,SUM(IF(([2]JOE_DATA!$C$2:$C$19999=$CS95)*([2]JOE_DATA!$B$2:$B$19999="Work type")*([2]JOE_DATA!$A$2:$A$19999="BAIF"),0.4,0)))
+
IF(LEN($CT95)=0,0.3,SUM(IF(([2]JOE_DATA!$C$2:$C$19999=$CT95)*([2]JOE_DATA!$B$2:$B$19999="Work type")*([2]JOE_DATA!$A$2:$A$19999="BAIF"),0.3,0)))
+
IF(LEN($CU95)=0,0.3,SUM(IF(([2]JOE_DATA!$C$2:$C$19999=$CU95)*([2]JOE_DATA!$B$2:$B$19999="Work type")*([2]JOE_DATA!$A$2:$A$19999="BAIF"),0.3,0)))</f>
        <v>1</v>
      </c>
      <c r="HG95" s="3">
        <f t="array" ref="HG95">IF(LEN($CQ95)=0,1,SUM(IF(([2]JOE_DATA!$C$2:$C$19999=$CQ95)*([2]JOE_DATA!$B$2:$B$19999="Client type")*([2]JOE_DATA!$A$2:$A$19999="BAIF"),1,0)))</f>
        <v>1</v>
      </c>
      <c r="HH95" s="3">
        <f t="array" ref="HH95">IF(LEN($CW95)=0,0.4,SUM(IF(([2]JOE_DATA!$C$2:$C$19999=$CW95)*([2]JOE_DATA!$B$2:$B$19999="Work type")*([2]JOE_DATA!$A$2:$A$19999="CRD"),0.4,0)))
+
IF(LEN($CX95)=0,0.3,SUM(IF(([2]JOE_DATA!$C$2:$C$19999=$CX95)*([2]JOE_DATA!$B$2:$B$19999="Work type")*([2]JOE_DATA!$A$2:$A$19999="CRD"),0.3,0)))
+
IF(LEN($CY95)=0,0.3,SUM(IF(([2]JOE_DATA!$C$2:$C$19999=$CY95)*([2]JOE_DATA!$B$2:$B$19999="Work type")*([2]JOE_DATA!$A$2:$A$19999="CRD"),0.3,0)))</f>
        <v>1</v>
      </c>
      <c r="HI95" s="3">
        <f t="array" ref="HI95">IF(LEN($CZ95)=0,0.4,SUM(IF(([2]JOE_DATA!$C$2:$C$19999=$CZ95)*([2]JOE_DATA!$B$2:$B$19999="Sub-work type")*([2]JOE_DATA!$A$2:$A$19999="CRD"),0.4,0)))
+
IF(LEN($DA95)=0,0.3,SUM(IF(([2]JOE_DATA!$C$2:$C$19999=$DA95)*([2]JOE_DATA!$B$2:$B$19999="Sub-work type")*([2]JOE_DATA!$A$2:$A$19999="CRD"),0.3,0)))
+
IF(LEN($DB95)=0,0.3,SUM(IF(([2]JOE_DATA!$C$2:$C$19999=$DB95)*([2]JOE_DATA!$B$2:$B$19999="Sub-work type")*([2]JOE_DATA!$A$2:$A$19999="CRD"),0.3,0)))</f>
        <v>1</v>
      </c>
      <c r="HJ95" s="3">
        <f t="array" ref="HJ95">IF(LEN($CV95)=0,1,SUM(IF(([2]JOE_DATA!$C$2:$C$19999=$CV95)*([2]JOE_DATA!$B$2:$B$19999="Client type")*([2]JOE_DATA!$A$2:$A$19999="CRD"),1,0)))</f>
        <v>1</v>
      </c>
      <c r="HK95" s="3">
        <f t="array" ref="HK95">IF(LEN($DC95)=0,0.4,SUM(IF(([2]JOE_DATA!$C$2:$C$19999=$DC95)*([2]JOE_DATA!$B$2:$B$19999="Work type")*([2]JOE_DATA!$A$2:$A$19999="Corporate"),0.4,0)))
+
IF(LEN($DD95)=0,0.3,SUM(IF(([2]JOE_DATA!$C$2:$C$19999=$DD95)*([2]JOE_DATA!$B$2:$B$19999="Work type")*([2]JOE_DATA!$A$2:$A$19999="Corporate"),0.3,0)))
+
IF(LEN($DE95)=0,0.3,SUM(IF(([2]JOE_DATA!$C$2:$C$19999=$DE95)*([2]JOE_DATA!$B$2:$B$19999="Work type")*([2]JOE_DATA!$A$2:$A$19999="Corporate"),0.3,0)))</f>
        <v>1</v>
      </c>
      <c r="HL95" s="3">
        <f t="array" ref="HL95">IF(LEN($DF95)=0,0.4,SUM(IF(([2]JOE_DATA!$C$2:$C$19999=$DF95)*([2]JOE_DATA!$B$2:$B$19999="Sub-work type")*([2]JOE_DATA!$A$2:$A$19999="Corporate"),0.4,0)))
+
IF(LEN($DG95)=0,0.3,SUM(IF(([2]JOE_DATA!$C$2:$C$19999=$DG95)*([2]JOE_DATA!$B$2:$B$19999="Sub-work type")*([2]JOE_DATA!$A$2:$A$19999="Corporate"),0.3,0)))
+
IF(LEN($DH95)=0,0.3,SUM(IF(([2]JOE_DATA!$C$2:$C$19999=$DH95)*([2]JOE_DATA!$B$2:$B$19999="Sub-work type")*([2]JOE_DATA!$A$2:$A$19999="Corporate"),0.3,0)))</f>
        <v>1</v>
      </c>
      <c r="HM95" s="3">
        <f t="array" ref="HM95">IF(LEN($DI95)=0,0.4,SUM(IF(([2]JOE_DATA!$C$2:$C$19999=$DI95)*([2]JOE_DATA!$B$2:$B$19999="Acting for")*([2]JOE_DATA!$A$2:$A$19999="Corporate"),0.4,0)))
+
IF(LEN($DJ95)=0,0.3,SUM(IF(([2]JOE_DATA!$C$2:$C$19999=$DJ95)*([2]JOE_DATA!$B$2:$B$19999="Acting for")*([2]JOE_DATA!$A$2:$A$19999="Corporate"),0.3,0)))
+
IF(LEN($DK95)=0,0.3,SUM(IF(([2]JOE_DATA!$C$2:$C$19999=$DK95)*([2]JOE_DATA!$B$2:$B$19999="Acting for")*([2]JOE_DATA!$A$2:$A$19999="Corporate"),0.3,0)))</f>
        <v>1</v>
      </c>
      <c r="HN95" s="3">
        <f t="array" ref="HN95">IF(LEN($DM95)=0,0.4,SUM(IF(([2]JOE_DATA!$C$2:$C$19999=$DM95)*([2]JOE_DATA!$B$2:$B$19999="Country of buyer")*([2]JOE_DATA!$A$2:$A$19999="Corporate"),0.4,0)))
+
IF(LEN($DN95)=0,0.3,SUM(IF(([2]JOE_DATA!$C$2:$C$19999=$DN95)*([2]JOE_DATA!$B$2:$B$19999="Country of buyer")*([2]JOE_DATA!$A$2:$A$19999="Corporate"),0.3,0)))
+
IF(LEN($DL95)=0,0.3,SUM(IF(([2]JOE_DATA!$C$2:$C$19999=$DL95)*([2]JOE_DATA!$B$2:$B$19999="Country of buyer")*([2]JOE_DATA!$A$2:$A$19999="Corporate"),0.3,0)))</f>
        <v>1</v>
      </c>
      <c r="HO95" s="3">
        <f t="array" ref="HO95">IF(LEN($DO95)=0,0.4,SUM(IF(([2]JOE_DATA!$C$2:$C$19999=$DO95)*([2]JOE_DATA!$B$2:$B$19999="Country of seller")*([2]JOE_DATA!$A$2:$A$19999="Corporate"),0.4,0)))
+
IF(LEN($DP95)=0,0.3,SUM(IF(([2]JOE_DATA!$C$2:$C$19999=$DP95)*([2]JOE_DATA!$B$2:$B$19999="Country of seller")*([2]JOE_DATA!$A$2:$A$19999="Corporate"),0.3,0)))
+
IF(LEN($DQ95)=0,0.3,SUM(IF(([2]JOE_DATA!$C$2:$C$19999=$DQ95)*([2]JOE_DATA!$B$2:$B$19999="Country of seller")*([2]JOE_DATA!$A$2:$A$19999="Corporate"),0.3,0)))</f>
        <v>1</v>
      </c>
      <c r="HP95" s="3">
        <f t="array" ref="HP95">IF(LEN($DR95)=0,0.4,SUM(IF(([2]JOE_DATA!$C$2:$C$19999=$DR95)*([2]JOE_DATA!$B$2:$B$19999="Country of target")*([2]JOE_DATA!$A$2:$A$19999="Corporate"),0.4,0)))
+
IF(LEN($DS95)=0,0.3,SUM(IF(([2]JOE_DATA!$C$2:$C$19999=$DS95)*([2]JOE_DATA!$B$2:$B$19999="Country of target")*([2]JOE_DATA!$A$2:$A$19999="Corporate"),0.3,0)))
+
IF(LEN($DT95)=0,0.3,SUM(IF(([2]JOE_DATA!$C$2:$C$19999=$DT95)*([2]JOE_DATA!$B$2:$B$19999="Country of target")*([2]JOE_DATA!$A$2:$A$19999="Corporate"),0.3,0)))</f>
        <v>1</v>
      </c>
      <c r="HQ95" s="3">
        <f t="array" ref="HQ95">IF(LEN($DU95)=0,1,SUM(IF(([2]JOE_DATA!$C$2:$C$19999=$DU95)*([2]JOE_DATA!$B$2:$B$19999="Value over US $5m")*([2]JOE_DATA!$A$2:$A$19999="Corporate"),1,0)))</f>
        <v>1</v>
      </c>
      <c r="HR95" s="3">
        <f t="array" ref="HR95">IF(LEN($DV95)=0,1,SUM(IF(([2]JOE_DATA!$C$2:$C$19999=$DV95)*([2]JOE_DATA!$B$2:$B$19999="Value over £500,000")*([2]JOE_DATA!$A$2:$A$19999="Corporate"),1,0)))</f>
        <v>1</v>
      </c>
      <c r="HS95" s="3">
        <f t="array" ref="HS95">IF(LEN($DW95)=0,1,SUM(IF(([2]JOE_DATA!$C$2:$C$19999=$DW95)*([2]JOE_DATA!$B$2:$B$19999="Value over Euro 5m")*([2]JOE_DATA!$A$2:$A$19999="Corporate"),1,0)))</f>
        <v>1</v>
      </c>
      <c r="HT95" s="3">
        <f t="array" ref="HT95">IF(LEN($DX95)=0,1,SUM(IF(([2]JOE_DATA!$C$2:$C$19999=$DX95)*([2]JOE_DATA!$B$2:$B$19999="Value range in euros")*([2]JOE_DATA!$A$2:$A$19999="Corporate"),1,0)))</f>
        <v>1</v>
      </c>
      <c r="HU95" s="3">
        <f t="array" ref="HU95">IF(LEN($DY95)=0,1,SUM(IF(([2]JOE_DATA!$C$2:$C$19999=$DY95)*([2]JOE_DATA!$B$2:$B$19999="Is the deal relevant for M&amp;A study")*([2]JOE_DATA!$A$2:$A$19999="Corporate"),1,0)))</f>
        <v>1</v>
      </c>
      <c r="HV95" s="3">
        <f t="array" ref="HV95">IF(LEN($DZ95)=0,1,SUM(IF(([2]JOE_DATA!$C$2:$C$19999=$DZ95)*([2]JOE_DATA!$B$2:$B$19999="Does the deal involve PE clients")*([2]JOE_DATA!$A$2:$A$19999="Corporate"),1,0)))</f>
        <v>1</v>
      </c>
      <c r="HW95" s="3">
        <f t="array" ref="HW95">IF(LEN($EA95)=0,1,SUM(IF(([2]JOE_DATA!$C$2:$C$19999=$EA95)*([2]JOE_DATA!$B$2:$B$19999="Quarter deal announced/signed")*([2]JOE_DATA!$A$2:$A$19999="Corporate"),1,0)))</f>
        <v>1</v>
      </c>
      <c r="HX95" s="3">
        <f t="array" ref="HX95">IF(LEN($EB95)=0,1,SUM(IF(([2]JOE_DATA!$C$2:$C$19999=$EB95)*([2]JOE_DATA!$B$2:$B$19999="Quarter deal completed")*([2]JOE_DATA!$A$2:$A$19999="Corporate"),1,0)))</f>
        <v>1</v>
      </c>
      <c r="HY95" s="3">
        <f t="array" ref="HY95">IF(LEN($EC95)=0,1,SUM(IF(([2]JOE_DATA!$C$2:$C$19999=$EC95)*([2]JOE_DATA!$B$2:$B$19999="Year deal announced/signed")*([2]JOE_DATA!$A$2:$A$19999="Corporate"),1,0)))</f>
        <v>1</v>
      </c>
      <c r="HZ95" s="3">
        <f t="array" ref="HZ95">IF(LEN($ED95)=0,1,SUM(IF(([2]JOE_DATA!$C$2:$C$19999=$ED95)*([2]JOE_DATA!$B$2:$B$19999="Year deal completed")*([2]JOE_DATA!$A$2:$A$19999="Corporate"),1,0)))</f>
        <v>1</v>
      </c>
      <c r="IA95" s="3">
        <v>1</v>
      </c>
      <c r="IB95" s="3">
        <f t="array" ref="IB95">IF(LEN($EF95)=0,1,SUM(IF(([2]JOE_DATA!$C$2:$C$19999=$EF95)*([2]JOE_DATA!$B$2:$B$19999="Work type")*([2]JOE_DATA!$A$2:$A$19999="Corporate Tax"),1,0)))</f>
        <v>1</v>
      </c>
      <c r="IC95" s="3">
        <f t="array" ref="IC95">IF(LEN($EG95)=0,0.4,SUM(IF(([2]JOE_DATA!$C$2:$C$19999=$EG95)*([2]JOE_DATA!$B$2:$B$19999="Work type")*([2]JOE_DATA!$A$2:$A$19999="EPC Construction"),0.4,0)))
+
IF(LEN($EH95)=0,0.3,SUM(IF(([2]JOE_DATA!$C$2:$C$19999=$EH95)*([2]JOE_DATA!$B$2:$B$19999="Work type")*([2]JOE_DATA!$A$2:$A$19999="EPC Construction"),0.3,0)))
+
IF(LEN($EI95)=0,0.3,SUM(IF(([2]JOE_DATA!$C$2:$C$19999=$EI95)*([2]JOE_DATA!$B$2:$B$19999="Work type")*([2]JOE_DATA!$A$2:$A$19999="EPC Construction"),0.3,0)))</f>
        <v>1</v>
      </c>
      <c r="ID95" s="3">
        <f t="array" ref="ID95">IF(LEN($EJ95)=0,0.4,SUM(IF(([2]JOE_DATA!$C$2:$C$19999=$EJ95)*([2]JOE_DATA!$B$2:$B$19999="Contract type")*([2]JOE_DATA!$A$2:$A$19999="EPC Construction"),0.4,0)))
+
IF(LEN($EK95)=0,0.3,SUM(IF(([2]JOE_DATA!$C$2:$C$19999=$EK95)*([2]JOE_DATA!$B$2:$B$19999="Contract type")*([2]JOE_DATA!$A$2:$A$19999="EPC Construction"),0.3,0)))
+
IF(LEN($EL95)=0,0.3,SUM(IF(([2]JOE_DATA!$C$2:$C$19999=$EL95)*([2]JOE_DATA!$B$2:$B$19999="Contract type")*([2]JOE_DATA!$A$2:$A$19999="EPC Construction"),0.3,0)))</f>
        <v>1</v>
      </c>
      <c r="IE95" s="3">
        <f t="array" ref="IE95">IF(LEN($EP95)=0,1,SUM(IF(([2]JOE_DATA!$C$2:$C$19999=$EP95)*([2]JOE_DATA!$B$2:$B$19999="Client type")*([2]JOE_DATA!$A$2:$A$19999="EPC Construction"),1,0)))</f>
        <v>1</v>
      </c>
      <c r="IF95" s="3">
        <f t="array" ref="IF95">IF(LEN($EN95)=0,1,SUM(IF(([2]JOE_DATA!$C$2:$C$19999=$EN95)*([2]JOE_DATA!$B$2:$B$19999="Subject matter")*([2]JOE_DATA!$A$2:$A$19999="EPC Construction"),1,0)))</f>
        <v>1</v>
      </c>
      <c r="IG95" s="3">
        <f t="array" ref="IG95">IF(LEN($ER95)=0,1,SUM(IF(([2]JOE_DATA!$C$2:$C$19999=$ER95)*([2]JOE_DATA!$B$2:$B$19999="Client scope")*([2]JOE_DATA!$A$2:$A$19999="EPC Construction"),1,0)))</f>
        <v>1</v>
      </c>
      <c r="IH95" s="3">
        <f t="array" ref="IH95">IF(LEN($ES95)=0,0.4,SUM(IF(([2]JOE_DATA!$C$2:$C$19999=$ES95)*([2]JOE_DATA!$B$2:$B$19999="Work type")*([2]JOE_DATA!$A$2:$A$19999="EPC Energy"),0.4,0)))
+
IF(LEN($ET95)=0,0.3,SUM(IF(([2]JOE_DATA!$C$2:$C$19999=$ET95)*([2]JOE_DATA!$B$2:$B$19999="Work type")*([2]JOE_DATA!$A$2:$A$19999="EPC Energy"),0.3,0)))
+
IF(LEN($EU95)=0,0.3,SUM(IF(([2]JOE_DATA!$C$2:$C$19999=$EU95)*([2]JOE_DATA!$B$2:$B$19999="Work type")*([2]JOE_DATA!$A$2:$A$19999="EPC Energy"),0.3,0)))</f>
        <v>1</v>
      </c>
      <c r="II95" s="3">
        <f t="array" ref="II95">IF(LEN($EV95)=0,1,SUM(IF(([2]JOE_DATA!$C$2:$C$19999=$EV95)*([2]JOE_DATA!$B$2:$B$19999="Work type")*([2]JOE_DATA!$A$2:$A$19999="EPC Energy"),1,0)))</f>
        <v>1</v>
      </c>
      <c r="IJ95" s="3">
        <f t="array" ref="IJ95">IF(LEN($EW95)=0,1,SUM(IF(([2]JOE_DATA!$C$2:$C$19999=$EW95)*([2]JOE_DATA!$B$2:$B$19999="Client type")*([2]JOE_DATA!$A$2:$A$19999="EPC Projects"),1,0)))</f>
        <v>1</v>
      </c>
      <c r="IK95" s="3">
        <f t="array" ref="IK95">IF(LEN($FE95)=0,0.4,SUM(IF(([2]JOE_DATA!$C$2:$C$19999=$FE95)*([2]JOE_DATA!$B$2:$B$19999="Client type")*([2]JOE_DATA!$A$2:$A$19999="Real Estate"),0.4,0)))
+
IF(LEN($FF95)=0,0.3,SUM(IF(([2]JOE_DATA!$C$2:$C$19999=$FF95)*([2]JOE_DATA!$B$2:$B$19999="Client type")*([2]JOE_DATA!$A$2:$A$19999="Real Estate"),0.3,0)))
+
IF(LEN($FG95)=0,0.3,SUM(IF(([2]JOE_DATA!$C$2:$C$19999=$FG95)*([2]JOE_DATA!$B$2:$B$19999="Client type")*([2]JOE_DATA!$A$2:$A$19999="Real Estate"),0.3,0)))</f>
        <v>1</v>
      </c>
      <c r="IL95" s="3">
        <f t="array" ref="IL95">IF(LEN($FH95)=0,0.4,SUM(IF(([2]JOE_DATA!$C$2:$C$19999=$FH95)*([2]JOE_DATA!$B$2:$B$19999="Work type")*([2]JOE_DATA!$A$2:$A$19999="Real Estate"),0.4,0)))
+
IF(LEN($FI95)=0,0.3,SUM(IF(([2]JOE_DATA!$C$2:$C$19999=$FI95)*([2]JOE_DATA!$B$2:$B$19999="Work type")*([2]JOE_DATA!$A$2:$A$19999="Real Estate"),0.3,0)))
+
IF(LEN($FJ95)=0,0.3,SUM(IF(([2]JOE_DATA!$C$2:$C$19999=$FJ95)*([2]JOE_DATA!$B$2:$B$19999="Work type")*([2]JOE_DATA!$A$2:$A$19999="Real Estate"),0.3,0)))</f>
        <v>1</v>
      </c>
      <c r="IM95" s="3">
        <f t="array" ref="IM95">IF(LEN($EX95)=0,0.4,SUM(IF(([2]JOE_DATA!$C$2:$C$19999=$EX95)*([2]JOE_DATA!$B$2:$B$19999="Work type")*([2]JOE_DATA!$A$2:$A$19999="Human Capital"),0.4,0)))
+
IF(LEN($EY95)=0,0.3,SUM(IF(([2]JOE_DATA!$C$2:$C$19999=$EY95)*([2]JOE_DATA!$B$2:$B$19999="Work type")*([2]JOE_DATA!$A$2:$A$19999="Human Capital"),0.3,0)))
+
IF(LEN($EZ95)=0,0.3,SUM(IF(([2]JOE_DATA!$C$2:$C$19999=$EZ95)*([2]JOE_DATA!$B$2:$B$19999="Work type")*([2]JOE_DATA!$A$2:$A$19999="Human Capital"),0.3,0)))</f>
        <v>1</v>
      </c>
      <c r="IN95" s="3">
        <f t="array" ref="IN95">IF(LEN($FA95)=0,0.4,SUM(IF(([2]JOE_DATA!$C$2:$C$19999=$FA95)*([2]JOE_DATA!$B$2:$B$19999="Sub-work types")*([2]JOE_DATA!$A$2:$A$19999="Human Capital"),0.4,0)))
+
IF(LEN($FB95)=0,0.3,SUM(IF(([2]JOE_DATA!$C$2:$C$19999=$FB95)*([2]JOE_DATA!$B$2:$B$19999="Sub-work types")*([2]JOE_DATA!$A$2:$A$19999="Human Capital"),0.3,0)))
+
IF(LEN($FC95)=0,0.3,SUM(IF(([2]JOE_DATA!$C$2:$C$19999=$FC95)*([2]JOE_DATA!$B$2:$B$19999="Sub-work types")*([2]JOE_DATA!$A$2:$A$19999="Human Capital"),0.3,0)))</f>
        <v>1</v>
      </c>
      <c r="IO95" s="16">
        <f t="array" ref="IO95">IF(LEN($FD95)=0,1,SUM(IF(([2]JOE_DATA!$C$2:$C$19999=$FD95)*([2]JOE_DATA!$B$2:$B$19999="Pension scheme")*([2]JOE_DATA!$A$2:$A$19999="Human Capital"),1,0)))</f>
        <v>1</v>
      </c>
      <c r="IP95" s="3">
        <f t="array" ref="IP95">IF(LEN($BT95)=0,0.4,SUM(IF(([2]JOE_DATA!$C$2:$C$19999=$BT95)*([2]JOE_DATA!$B$2:$B$19999="Other Matter Executive"),0.4,0)))
+
IF(LEN($BU95)=0,0.3,SUM(IF(([2]JOE_DATA!$C$2:$C$19999=$BU95)*([2]JOE_DATA!$B$2:$B$19999="Other Matter Executive"),0.3,0)))
+
IF(LEN($BV95)=0,0.3,SUM(IF(([2]JOE_DATA!$C$2:$C$19999=$BV95)*([2]JOE_DATA!$B$2:$B$19999="Other Matter Executive"),0.3,0)))</f>
        <v>1</v>
      </c>
    </row>
    <row r="96" spans="1:250" ht="27.75">
      <c r="A96" s="37" t="s">
        <v>246</v>
      </c>
      <c r="B96" s="38" t="s">
        <v>556</v>
      </c>
      <c r="C96" s="37" t="s">
        <v>254</v>
      </c>
      <c r="D96" s="37"/>
      <c r="E96" s="3"/>
      <c r="F96" s="39" t="s">
        <v>279</v>
      </c>
      <c r="G96" s="3"/>
      <c r="H96" s="3"/>
      <c r="I96" s="40" t="s">
        <v>419</v>
      </c>
      <c r="J96" s="3"/>
      <c r="K96" s="3"/>
      <c r="L96" s="37"/>
      <c r="M96" s="3"/>
      <c r="N96" s="3"/>
      <c r="O96" s="41" t="s">
        <v>99</v>
      </c>
      <c r="P96" s="37"/>
      <c r="Q96" s="37"/>
      <c r="R96" s="3"/>
      <c r="S96" s="42"/>
      <c r="T96" s="42">
        <v>39076</v>
      </c>
      <c r="U96" s="37" t="s">
        <v>279</v>
      </c>
      <c r="V96" s="3"/>
      <c r="W96" s="3"/>
      <c r="X96" s="40" t="s">
        <v>419</v>
      </c>
      <c r="Y96" s="3"/>
      <c r="Z96" s="3"/>
      <c r="AA96" s="37" t="s">
        <v>557</v>
      </c>
      <c r="AB96" s="37"/>
      <c r="AC96" s="3"/>
      <c r="AD96" s="37" t="s">
        <v>254</v>
      </c>
      <c r="AE96" s="3"/>
      <c r="AF96" s="3"/>
      <c r="AG96" s="43" t="s">
        <v>130</v>
      </c>
      <c r="AH96" s="3"/>
      <c r="AI96" s="37" t="s">
        <v>255</v>
      </c>
      <c r="AJ96" s="3"/>
      <c r="AK96" s="3"/>
      <c r="AL96" s="37"/>
      <c r="AM96" s="3"/>
      <c r="AN96" s="3"/>
      <c r="AO96" s="37" t="s">
        <v>256</v>
      </c>
      <c r="AP96" s="3"/>
      <c r="AQ96" s="3"/>
      <c r="AR96" s="3"/>
      <c r="AS96" s="3"/>
      <c r="AT96" s="3"/>
      <c r="AU96" s="3"/>
      <c r="AV96" s="3"/>
      <c r="AW96" s="3"/>
      <c r="AX96" s="3"/>
      <c r="AY96" s="3"/>
      <c r="AZ96" s="3"/>
      <c r="BA96" s="3"/>
      <c r="BB96" s="3"/>
      <c r="BC96" s="3"/>
      <c r="BD96" s="3"/>
      <c r="BE96" s="44"/>
      <c r="BF96" s="37"/>
      <c r="BG96" s="37" t="s">
        <v>254</v>
      </c>
      <c r="BH96" s="3"/>
      <c r="BI96" s="40" t="s">
        <v>257</v>
      </c>
      <c r="BJ96" s="45"/>
      <c r="BK96" s="45"/>
      <c r="BL96" s="46" t="s">
        <v>258</v>
      </c>
      <c r="BM96" s="46" t="s">
        <v>258</v>
      </c>
      <c r="BN96" s="37"/>
      <c r="BO96" s="3"/>
      <c r="BP96" s="3"/>
      <c r="BQ96" s="3"/>
      <c r="BR96" s="3"/>
      <c r="BS96" s="3"/>
      <c r="BT96" s="46" t="s">
        <v>462</v>
      </c>
      <c r="BU96" s="37"/>
      <c r="BV96" s="37"/>
      <c r="BW96" s="3"/>
      <c r="BX96" s="3"/>
      <c r="BY96" s="3"/>
      <c r="BZ96" s="3"/>
      <c r="CA96" s="3"/>
      <c r="CB96" s="3"/>
      <c r="CC96" s="3"/>
      <c r="CD96" s="41" t="s">
        <v>259</v>
      </c>
      <c r="CE96" s="40" t="s">
        <v>260</v>
      </c>
      <c r="CF96" s="3"/>
      <c r="CG96" s="41" t="s">
        <v>261</v>
      </c>
      <c r="CH96" s="40"/>
      <c r="CI96" s="3"/>
      <c r="CJ96" s="3"/>
      <c r="CK96" s="41" t="s">
        <v>262</v>
      </c>
      <c r="CL96" s="3"/>
      <c r="CM96" s="3"/>
      <c r="CN96" s="3"/>
      <c r="CO96" s="3"/>
      <c r="CP96" s="3"/>
      <c r="CQ96" s="37"/>
      <c r="CR96" s="37"/>
      <c r="CS96" s="37"/>
      <c r="CT96" s="37"/>
      <c r="CU96" s="37"/>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7"/>
      <c r="FF96" s="37"/>
      <c r="FG96" s="37"/>
      <c r="FH96" s="37"/>
      <c r="FI96" s="37"/>
      <c r="FJ96" s="3"/>
      <c r="FK96" s="3"/>
      <c r="FL96" s="3"/>
      <c r="FM96" s="3"/>
      <c r="FO96" s="3"/>
      <c r="FP96" s="3"/>
      <c r="FQ96" s="3" t="str">
        <f t="array" ref="FQ96">IF(SUM($FU96:$IP96)=74,"PASS","FAIL")</f>
        <v>PASS</v>
      </c>
      <c r="FR96" s="3">
        <f t="shared" si="9"/>
        <v>0</v>
      </c>
      <c r="FS96" s="3">
        <f t="shared" si="10"/>
        <v>0</v>
      </c>
      <c r="FT96" s="3"/>
      <c r="FU96" s="3">
        <f t="array" ref="FU96">SUM(IF(([2]JOE_DATA!$C$2:$C$19999=$C96)*([2]JOE_DATA!$B$2:$B$19999="Client Name Confidential"),1,0))</f>
        <v>1</v>
      </c>
      <c r="FV96" s="3">
        <f t="array" ref="FV96">IF(ISBLANK($E96),1,SUM(IF(([2]JOE_DATA!$C$2:$C$19999=$E96)*([2]JOE_DATA!$B$2:$B$19999="Client name confidential on completion"),1,0)))</f>
        <v>1</v>
      </c>
      <c r="FW96" s="3">
        <f t="array" ref="FW96">IF(LEN($F96)=0,0.5,SUM(IF(([2]JOE_DATA!$C$2:$C$19999=$F96)*([2]JOE_DATA!$B$2:$B$19999="Client sector group"),0.5,0)))
+
IF(LEN($G96)=0,0.25,SUM(IF(([2]JOE_DATA!$C$2:$C$19999=$G96)*([2]JOE_DATA!$B$2:$B$19999="Client sector group"),0.25,0)))
+
IF(LEN($H96)=0,0.25,SUM(IF(([2]JOE_DATA!$C$2:$C$19999=$H96)*([2]JOE_DATA!$B$2:$B$19999="Client sector group"),0.25,0)))</f>
        <v>1</v>
      </c>
      <c r="FX96" s="3">
        <f t="array" ref="FX96">IF(ISBLANK($I96),0.5,SUM(IF(([2]JOE_DATA!$C$2:$C$19999=$I96)*([2]JOE_DATA!$B$2:$B$19999="Client sub-sector group"),0.5,0)))
+
IF(ISBLANK($J96),0.25,SUM(IF(([2]JOE_DATA!$C$2:$C$19999=$J96)*([2]JOE_DATA!$B$2:$B$19999="Client sub-sector group"),0.25,0)))
+
IF(ISBLANK($K96),0.25,SUM(IF(([2]JOE_DATA!$C$2:$C$19999=$K96)*([2]JOE_DATA!$B$2:$B$19999="Client sub-sector group"),0.25,0)))</f>
        <v>1</v>
      </c>
      <c r="FY96" s="3">
        <f t="array" ref="FY96">IF(LEN($L96)=0,0.4,SUM(IF(([2]JOE_DATA!$C$2:$C$19999=$L96)*([2]JOE_DATA!$B$2:$B$19999="Predominant Country of Client"),0.4,0)))
+
IF(LEN($M96)=0,0.3,SUM(IF(([2]JOE_DATA!$C$2:$C$19999=$M96)*([2]JOE_DATA!$B$2:$B$19999="Predominant Country of Client"),0.3,0)))
+
IF(LEN($N96)=0,0.3,SUM(IF(([2]JOE_DATA!$C$2:$C$19999=$N96)*([2]JOE_DATA!$B$2:$B$19999="Predominant Country of Client"),0.3,0)))</f>
        <v>1</v>
      </c>
      <c r="FZ96" s="3">
        <f t="array" ref="FZ96">IF(LEN($O96)=0,0.4,SUM(IF(([2]JOE_DATA!$C$2:$C$19999=$O96)*([2]JOE_DATA!$B$2:$B$19999="Main practice group"),0.4,0)))
+
IF(LEN($P96)=0,0.3,SUM(IF(([2]JOE_DATA!$C$2:$C$19999=$P96)*([2]JOE_DATA!$B$2:$B$19999="Main practice group"),0.3,0)))
+
IF(LEN($Q96)=0,0.3,SUM(IF(([2]JOE_DATA!$C$2:$C$19999=$Q96)*([2]JOE_DATA!$B$2:$B$19999="Main practice group"),0.3,0)))</f>
        <v>1</v>
      </c>
      <c r="GA96" s="3">
        <f t="shared" si="11"/>
        <v>1</v>
      </c>
      <c r="GB96" s="3">
        <f t="shared" si="12"/>
        <v>1</v>
      </c>
      <c r="GC96" s="3">
        <f t="array" ref="GC96">IF(LEN($U96)=0,0.4,SUM(IF(([2]JOE_DATA!$C$2:$C$19999=$U96)*([2]JOE_DATA!$B$2:$B$19999="Matter sector group"),0.4,0)))
+
IF(LEN($V96)=0,0.3,SUM(IF(([2]JOE_DATA!$C$2:$C$19999=$V96)*([2]JOE_DATA!$B$2:$B$19999="Matter sector group"),0.3,0)))
+
IF(LEN($W96)=0,0.3,SUM(IF(([2]JOE_DATA!$C$2:$C$19999=$W96)*([2]JOE_DATA!$B$2:$B$19999="Matter sector group"),0.3,0)))</f>
        <v>1</v>
      </c>
      <c r="GD96" s="3">
        <f t="array" ref="GD96">IF(LEN($X96)=0,0.4,SUM(IF(([2]JOE_DATA!$C$2:$C$19999=$X96)*([2]JOE_DATA!$B$2:$B$19999="Matter sub-sector group"),0.4,0)))
+
IF(LEN($Y96)=0,0.3,SUM(IF(([2]JOE_DATA!$C$2:$C$19999=$Y96)*([2]JOE_DATA!$B$2:$B$19999="Matter sub-sector group"),0.3,0)))
+
IF(LEN($Z96)=0,0.3,SUM(IF(([2]JOE_DATA!$C$2:$C$19999=$Z96)*([2]JOE_DATA!$B$2:$B$19999="Matter sub-sector group"),0.3,0)))</f>
        <v>1</v>
      </c>
      <c r="GE96" s="3">
        <f t="array" ref="GE96">IF(ISBLANK($AD96),1,SUM(IF(([2]JOE_DATA!$C$2:$C$19999=$AD96)*([2]JOE_DATA!$B$2:$B$19999="Matter confidential"),1,0)))</f>
        <v>1</v>
      </c>
      <c r="GF96" s="3">
        <f t="array" ref="GF96">IF(ISBLANK($AE96),1,SUM(IF(([2]JOE_DATA!$C$2:$C$19999=$AE96)*([2]JOE_DATA!$B$2:$B$19999="Matter confidential on completion"),1,0)))</f>
        <v>1</v>
      </c>
      <c r="GG96" s="3">
        <f t="array" ref="GG96">IF(ISBLANK($AG96),1,SUM(IF(([2]JOE_DATA!$C$2:$C$19999=$AG96)*([2]JOE_DATA!$B$2:$B$19999="Applicable law"),1,0)))</f>
        <v>1</v>
      </c>
      <c r="GH96" s="3">
        <f t="array" ref="GH96">IF(ISBLANK($AO96),1,SUM(IF(([2]JOE_DATA!$C$2:$C$19999=$AO96)*([2]JOE_DATA!$B$2:$B$19999="Contentious"),1,0)))</f>
        <v>1</v>
      </c>
      <c r="GI96" s="3">
        <f t="array" ref="GI96">IF(ISBLANK($AP96),1,SUM(IF(([2]JOE_DATA!$C$2:$C$19999=$AP96)*([2]JOE_DATA!$B$2:$B$19999="Dispute resolution"),1,0)))</f>
        <v>1</v>
      </c>
      <c r="GJ96" s="3">
        <f t="array" ref="GJ96">IF(ISBLANK($AQ96),1,SUM(IF(([2]JOE_DATA!$C$2:$C$19999=$AQ96)*([2]JOE_DATA!$B$2:$B$19999="Language of dispute"),1,0)))</f>
        <v>1</v>
      </c>
      <c r="GK96" s="3">
        <f t="array" ref="GK96">IF(LEN($AW96)=0,0.4,SUM(IF(([2]JOE_DATA!$C$2:$C$19999=$AW96)*([2]JOE_DATA!$B$2:$B$19999="Country Of Arbitration"),0.4,0)))
+
IF(LEN($AX96)=0,0.3,SUM(IF(([2]JOE_DATA!$C$2:$C$19999=$AX96)*([2]JOE_DATA!$B$2:$B$19999="Country Of Arbitration"),0.3,0)))
+
IF(LEN($AY96)=0,0.3,SUM(IF(([2]JOE_DATA!$C$2:$C$19999=$AY96)*([2]JOE_DATA!$B$2:$B$19999="Country Of Arbitration"),0.3,0)))</f>
        <v>1</v>
      </c>
      <c r="GL96" s="3">
        <f t="array" ref="GL96">IF(LEN($AT96)=0,0.4,SUM(IF(([2]JOE_DATA!$C$2:$C$19999=$AT96)*([2]JOE_DATA!$B$2:$B$19999="Jurisdiction of dispute"),0.4,0)))
+
IF(LEN($AU96)=0,0.3,SUM(IF(([2]JOE_DATA!$C$2:$C$19999=$AU96)*([2]JOE_DATA!$B$2:$B$19999="Jurisdiction of dispute"),0.3,0)))
+
IF(LEN($AV96)=0,0.3,SUM(IF(([2]JOE_DATA!$C$2:$C$19999=$AV96)*([2]JOE_DATA!$B$2:$B$19999="Jurisdiction of dispute"),0.3,0)))</f>
        <v>1</v>
      </c>
      <c r="GM96" s="3">
        <f t="array" ref="GM96">IF(LEN($AZ96)=0,0.6,SUM(IF(([2]JOE_DATA!$C$2:$C$19999=$AZ96)*([2]JOE_DATA!$B$2:$B$19999="Seat of arbitration"),0.6,0)))
+
IF(LEN($BA96)=0,0.4,SUM(IF(([2]JOE_DATA!$C$2:$C$19999=$BA96)*([2]JOE_DATA!$B$2:$B$19999="Seat of arbitration"),0.4,0)))</f>
        <v>1</v>
      </c>
      <c r="GN96" s="3">
        <f t="array" ref="GN96">IF(ISBLANK($BB96),1,SUM(IF(([2]JOE_DATA!$C$2:$C$19999=$BB96)*([2]JOE_DATA!$B$2:$B$19999="Arbitral rules"),1,0)))</f>
        <v>1</v>
      </c>
      <c r="GO96" s="3">
        <f t="array" ref="GO96">IF(ISBLANK($BC96),1,SUM(IF(([2]JOE_DATA!$C$2:$C$19999=$BC96)*([2]JOE_DATA!$B$2:$B$19999="Investment treaty"),1,0)))</f>
        <v>1</v>
      </c>
      <c r="GP96" s="3">
        <f t="array" ref="GP96">IF(ISBLANK($BD96),1,SUM(IF(([2]JOE_DATA!$C$2:$C$19999=$BD96)*([2]JOE_DATA!$B$2:$B$19999="Investigation type"),1,0)))</f>
        <v>1</v>
      </c>
      <c r="GQ96" s="3">
        <f t="array" ref="GQ96">IF(ISBLANK($BF96),1,SUM(IF(([2]JOE_DATA!$C$2:$C$19999=$BF96)*([2]JOE_DATA!$B$2:$B$19999="Currency of deal"),1,0)))</f>
        <v>1</v>
      </c>
      <c r="GR96" s="3">
        <f t="array" ref="GR96">IF(ISBLANK($BG96),1,SUM(IF(([2]JOE_DATA!$C$2:$C$19999=$BG96)*([2]JOE_DATA!$B$2:$B$19999="Value confidential"),1,0)))</f>
        <v>1</v>
      </c>
      <c r="GS96" s="3">
        <f t="array" ref="GS96">IF(ISBLANK($BH96),1,SUM(IF(([2]JOE_DATA!$C$2:$C$19999=$BH96)*([2]JOE_DATA!$B$2:$B$19999="Value confidential on completion"),1,0)))</f>
        <v>1</v>
      </c>
      <c r="GT96" s="3">
        <f t="array" ref="GT96">IF(LEN($BI96)=0,0.4,SUM(IF(([2]JOE_DATA!$C$2:$C$19999=$BI96)*([2]JOE_DATA!$B$2:$B$19999="Teams"),0.4,0)))
+
IF(LEN($BJ96)=0,0.3,SUM(IF(([2]JOE_DATA!$C$2:$C$19999=$BJ96)*([2]JOE_DATA!$B$2:$B$19999="Teams"),0.3,0)))
+
IF(LEN($BK96)=0,0.3,SUM(IF(([2]JOE_DATA!$C$2:$C$19999=$BK96)*([2]JOE_DATA!$B$2:$B$19999="Teams"),0.3,0)))</f>
        <v>1</v>
      </c>
      <c r="GU96" s="3">
        <f t="array" ref="GU96">IF(LEN($BL96)=0,0.4,SUM(IF(([2]JOE_DATA!$C$2:$C$19999=$BL96)*([2]JOE_DATA!$B$2:$B$19999="Lead Matter Partner"),0.4,0)))
+
IF(LEN($BM96)=0,0.3,SUM(IF(([2]JOE_DATA!$C$2:$C$19999=$BM96)*([2]JOE_DATA!$B$2:$B$19999="Lead Matter Partner"),0.3,0)))
+
IF(LEN($BN96)=0,0.3,SUM(IF(([2]JOE_DATA!$C$2:$C$19999=$BN96)*([2]JOE_DATA!$B$2:$B$19999="Lead Matter Partner"),0.3,0)))</f>
        <v>1</v>
      </c>
      <c r="GV96" s="3">
        <f t="array" ref="GV96">IF(LEN($BP96)=0,0.4,SUM(IF(([2]JOE_DATA!$C$2:$C$19999=$BP96)*([2]JOE_DATA!$B$2:$B$19999="Source of credential"),0.4,0)))
+
IF(LEN($BQ96)=0,0.3,SUM(IF(([2]JOE_DATA!$C$2:$C$19999=$BQ96)*([2]JOE_DATA!$B$2:$B$19999="Source of credential"),0.3,0)))
+
IF(LEN($BR96)=0,0.3,SUM(IF(([2]JOE_DATA!$C$2:$C$19999=$BR96)*([2]JOE_DATA!$B$2:$B$19999="Source of credential"),0.3,0)))</f>
        <v>1</v>
      </c>
      <c r="GW96" s="3">
        <f t="array" ref="GW96">IF(LEN($BX96)=0,0.4,SUM(IF(([2]JOE_DATA!$C$2:$C$19999=$BX96)*([2]JOE_DATA!$B$2:$B$19999="CMS firms involved"),0.4,0)))
+
IF(LEN($BY96)=0,0.6,SUM(IF(([2]JOE_DATA!$C$2:$C$19999=$BY96)*([2]JOE_DATA!$B$2:$B$19999="CMS firms involved"),0.6,0)))</f>
        <v>1</v>
      </c>
      <c r="GX96" s="3">
        <f t="array" ref="GX96">IF(ISBLANK($BZ96),1,SUM(IF(([2]JOE_DATA!$C$2:$C$19999=$BZ96)*([2]JOE_DATA!$B$2:$B$19999="Lead CMS firm"),1,0)))</f>
        <v>1</v>
      </c>
      <c r="GY96" s="3">
        <f t="array" ref="GY96">IF(LEN($CA96)=0,0.4,SUM(IF(([2]JOE_DATA!$C$2:$C$19999=$CA96)*([2]JOE_DATA!$B$2:$B$19999="Countries of other CMS firms"),0.4,0)))
+
IF(LEN($CB96)=0,0.3,SUM(IF(([2]JOE_DATA!$C$2:$C$19999=$CB96)*([2]JOE_DATA!$B$2:$B$19999="Countries of other CMS firms"),0.3,0)))
+
IF(LEN($CC96)=0,0.3,SUM(IF(([2]JOE_DATA!$C$2:$C$19999=$CC96)*([2]JOE_DATA!$B$2:$B$19999="Countries of other CMS firms"),0.3,0)))</f>
        <v>1</v>
      </c>
      <c r="GZ96" s="3">
        <f t="array" ref="GZ96">IF(ISBLANK($CD96),1,SUM(IF(([2]JOE_DATA!$C$2:$C$19999=$CD96)*([2]JOE_DATA!$B$2:$B$19999="Credential status"),1,0)))</f>
        <v>1</v>
      </c>
      <c r="HA96" s="3">
        <f t="array" ref="HA96">IF(ISBLANK($CE96),1,SUM(IF(([2]JOE_DATA!$C$2:$C$19999=$CE96)*([2]JOE_DATA!$B$2:$B$19999="Credential version"),1,0)))</f>
        <v>1</v>
      </c>
      <c r="HB96" s="3">
        <f t="array" ref="HB96">IF(ISBLANK($CG96),1,SUM(IF(([2]JOE_DATA!$C$2:$C$19999=$CG96)*([2]JOE_DATA!$B$2:$B$19999="Credential type "),1,0)))</f>
        <v>1</v>
      </c>
      <c r="HC96" s="3">
        <f t="array" ref="HC96">IF(ISBLANK($CH96),1,SUM(IF(([2]JOE_DATA!$C$2:$C$19999=$CH96)*([2]JOE_DATA!$B$2:$B$19999="Other uses"),1,0)))</f>
        <v>1</v>
      </c>
      <c r="HD96" s="3">
        <f t="array" ref="HD96">IF(ISBLANK($CK96),1,SUM(IF(([2]JOE_DATA!$C$2:$C$19999=$CK96)*([2]JOE_DATA!$B$2:$B$19999="Priority"),1,0)))</f>
        <v>1</v>
      </c>
      <c r="HE96" s="3">
        <f t="array" ref="HE96">IF(LEN($CM96)=0,0.4,SUM(IF(([2]JOE_DATA!$C$2:$C$19999=$CM96)*([2]JOE_DATA!$B$2:$B$19999="Know how"),0.4,0)))
+
IF(LEN($CN96)=0,0.3,SUM(IF(([2]JOE_DATA!$C$2:$C$19999=$CN96)*([2]JOE_DATA!$B$2:$B$19999="Know how"),0.3,0)))
+
IF(LEN($CO96)=0,0.3,SUM(IF(([2]JOE_DATA!$C$2:$C$19999=$CO96)*([2]JOE_DATA!$B$2:$B$19999="Know how"),0.3,0)))</f>
        <v>1</v>
      </c>
      <c r="HF96" s="3">
        <f t="array" ref="HF96">IF(LEN($CS96)=0,0.4,SUM(IF(([2]JOE_DATA!$C$2:$C$19999=$CS96)*([2]JOE_DATA!$B$2:$B$19999="Work type")*([2]JOE_DATA!$A$2:$A$19999="BAIF"),0.4,0)))
+
IF(LEN($CT96)=0,0.3,SUM(IF(([2]JOE_DATA!$C$2:$C$19999=$CT96)*([2]JOE_DATA!$B$2:$B$19999="Work type")*([2]JOE_DATA!$A$2:$A$19999="BAIF"),0.3,0)))
+
IF(LEN($CU96)=0,0.3,SUM(IF(([2]JOE_DATA!$C$2:$C$19999=$CU96)*([2]JOE_DATA!$B$2:$B$19999="Work type")*([2]JOE_DATA!$A$2:$A$19999="BAIF"),0.3,0)))</f>
        <v>1</v>
      </c>
      <c r="HG96" s="3">
        <f t="array" ref="HG96">IF(LEN($CQ96)=0,1,SUM(IF(([2]JOE_DATA!$C$2:$C$19999=$CQ96)*([2]JOE_DATA!$B$2:$B$19999="Client type")*([2]JOE_DATA!$A$2:$A$19999="BAIF"),1,0)))</f>
        <v>1</v>
      </c>
      <c r="HH96" s="3">
        <f t="array" ref="HH96">IF(LEN($CW96)=0,0.4,SUM(IF(([2]JOE_DATA!$C$2:$C$19999=$CW96)*([2]JOE_DATA!$B$2:$B$19999="Work type")*([2]JOE_DATA!$A$2:$A$19999="CRD"),0.4,0)))
+
IF(LEN($CX96)=0,0.3,SUM(IF(([2]JOE_DATA!$C$2:$C$19999=$CX96)*([2]JOE_DATA!$B$2:$B$19999="Work type")*([2]JOE_DATA!$A$2:$A$19999="CRD"),0.3,0)))
+
IF(LEN($CY96)=0,0.3,SUM(IF(([2]JOE_DATA!$C$2:$C$19999=$CY96)*([2]JOE_DATA!$B$2:$B$19999="Work type")*([2]JOE_DATA!$A$2:$A$19999="CRD"),0.3,0)))</f>
        <v>1</v>
      </c>
      <c r="HI96" s="3">
        <f t="array" ref="HI96">IF(LEN($CZ96)=0,0.4,SUM(IF(([2]JOE_DATA!$C$2:$C$19999=$CZ96)*([2]JOE_DATA!$B$2:$B$19999="Sub-work type")*([2]JOE_DATA!$A$2:$A$19999="CRD"),0.4,0)))
+
IF(LEN($DA96)=0,0.3,SUM(IF(([2]JOE_DATA!$C$2:$C$19999=$DA96)*([2]JOE_DATA!$B$2:$B$19999="Sub-work type")*([2]JOE_DATA!$A$2:$A$19999="CRD"),0.3,0)))
+
IF(LEN($DB96)=0,0.3,SUM(IF(([2]JOE_DATA!$C$2:$C$19999=$DB96)*([2]JOE_DATA!$B$2:$B$19999="Sub-work type")*([2]JOE_DATA!$A$2:$A$19999="CRD"),0.3,0)))</f>
        <v>1</v>
      </c>
      <c r="HJ96" s="3">
        <f t="array" ref="HJ96">IF(LEN($CV96)=0,1,SUM(IF(([2]JOE_DATA!$C$2:$C$19999=$CV96)*([2]JOE_DATA!$B$2:$B$19999="Client type")*([2]JOE_DATA!$A$2:$A$19999="CRD"),1,0)))</f>
        <v>1</v>
      </c>
      <c r="HK96" s="3">
        <f t="array" ref="HK96">IF(LEN($DC96)=0,0.4,SUM(IF(([2]JOE_DATA!$C$2:$C$19999=$DC96)*([2]JOE_DATA!$B$2:$B$19999="Work type")*([2]JOE_DATA!$A$2:$A$19999="Corporate"),0.4,0)))
+
IF(LEN($DD96)=0,0.3,SUM(IF(([2]JOE_DATA!$C$2:$C$19999=$DD96)*([2]JOE_DATA!$B$2:$B$19999="Work type")*([2]JOE_DATA!$A$2:$A$19999="Corporate"),0.3,0)))
+
IF(LEN($DE96)=0,0.3,SUM(IF(([2]JOE_DATA!$C$2:$C$19999=$DE96)*([2]JOE_DATA!$B$2:$B$19999="Work type")*([2]JOE_DATA!$A$2:$A$19999="Corporate"),0.3,0)))</f>
        <v>1</v>
      </c>
      <c r="HL96" s="3">
        <f t="array" ref="HL96">IF(LEN($DF96)=0,0.4,SUM(IF(([2]JOE_DATA!$C$2:$C$19999=$DF96)*([2]JOE_DATA!$B$2:$B$19999="Sub-work type")*([2]JOE_DATA!$A$2:$A$19999="Corporate"),0.4,0)))
+
IF(LEN($DG96)=0,0.3,SUM(IF(([2]JOE_DATA!$C$2:$C$19999=$DG96)*([2]JOE_DATA!$B$2:$B$19999="Sub-work type")*([2]JOE_DATA!$A$2:$A$19999="Corporate"),0.3,0)))
+
IF(LEN($DH96)=0,0.3,SUM(IF(([2]JOE_DATA!$C$2:$C$19999=$DH96)*([2]JOE_DATA!$B$2:$B$19999="Sub-work type")*([2]JOE_DATA!$A$2:$A$19999="Corporate"),0.3,0)))</f>
        <v>1</v>
      </c>
      <c r="HM96" s="3">
        <f t="array" ref="HM96">IF(LEN($DI96)=0,0.4,SUM(IF(([2]JOE_DATA!$C$2:$C$19999=$DI96)*([2]JOE_DATA!$B$2:$B$19999="Acting for")*([2]JOE_DATA!$A$2:$A$19999="Corporate"),0.4,0)))
+
IF(LEN($DJ96)=0,0.3,SUM(IF(([2]JOE_DATA!$C$2:$C$19999=$DJ96)*([2]JOE_DATA!$B$2:$B$19999="Acting for")*([2]JOE_DATA!$A$2:$A$19999="Corporate"),0.3,0)))
+
IF(LEN($DK96)=0,0.3,SUM(IF(([2]JOE_DATA!$C$2:$C$19999=$DK96)*([2]JOE_DATA!$B$2:$B$19999="Acting for")*([2]JOE_DATA!$A$2:$A$19999="Corporate"),0.3,0)))</f>
        <v>1</v>
      </c>
      <c r="HN96" s="3">
        <f t="array" ref="HN96">IF(LEN($DM96)=0,0.4,SUM(IF(([2]JOE_DATA!$C$2:$C$19999=$DM96)*([2]JOE_DATA!$B$2:$B$19999="Country of buyer")*([2]JOE_DATA!$A$2:$A$19999="Corporate"),0.4,0)))
+
IF(LEN($DN96)=0,0.3,SUM(IF(([2]JOE_DATA!$C$2:$C$19999=$DN96)*([2]JOE_DATA!$B$2:$B$19999="Country of buyer")*([2]JOE_DATA!$A$2:$A$19999="Corporate"),0.3,0)))
+
IF(LEN($DL96)=0,0.3,SUM(IF(([2]JOE_DATA!$C$2:$C$19999=$DL96)*([2]JOE_DATA!$B$2:$B$19999="Country of buyer")*([2]JOE_DATA!$A$2:$A$19999="Corporate"),0.3,0)))</f>
        <v>1</v>
      </c>
      <c r="HO96" s="3">
        <f t="array" ref="HO96">IF(LEN($DO96)=0,0.4,SUM(IF(([2]JOE_DATA!$C$2:$C$19999=$DO96)*([2]JOE_DATA!$B$2:$B$19999="Country of seller")*([2]JOE_DATA!$A$2:$A$19999="Corporate"),0.4,0)))
+
IF(LEN($DP96)=0,0.3,SUM(IF(([2]JOE_DATA!$C$2:$C$19999=$DP96)*([2]JOE_DATA!$B$2:$B$19999="Country of seller")*([2]JOE_DATA!$A$2:$A$19999="Corporate"),0.3,0)))
+
IF(LEN($DQ96)=0,0.3,SUM(IF(([2]JOE_DATA!$C$2:$C$19999=$DQ96)*([2]JOE_DATA!$B$2:$B$19999="Country of seller")*([2]JOE_DATA!$A$2:$A$19999="Corporate"),0.3,0)))</f>
        <v>1</v>
      </c>
      <c r="HP96" s="3">
        <f t="array" ref="HP96">IF(LEN($DR96)=0,0.4,SUM(IF(([2]JOE_DATA!$C$2:$C$19999=$DR96)*([2]JOE_DATA!$B$2:$B$19999="Country of target")*([2]JOE_DATA!$A$2:$A$19999="Corporate"),0.4,0)))
+
IF(LEN($DS96)=0,0.3,SUM(IF(([2]JOE_DATA!$C$2:$C$19999=$DS96)*([2]JOE_DATA!$B$2:$B$19999="Country of target")*([2]JOE_DATA!$A$2:$A$19999="Corporate"),0.3,0)))
+
IF(LEN($DT96)=0,0.3,SUM(IF(([2]JOE_DATA!$C$2:$C$19999=$DT96)*([2]JOE_DATA!$B$2:$B$19999="Country of target")*([2]JOE_DATA!$A$2:$A$19999="Corporate"),0.3,0)))</f>
        <v>1</v>
      </c>
      <c r="HQ96" s="3">
        <f t="array" ref="HQ96">IF(LEN($DU96)=0,1,SUM(IF(([2]JOE_DATA!$C$2:$C$19999=$DU96)*([2]JOE_DATA!$B$2:$B$19999="Value over US $5m")*([2]JOE_DATA!$A$2:$A$19999="Corporate"),1,0)))</f>
        <v>1</v>
      </c>
      <c r="HR96" s="3">
        <f t="array" ref="HR96">IF(LEN($DV96)=0,1,SUM(IF(([2]JOE_DATA!$C$2:$C$19999=$DV96)*([2]JOE_DATA!$B$2:$B$19999="Value over £500,000")*([2]JOE_DATA!$A$2:$A$19999="Corporate"),1,0)))</f>
        <v>1</v>
      </c>
      <c r="HS96" s="3">
        <f t="array" ref="HS96">IF(LEN($DW96)=0,1,SUM(IF(([2]JOE_DATA!$C$2:$C$19999=$DW96)*([2]JOE_DATA!$B$2:$B$19999="Value over Euro 5m")*([2]JOE_DATA!$A$2:$A$19999="Corporate"),1,0)))</f>
        <v>1</v>
      </c>
      <c r="HT96" s="3">
        <f t="array" ref="HT96">IF(LEN($DX96)=0,1,SUM(IF(([2]JOE_DATA!$C$2:$C$19999=$DX96)*([2]JOE_DATA!$B$2:$B$19999="Value range in euros")*([2]JOE_DATA!$A$2:$A$19999="Corporate"),1,0)))</f>
        <v>1</v>
      </c>
      <c r="HU96" s="3">
        <f t="array" ref="HU96">IF(LEN($DY96)=0,1,SUM(IF(([2]JOE_DATA!$C$2:$C$19999=$DY96)*([2]JOE_DATA!$B$2:$B$19999="Is the deal relevant for M&amp;A study")*([2]JOE_DATA!$A$2:$A$19999="Corporate"),1,0)))</f>
        <v>1</v>
      </c>
      <c r="HV96" s="3">
        <f t="array" ref="HV96">IF(LEN($DZ96)=0,1,SUM(IF(([2]JOE_DATA!$C$2:$C$19999=$DZ96)*([2]JOE_DATA!$B$2:$B$19999="Does the deal involve PE clients")*([2]JOE_DATA!$A$2:$A$19999="Corporate"),1,0)))</f>
        <v>1</v>
      </c>
      <c r="HW96" s="3">
        <f t="array" ref="HW96">IF(LEN($EA96)=0,1,SUM(IF(([2]JOE_DATA!$C$2:$C$19999=$EA96)*([2]JOE_DATA!$B$2:$B$19999="Quarter deal announced/signed")*([2]JOE_DATA!$A$2:$A$19999="Corporate"),1,0)))</f>
        <v>1</v>
      </c>
      <c r="HX96" s="3">
        <f t="array" ref="HX96">IF(LEN($EB96)=0,1,SUM(IF(([2]JOE_DATA!$C$2:$C$19999=$EB96)*([2]JOE_DATA!$B$2:$B$19999="Quarter deal completed")*([2]JOE_DATA!$A$2:$A$19999="Corporate"),1,0)))</f>
        <v>1</v>
      </c>
      <c r="HY96" s="3">
        <f t="array" ref="HY96">IF(LEN($EC96)=0,1,SUM(IF(([2]JOE_DATA!$C$2:$C$19999=$EC96)*([2]JOE_DATA!$B$2:$B$19999="Year deal announced/signed")*([2]JOE_DATA!$A$2:$A$19999="Corporate"),1,0)))</f>
        <v>1</v>
      </c>
      <c r="HZ96" s="3">
        <f t="array" ref="HZ96">IF(LEN($ED96)=0,1,SUM(IF(([2]JOE_DATA!$C$2:$C$19999=$ED96)*([2]JOE_DATA!$B$2:$B$19999="Year deal completed")*([2]JOE_DATA!$A$2:$A$19999="Corporate"),1,0)))</f>
        <v>1</v>
      </c>
      <c r="IA96" s="3">
        <v>1</v>
      </c>
      <c r="IB96" s="3">
        <f t="array" ref="IB96">IF(LEN($EF96)=0,1,SUM(IF(([2]JOE_DATA!$C$2:$C$19999=$EF96)*([2]JOE_DATA!$B$2:$B$19999="Work type")*([2]JOE_DATA!$A$2:$A$19999="Corporate Tax"),1,0)))</f>
        <v>1</v>
      </c>
      <c r="IC96" s="3">
        <f t="array" ref="IC96">IF(LEN($EG96)=0,0.4,SUM(IF(([2]JOE_DATA!$C$2:$C$19999=$EG96)*([2]JOE_DATA!$B$2:$B$19999="Work type")*([2]JOE_DATA!$A$2:$A$19999="EPC Construction"),0.4,0)))
+
IF(LEN($EH96)=0,0.3,SUM(IF(([2]JOE_DATA!$C$2:$C$19999=$EH96)*([2]JOE_DATA!$B$2:$B$19999="Work type")*([2]JOE_DATA!$A$2:$A$19999="EPC Construction"),0.3,0)))
+
IF(LEN($EI96)=0,0.3,SUM(IF(([2]JOE_DATA!$C$2:$C$19999=$EI96)*([2]JOE_DATA!$B$2:$B$19999="Work type")*([2]JOE_DATA!$A$2:$A$19999="EPC Construction"),0.3,0)))</f>
        <v>1</v>
      </c>
      <c r="ID96" s="3">
        <f t="array" ref="ID96">IF(LEN($EJ96)=0,0.4,SUM(IF(([2]JOE_DATA!$C$2:$C$19999=$EJ96)*([2]JOE_DATA!$B$2:$B$19999="Contract type")*([2]JOE_DATA!$A$2:$A$19999="EPC Construction"),0.4,0)))
+
IF(LEN($EK96)=0,0.3,SUM(IF(([2]JOE_DATA!$C$2:$C$19999=$EK96)*([2]JOE_DATA!$B$2:$B$19999="Contract type")*([2]JOE_DATA!$A$2:$A$19999="EPC Construction"),0.3,0)))
+
IF(LEN($EL96)=0,0.3,SUM(IF(([2]JOE_DATA!$C$2:$C$19999=$EL96)*([2]JOE_DATA!$B$2:$B$19999="Contract type")*([2]JOE_DATA!$A$2:$A$19999="EPC Construction"),0.3,0)))</f>
        <v>1</v>
      </c>
      <c r="IE96" s="3">
        <f t="array" ref="IE96">IF(LEN($EP96)=0,1,SUM(IF(([2]JOE_DATA!$C$2:$C$19999=$EP96)*([2]JOE_DATA!$B$2:$B$19999="Client type")*([2]JOE_DATA!$A$2:$A$19999="EPC Construction"),1,0)))</f>
        <v>1</v>
      </c>
      <c r="IF96" s="3">
        <f t="array" ref="IF96">IF(LEN($EN96)=0,1,SUM(IF(([2]JOE_DATA!$C$2:$C$19999=$EN96)*([2]JOE_DATA!$B$2:$B$19999="Subject matter")*([2]JOE_DATA!$A$2:$A$19999="EPC Construction"),1,0)))</f>
        <v>1</v>
      </c>
      <c r="IG96" s="3">
        <f t="array" ref="IG96">IF(LEN($ER96)=0,1,SUM(IF(([2]JOE_DATA!$C$2:$C$19999=$ER96)*([2]JOE_DATA!$B$2:$B$19999="Client scope")*([2]JOE_DATA!$A$2:$A$19999="EPC Construction"),1,0)))</f>
        <v>1</v>
      </c>
      <c r="IH96" s="3">
        <f t="array" ref="IH96">IF(LEN($ES96)=0,0.4,SUM(IF(([2]JOE_DATA!$C$2:$C$19999=$ES96)*([2]JOE_DATA!$B$2:$B$19999="Work type")*([2]JOE_DATA!$A$2:$A$19999="EPC Energy"),0.4,0)))
+
IF(LEN($ET96)=0,0.3,SUM(IF(([2]JOE_DATA!$C$2:$C$19999=$ET96)*([2]JOE_DATA!$B$2:$B$19999="Work type")*([2]JOE_DATA!$A$2:$A$19999="EPC Energy"),0.3,0)))
+
IF(LEN($EU96)=0,0.3,SUM(IF(([2]JOE_DATA!$C$2:$C$19999=$EU96)*([2]JOE_DATA!$B$2:$B$19999="Work type")*([2]JOE_DATA!$A$2:$A$19999="EPC Energy"),0.3,0)))</f>
        <v>1</v>
      </c>
      <c r="II96" s="3">
        <f t="array" ref="II96">IF(LEN($EV96)=0,1,SUM(IF(([2]JOE_DATA!$C$2:$C$19999=$EV96)*([2]JOE_DATA!$B$2:$B$19999="Work type")*([2]JOE_DATA!$A$2:$A$19999="EPC Energy"),1,0)))</f>
        <v>1</v>
      </c>
      <c r="IJ96" s="3">
        <f t="array" ref="IJ96">IF(LEN($EW96)=0,1,SUM(IF(([2]JOE_DATA!$C$2:$C$19999=$EW96)*([2]JOE_DATA!$B$2:$B$19999="Client type")*([2]JOE_DATA!$A$2:$A$19999="EPC Projects"),1,0)))</f>
        <v>1</v>
      </c>
      <c r="IK96" s="3">
        <f t="array" ref="IK96">IF(LEN($FE96)=0,0.4,SUM(IF(([2]JOE_DATA!$C$2:$C$19999=$FE96)*([2]JOE_DATA!$B$2:$B$19999="Client type")*([2]JOE_DATA!$A$2:$A$19999="Real Estate"),0.4,0)))
+
IF(LEN($FF96)=0,0.3,SUM(IF(([2]JOE_DATA!$C$2:$C$19999=$FF96)*([2]JOE_DATA!$B$2:$B$19999="Client type")*([2]JOE_DATA!$A$2:$A$19999="Real Estate"),0.3,0)))
+
IF(LEN($FG96)=0,0.3,SUM(IF(([2]JOE_DATA!$C$2:$C$19999=$FG96)*([2]JOE_DATA!$B$2:$B$19999="Client type")*([2]JOE_DATA!$A$2:$A$19999="Real Estate"),0.3,0)))</f>
        <v>1</v>
      </c>
      <c r="IL96" s="3">
        <f t="array" ref="IL96">IF(LEN($FH96)=0,0.4,SUM(IF(([2]JOE_DATA!$C$2:$C$19999=$FH96)*([2]JOE_DATA!$B$2:$B$19999="Work type")*([2]JOE_DATA!$A$2:$A$19999="Real Estate"),0.4,0)))
+
IF(LEN($FI96)=0,0.3,SUM(IF(([2]JOE_DATA!$C$2:$C$19999=$FI96)*([2]JOE_DATA!$B$2:$B$19999="Work type")*([2]JOE_DATA!$A$2:$A$19999="Real Estate"),0.3,0)))
+
IF(LEN($FJ96)=0,0.3,SUM(IF(([2]JOE_DATA!$C$2:$C$19999=$FJ96)*([2]JOE_DATA!$B$2:$B$19999="Work type")*([2]JOE_DATA!$A$2:$A$19999="Real Estate"),0.3,0)))</f>
        <v>1</v>
      </c>
      <c r="IM96" s="3">
        <f t="array" ref="IM96">IF(LEN($EX96)=0,0.4,SUM(IF(([2]JOE_DATA!$C$2:$C$19999=$EX96)*([2]JOE_DATA!$B$2:$B$19999="Work type")*([2]JOE_DATA!$A$2:$A$19999="Human Capital"),0.4,0)))
+
IF(LEN($EY96)=0,0.3,SUM(IF(([2]JOE_DATA!$C$2:$C$19999=$EY96)*([2]JOE_DATA!$B$2:$B$19999="Work type")*([2]JOE_DATA!$A$2:$A$19999="Human Capital"),0.3,0)))
+
IF(LEN($EZ96)=0,0.3,SUM(IF(([2]JOE_DATA!$C$2:$C$19999=$EZ96)*([2]JOE_DATA!$B$2:$B$19999="Work type")*([2]JOE_DATA!$A$2:$A$19999="Human Capital"),0.3,0)))</f>
        <v>1</v>
      </c>
      <c r="IN96" s="3">
        <f t="array" ref="IN96">IF(LEN($FA96)=0,0.4,SUM(IF(([2]JOE_DATA!$C$2:$C$19999=$FA96)*([2]JOE_DATA!$B$2:$B$19999="Sub-work types")*([2]JOE_DATA!$A$2:$A$19999="Human Capital"),0.4,0)))
+
IF(LEN($FB96)=0,0.3,SUM(IF(([2]JOE_DATA!$C$2:$C$19999=$FB96)*([2]JOE_DATA!$B$2:$B$19999="Sub-work types")*([2]JOE_DATA!$A$2:$A$19999="Human Capital"),0.3,0)))
+
IF(LEN($FC96)=0,0.3,SUM(IF(([2]JOE_DATA!$C$2:$C$19999=$FC96)*([2]JOE_DATA!$B$2:$B$19999="Sub-work types")*([2]JOE_DATA!$A$2:$A$19999="Human Capital"),0.3,0)))</f>
        <v>1</v>
      </c>
      <c r="IO96" s="16">
        <f t="array" ref="IO96">IF(LEN($FD96)=0,1,SUM(IF(([2]JOE_DATA!$C$2:$C$19999=$FD96)*([2]JOE_DATA!$B$2:$B$19999="Pension scheme")*([2]JOE_DATA!$A$2:$A$19999="Human Capital"),1,0)))</f>
        <v>1</v>
      </c>
      <c r="IP96" s="3">
        <f t="array" ref="IP96">IF(LEN($BT96)=0,0.4,SUM(IF(([2]JOE_DATA!$C$2:$C$19999=$BT96)*([2]JOE_DATA!$B$2:$B$19999="Other Matter Executive"),0.4,0)))
+
IF(LEN($BU96)=0,0.3,SUM(IF(([2]JOE_DATA!$C$2:$C$19999=$BU96)*([2]JOE_DATA!$B$2:$B$19999="Other Matter Executive"),0.3,0)))
+
IF(LEN($BV96)=0,0.3,SUM(IF(([2]JOE_DATA!$C$2:$C$19999=$BV96)*([2]JOE_DATA!$B$2:$B$19999="Other Matter Executive"),0.3,0)))</f>
        <v>1</v>
      </c>
    </row>
    <row r="97" spans="1:250" ht="27.75">
      <c r="A97" s="37" t="s">
        <v>246</v>
      </c>
      <c r="B97" s="38" t="s">
        <v>558</v>
      </c>
      <c r="C97" s="37" t="s">
        <v>254</v>
      </c>
      <c r="D97" s="37"/>
      <c r="E97" s="3"/>
      <c r="F97" s="39" t="s">
        <v>559</v>
      </c>
      <c r="G97" s="3"/>
      <c r="H97" s="3"/>
      <c r="I97" s="40" t="s">
        <v>384</v>
      </c>
      <c r="J97" s="3"/>
      <c r="K97" s="3"/>
      <c r="L97" s="37"/>
      <c r="M97" s="3"/>
      <c r="N97" s="3"/>
      <c r="O97" s="41" t="s">
        <v>109</v>
      </c>
      <c r="P97" s="37"/>
      <c r="Q97" s="37"/>
      <c r="R97" s="3"/>
      <c r="S97" s="42"/>
      <c r="T97" s="42">
        <v>38986</v>
      </c>
      <c r="U97" s="37" t="s">
        <v>320</v>
      </c>
      <c r="V97" s="39" t="s">
        <v>559</v>
      </c>
      <c r="W97" s="3"/>
      <c r="X97" s="40" t="s">
        <v>384</v>
      </c>
      <c r="Y97" s="40" t="s">
        <v>428</v>
      </c>
      <c r="Z97" s="3"/>
      <c r="AA97" s="37" t="s">
        <v>560</v>
      </c>
      <c r="AB97" s="37" t="s">
        <v>561</v>
      </c>
      <c r="AC97" s="3"/>
      <c r="AD97" s="37" t="s">
        <v>254</v>
      </c>
      <c r="AE97" s="3"/>
      <c r="AF97" s="3"/>
      <c r="AG97" s="43" t="s">
        <v>130</v>
      </c>
      <c r="AH97" s="3"/>
      <c r="AI97" s="37" t="s">
        <v>255</v>
      </c>
      <c r="AJ97" s="3"/>
      <c r="AK97" s="3"/>
      <c r="AL97" s="37"/>
      <c r="AM97" s="3"/>
      <c r="AN97" s="3"/>
      <c r="AO97" s="37" t="s">
        <v>256</v>
      </c>
      <c r="AP97" s="3"/>
      <c r="AQ97" s="3"/>
      <c r="AR97" s="3"/>
      <c r="AS97" s="3"/>
      <c r="AT97" s="3"/>
      <c r="AU97" s="3"/>
      <c r="AV97" s="3"/>
      <c r="AW97" s="3"/>
      <c r="AX97" s="3"/>
      <c r="AY97" s="3"/>
      <c r="AZ97" s="3"/>
      <c r="BA97" s="3"/>
      <c r="BB97" s="3"/>
      <c r="BC97" s="3"/>
      <c r="BD97" s="3"/>
      <c r="BE97" s="44"/>
      <c r="BF97" s="37"/>
      <c r="BG97" s="37" t="s">
        <v>254</v>
      </c>
      <c r="BH97" s="3"/>
      <c r="BI97" s="37" t="s">
        <v>357</v>
      </c>
      <c r="BJ97" s="45"/>
      <c r="BK97" s="45"/>
      <c r="BL97" s="46" t="s">
        <v>358</v>
      </c>
      <c r="BM97" s="46"/>
      <c r="BN97" s="37"/>
      <c r="BO97" s="3"/>
      <c r="BP97" s="3"/>
      <c r="BQ97" s="3"/>
      <c r="BR97" s="3"/>
      <c r="BS97" s="3"/>
      <c r="BT97" s="46" t="s">
        <v>468</v>
      </c>
      <c r="BU97" s="46" t="s">
        <v>489</v>
      </c>
      <c r="BV97" s="37"/>
      <c r="BW97" s="3"/>
      <c r="BX97" s="3"/>
      <c r="BY97" s="3"/>
      <c r="BZ97" s="3"/>
      <c r="CA97" s="3"/>
      <c r="CB97" s="3"/>
      <c r="CC97" s="3"/>
      <c r="CD97" s="41" t="s">
        <v>259</v>
      </c>
      <c r="CE97" s="40" t="s">
        <v>260</v>
      </c>
      <c r="CF97" s="3"/>
      <c r="CG97" s="41" t="s">
        <v>261</v>
      </c>
      <c r="CH97" s="40"/>
      <c r="CI97" s="3"/>
      <c r="CJ97" s="3"/>
      <c r="CK97" s="41" t="s">
        <v>262</v>
      </c>
      <c r="CL97" s="3"/>
      <c r="CM97" s="3"/>
      <c r="CN97" s="3"/>
      <c r="CO97" s="3"/>
      <c r="CP97" s="3"/>
      <c r="CQ97" s="37"/>
      <c r="CR97" s="37"/>
      <c r="CS97" s="37"/>
      <c r="CT97" s="37"/>
      <c r="CU97" s="37"/>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7"/>
      <c r="FF97" s="37"/>
      <c r="FG97" s="37"/>
      <c r="FH97" s="37"/>
      <c r="FI97" s="37"/>
      <c r="FJ97" s="3"/>
      <c r="FK97" s="3"/>
      <c r="FL97" s="3"/>
      <c r="FM97" s="3"/>
      <c r="FO97" s="3"/>
      <c r="FP97" s="3"/>
      <c r="FQ97" s="3" t="str">
        <f t="array" ref="FQ97">IF(SUM($FU97:$IP97)=74,"PASS","FAIL")</f>
        <v>PASS</v>
      </c>
      <c r="FR97" s="3">
        <f t="shared" si="9"/>
        <v>0</v>
      </c>
      <c r="FS97" s="3">
        <f t="shared" si="10"/>
        <v>0</v>
      </c>
      <c r="FT97" s="3"/>
      <c r="FU97" s="3">
        <f t="array" ref="FU97">SUM(IF(([2]JOE_DATA!$C$2:$C$19999=$C97)*([2]JOE_DATA!$B$2:$B$19999="Client Name Confidential"),1,0))</f>
        <v>1</v>
      </c>
      <c r="FV97" s="3">
        <f t="array" ref="FV97">IF(ISBLANK($E97),1,SUM(IF(([2]JOE_DATA!$C$2:$C$19999=$E97)*([2]JOE_DATA!$B$2:$B$19999="Client name confidential on completion"),1,0)))</f>
        <v>1</v>
      </c>
      <c r="FW97" s="3">
        <f t="array" ref="FW97">IF(LEN($F97)=0,0.5,SUM(IF(([2]JOE_DATA!$C$2:$C$19999=$F97)*([2]JOE_DATA!$B$2:$B$19999="Client sector group"),0.5,0)))
+
IF(LEN($G97)=0,0.25,SUM(IF(([2]JOE_DATA!$C$2:$C$19999=$G97)*([2]JOE_DATA!$B$2:$B$19999="Client sector group"),0.25,0)))
+
IF(LEN($H97)=0,0.25,SUM(IF(([2]JOE_DATA!$C$2:$C$19999=$H97)*([2]JOE_DATA!$B$2:$B$19999="Client sector group"),0.25,0)))</f>
        <v>1</v>
      </c>
      <c r="FX97" s="3">
        <f t="array" ref="FX97">IF(ISBLANK($I97),0.5,SUM(IF(([2]JOE_DATA!$C$2:$C$19999=$I97)*([2]JOE_DATA!$B$2:$B$19999="Client sub-sector group"),0.5,0)))
+
IF(ISBLANK($J97),0.25,SUM(IF(([2]JOE_DATA!$C$2:$C$19999=$J97)*([2]JOE_DATA!$B$2:$B$19999="Client sub-sector group"),0.25,0)))
+
IF(ISBLANK($K97),0.25,SUM(IF(([2]JOE_DATA!$C$2:$C$19999=$K97)*([2]JOE_DATA!$B$2:$B$19999="Client sub-sector group"),0.25,0)))</f>
        <v>1</v>
      </c>
      <c r="FY97" s="3">
        <f t="array" ref="FY97">IF(LEN($L97)=0,0.4,SUM(IF(([2]JOE_DATA!$C$2:$C$19999=$L97)*([2]JOE_DATA!$B$2:$B$19999="Predominant Country of Client"),0.4,0)))
+
IF(LEN($M97)=0,0.3,SUM(IF(([2]JOE_DATA!$C$2:$C$19999=$M97)*([2]JOE_DATA!$B$2:$B$19999="Predominant Country of Client"),0.3,0)))
+
IF(LEN($N97)=0,0.3,SUM(IF(([2]JOE_DATA!$C$2:$C$19999=$N97)*([2]JOE_DATA!$B$2:$B$19999="Predominant Country of Client"),0.3,0)))</f>
        <v>1</v>
      </c>
      <c r="FZ97" s="3">
        <f t="array" ref="FZ97">IF(LEN($O97)=0,0.4,SUM(IF(([2]JOE_DATA!$C$2:$C$19999=$O97)*([2]JOE_DATA!$B$2:$B$19999="Main practice group"),0.4,0)))
+
IF(LEN($P97)=0,0.3,SUM(IF(([2]JOE_DATA!$C$2:$C$19999=$P97)*([2]JOE_DATA!$B$2:$B$19999="Main practice group"),0.3,0)))
+
IF(LEN($Q97)=0,0.3,SUM(IF(([2]JOE_DATA!$C$2:$C$19999=$Q97)*([2]JOE_DATA!$B$2:$B$19999="Main practice group"),0.3,0)))</f>
        <v>1</v>
      </c>
      <c r="GA97" s="3">
        <f t="shared" si="11"/>
        <v>1</v>
      </c>
      <c r="GB97" s="3">
        <f t="shared" si="12"/>
        <v>1</v>
      </c>
      <c r="GC97" s="3">
        <f t="array" ref="GC97">IF(LEN($U97)=0,0.4,SUM(IF(([2]JOE_DATA!$C$2:$C$19999=$U97)*([2]JOE_DATA!$B$2:$B$19999="Matter sector group"),0.4,0)))
+
IF(LEN($V97)=0,0.3,SUM(IF(([2]JOE_DATA!$C$2:$C$19999=$V97)*([2]JOE_DATA!$B$2:$B$19999="Matter sector group"),0.3,0)))
+
IF(LEN($W97)=0,0.3,SUM(IF(([2]JOE_DATA!$C$2:$C$19999=$W97)*([2]JOE_DATA!$B$2:$B$19999="Matter sector group"),0.3,0)))</f>
        <v>1</v>
      </c>
      <c r="GD97" s="3">
        <f t="array" ref="GD97">IF(LEN($X97)=0,0.4,SUM(IF(([2]JOE_DATA!$C$2:$C$19999=$X97)*([2]JOE_DATA!$B$2:$B$19999="Matter sub-sector group"),0.4,0)))
+
IF(LEN($Y97)=0,0.3,SUM(IF(([2]JOE_DATA!$C$2:$C$19999=$Y97)*([2]JOE_DATA!$B$2:$B$19999="Matter sub-sector group"),0.3,0)))
+
IF(LEN($Z97)=0,0.3,SUM(IF(([2]JOE_DATA!$C$2:$C$19999=$Z97)*([2]JOE_DATA!$B$2:$B$19999="Matter sub-sector group"),0.3,0)))</f>
        <v>1</v>
      </c>
      <c r="GE97" s="3">
        <f t="array" ref="GE97">IF(ISBLANK($AD97),1,SUM(IF(([2]JOE_DATA!$C$2:$C$19999=$AD97)*([2]JOE_DATA!$B$2:$B$19999="Matter confidential"),1,0)))</f>
        <v>1</v>
      </c>
      <c r="GF97" s="3">
        <f t="array" ref="GF97">IF(ISBLANK($AE97),1,SUM(IF(([2]JOE_DATA!$C$2:$C$19999=$AE97)*([2]JOE_DATA!$B$2:$B$19999="Matter confidential on completion"),1,0)))</f>
        <v>1</v>
      </c>
      <c r="GG97" s="3">
        <f t="array" ref="GG97">IF(ISBLANK($AG97),1,SUM(IF(([2]JOE_DATA!$C$2:$C$19999=$AG97)*([2]JOE_DATA!$B$2:$B$19999="Applicable law"),1,0)))</f>
        <v>1</v>
      </c>
      <c r="GH97" s="3">
        <f t="array" ref="GH97">IF(ISBLANK($AO97),1,SUM(IF(([2]JOE_DATA!$C$2:$C$19999=$AO97)*([2]JOE_DATA!$B$2:$B$19999="Contentious"),1,0)))</f>
        <v>1</v>
      </c>
      <c r="GI97" s="3">
        <f t="array" ref="GI97">IF(ISBLANK($AP97),1,SUM(IF(([2]JOE_DATA!$C$2:$C$19999=$AP97)*([2]JOE_DATA!$B$2:$B$19999="Dispute resolution"),1,0)))</f>
        <v>1</v>
      </c>
      <c r="GJ97" s="3">
        <f t="array" ref="GJ97">IF(ISBLANK($AQ97),1,SUM(IF(([2]JOE_DATA!$C$2:$C$19999=$AQ97)*([2]JOE_DATA!$B$2:$B$19999="Language of dispute"),1,0)))</f>
        <v>1</v>
      </c>
      <c r="GK97" s="3">
        <f t="array" ref="GK97">IF(LEN($AW97)=0,0.4,SUM(IF(([2]JOE_DATA!$C$2:$C$19999=$AW97)*([2]JOE_DATA!$B$2:$B$19999="Country Of Arbitration"),0.4,0)))
+
IF(LEN($AX97)=0,0.3,SUM(IF(([2]JOE_DATA!$C$2:$C$19999=$AX97)*([2]JOE_DATA!$B$2:$B$19999="Country Of Arbitration"),0.3,0)))
+
IF(LEN($AY97)=0,0.3,SUM(IF(([2]JOE_DATA!$C$2:$C$19999=$AY97)*([2]JOE_DATA!$B$2:$B$19999="Country Of Arbitration"),0.3,0)))</f>
        <v>1</v>
      </c>
      <c r="GL97" s="3">
        <f t="array" ref="GL97">IF(LEN($AT97)=0,0.4,SUM(IF(([2]JOE_DATA!$C$2:$C$19999=$AT97)*([2]JOE_DATA!$B$2:$B$19999="Jurisdiction of dispute"),0.4,0)))
+
IF(LEN($AU97)=0,0.3,SUM(IF(([2]JOE_DATA!$C$2:$C$19999=$AU97)*([2]JOE_DATA!$B$2:$B$19999="Jurisdiction of dispute"),0.3,0)))
+
IF(LEN($AV97)=0,0.3,SUM(IF(([2]JOE_DATA!$C$2:$C$19999=$AV97)*([2]JOE_DATA!$B$2:$B$19999="Jurisdiction of dispute"),0.3,0)))</f>
        <v>1</v>
      </c>
      <c r="GM97" s="3">
        <f t="array" ref="GM97">IF(LEN($AZ97)=0,0.6,SUM(IF(([2]JOE_DATA!$C$2:$C$19999=$AZ97)*([2]JOE_DATA!$B$2:$B$19999="Seat of arbitration"),0.6,0)))
+
IF(LEN($BA97)=0,0.4,SUM(IF(([2]JOE_DATA!$C$2:$C$19999=$BA97)*([2]JOE_DATA!$B$2:$B$19999="Seat of arbitration"),0.4,0)))</f>
        <v>1</v>
      </c>
      <c r="GN97" s="3">
        <f t="array" ref="GN97">IF(ISBLANK($BB97),1,SUM(IF(([2]JOE_DATA!$C$2:$C$19999=$BB97)*([2]JOE_DATA!$B$2:$B$19999="Arbitral rules"),1,0)))</f>
        <v>1</v>
      </c>
      <c r="GO97" s="3">
        <f t="array" ref="GO97">IF(ISBLANK($BC97),1,SUM(IF(([2]JOE_DATA!$C$2:$C$19999=$BC97)*([2]JOE_DATA!$B$2:$B$19999="Investment treaty"),1,0)))</f>
        <v>1</v>
      </c>
      <c r="GP97" s="3">
        <f t="array" ref="GP97">IF(ISBLANK($BD97),1,SUM(IF(([2]JOE_DATA!$C$2:$C$19999=$BD97)*([2]JOE_DATA!$B$2:$B$19999="Investigation type"),1,0)))</f>
        <v>1</v>
      </c>
      <c r="GQ97" s="3">
        <f t="array" ref="GQ97">IF(ISBLANK($BF97),1,SUM(IF(([2]JOE_DATA!$C$2:$C$19999=$BF97)*([2]JOE_DATA!$B$2:$B$19999="Currency of deal"),1,0)))</f>
        <v>1</v>
      </c>
      <c r="GR97" s="3">
        <f t="array" ref="GR97">IF(ISBLANK($BG97),1,SUM(IF(([2]JOE_DATA!$C$2:$C$19999=$BG97)*([2]JOE_DATA!$B$2:$B$19999="Value confidential"),1,0)))</f>
        <v>1</v>
      </c>
      <c r="GS97" s="3">
        <f t="array" ref="GS97">IF(ISBLANK($BH97),1,SUM(IF(([2]JOE_DATA!$C$2:$C$19999=$BH97)*([2]JOE_DATA!$B$2:$B$19999="Value confidential on completion"),1,0)))</f>
        <v>1</v>
      </c>
      <c r="GT97" s="3">
        <f t="array" ref="GT97">IF(LEN($BI97)=0,0.4,SUM(IF(([2]JOE_DATA!$C$2:$C$19999=$BI97)*([2]JOE_DATA!$B$2:$B$19999="Teams"),0.4,0)))
+
IF(LEN($BJ97)=0,0.3,SUM(IF(([2]JOE_DATA!$C$2:$C$19999=$BJ97)*([2]JOE_DATA!$B$2:$B$19999="Teams"),0.3,0)))
+
IF(LEN($BK97)=0,0.3,SUM(IF(([2]JOE_DATA!$C$2:$C$19999=$BK97)*([2]JOE_DATA!$B$2:$B$19999="Teams"),0.3,0)))</f>
        <v>1</v>
      </c>
      <c r="GU97" s="3">
        <f t="array" ref="GU97">IF(LEN($BL97)=0,0.4,SUM(IF(([2]JOE_DATA!$C$2:$C$19999=$BL97)*([2]JOE_DATA!$B$2:$B$19999="Lead Matter Partner"),0.4,0)))
+
IF(LEN($BM97)=0,0.3,SUM(IF(([2]JOE_DATA!$C$2:$C$19999=$BM97)*([2]JOE_DATA!$B$2:$B$19999="Lead Matter Partner"),0.3,0)))
+
IF(LEN($BN97)=0,0.3,SUM(IF(([2]JOE_DATA!$C$2:$C$19999=$BN97)*([2]JOE_DATA!$B$2:$B$19999="Lead Matter Partner"),0.3,0)))</f>
        <v>1</v>
      </c>
      <c r="GV97" s="3">
        <f t="array" ref="GV97">IF(LEN($BP97)=0,0.4,SUM(IF(([2]JOE_DATA!$C$2:$C$19999=$BP97)*([2]JOE_DATA!$B$2:$B$19999="Source of credential"),0.4,0)))
+
IF(LEN($BQ97)=0,0.3,SUM(IF(([2]JOE_DATA!$C$2:$C$19999=$BQ97)*([2]JOE_DATA!$B$2:$B$19999="Source of credential"),0.3,0)))
+
IF(LEN($BR97)=0,0.3,SUM(IF(([2]JOE_DATA!$C$2:$C$19999=$BR97)*([2]JOE_DATA!$B$2:$B$19999="Source of credential"),0.3,0)))</f>
        <v>1</v>
      </c>
      <c r="GW97" s="3">
        <f t="array" ref="GW97">IF(LEN($BX97)=0,0.4,SUM(IF(([2]JOE_DATA!$C$2:$C$19999=$BX97)*([2]JOE_DATA!$B$2:$B$19999="CMS firms involved"),0.4,0)))
+
IF(LEN($BY97)=0,0.6,SUM(IF(([2]JOE_DATA!$C$2:$C$19999=$BY97)*([2]JOE_DATA!$B$2:$B$19999="CMS firms involved"),0.6,0)))</f>
        <v>1</v>
      </c>
      <c r="GX97" s="3">
        <f t="array" ref="GX97">IF(ISBLANK($BZ97),1,SUM(IF(([2]JOE_DATA!$C$2:$C$19999=$BZ97)*([2]JOE_DATA!$B$2:$B$19999="Lead CMS firm"),1,0)))</f>
        <v>1</v>
      </c>
      <c r="GY97" s="3">
        <f t="array" ref="GY97">IF(LEN($CA97)=0,0.4,SUM(IF(([2]JOE_DATA!$C$2:$C$19999=$CA97)*([2]JOE_DATA!$B$2:$B$19999="Countries of other CMS firms"),0.4,0)))
+
IF(LEN($CB97)=0,0.3,SUM(IF(([2]JOE_DATA!$C$2:$C$19999=$CB97)*([2]JOE_DATA!$B$2:$B$19999="Countries of other CMS firms"),0.3,0)))
+
IF(LEN($CC97)=0,0.3,SUM(IF(([2]JOE_DATA!$C$2:$C$19999=$CC97)*([2]JOE_DATA!$B$2:$B$19999="Countries of other CMS firms"),0.3,0)))</f>
        <v>1</v>
      </c>
      <c r="GZ97" s="3">
        <f t="array" ref="GZ97">IF(ISBLANK($CD97),1,SUM(IF(([2]JOE_DATA!$C$2:$C$19999=$CD97)*([2]JOE_DATA!$B$2:$B$19999="Credential status"),1,0)))</f>
        <v>1</v>
      </c>
      <c r="HA97" s="3">
        <f t="array" ref="HA97">IF(ISBLANK($CE97),1,SUM(IF(([2]JOE_DATA!$C$2:$C$19999=$CE97)*([2]JOE_DATA!$B$2:$B$19999="Credential version"),1,0)))</f>
        <v>1</v>
      </c>
      <c r="HB97" s="3">
        <f t="array" ref="HB97">IF(ISBLANK($CG97),1,SUM(IF(([2]JOE_DATA!$C$2:$C$19999=$CG97)*([2]JOE_DATA!$B$2:$B$19999="Credential type "),1,0)))</f>
        <v>1</v>
      </c>
      <c r="HC97" s="3">
        <f t="array" ref="HC97">IF(ISBLANK($CH97),1,SUM(IF(([2]JOE_DATA!$C$2:$C$19999=$CH97)*([2]JOE_DATA!$B$2:$B$19999="Other uses"),1,0)))</f>
        <v>1</v>
      </c>
      <c r="HD97" s="3">
        <f t="array" ref="HD97">IF(ISBLANK($CK97),1,SUM(IF(([2]JOE_DATA!$C$2:$C$19999=$CK97)*([2]JOE_DATA!$B$2:$B$19999="Priority"),1,0)))</f>
        <v>1</v>
      </c>
      <c r="HE97" s="3">
        <f t="array" ref="HE97">IF(LEN($CM97)=0,0.4,SUM(IF(([2]JOE_DATA!$C$2:$C$19999=$CM97)*([2]JOE_DATA!$B$2:$B$19999="Know how"),0.4,0)))
+
IF(LEN($CN97)=0,0.3,SUM(IF(([2]JOE_DATA!$C$2:$C$19999=$CN97)*([2]JOE_DATA!$B$2:$B$19999="Know how"),0.3,0)))
+
IF(LEN($CO97)=0,0.3,SUM(IF(([2]JOE_DATA!$C$2:$C$19999=$CO97)*([2]JOE_DATA!$B$2:$B$19999="Know how"),0.3,0)))</f>
        <v>1</v>
      </c>
      <c r="HF97" s="3">
        <f t="array" ref="HF97">IF(LEN($CS97)=0,0.4,SUM(IF(([2]JOE_DATA!$C$2:$C$19999=$CS97)*([2]JOE_DATA!$B$2:$B$19999="Work type")*([2]JOE_DATA!$A$2:$A$19999="BAIF"),0.4,0)))
+
IF(LEN($CT97)=0,0.3,SUM(IF(([2]JOE_DATA!$C$2:$C$19999=$CT97)*([2]JOE_DATA!$B$2:$B$19999="Work type")*([2]JOE_DATA!$A$2:$A$19999="BAIF"),0.3,0)))
+
IF(LEN($CU97)=0,0.3,SUM(IF(([2]JOE_DATA!$C$2:$C$19999=$CU97)*([2]JOE_DATA!$B$2:$B$19999="Work type")*([2]JOE_DATA!$A$2:$A$19999="BAIF"),0.3,0)))</f>
        <v>1</v>
      </c>
      <c r="HG97" s="3">
        <f t="array" ref="HG97">IF(LEN($CQ97)=0,1,SUM(IF(([2]JOE_DATA!$C$2:$C$19999=$CQ97)*([2]JOE_DATA!$B$2:$B$19999="Client type")*([2]JOE_DATA!$A$2:$A$19999="BAIF"),1,0)))</f>
        <v>1</v>
      </c>
      <c r="HH97" s="3">
        <f t="array" ref="HH97">IF(LEN($CW97)=0,0.4,SUM(IF(([2]JOE_DATA!$C$2:$C$19999=$CW97)*([2]JOE_DATA!$B$2:$B$19999="Work type")*([2]JOE_DATA!$A$2:$A$19999="CRD"),0.4,0)))
+
IF(LEN($CX97)=0,0.3,SUM(IF(([2]JOE_DATA!$C$2:$C$19999=$CX97)*([2]JOE_DATA!$B$2:$B$19999="Work type")*([2]JOE_DATA!$A$2:$A$19999="CRD"),0.3,0)))
+
IF(LEN($CY97)=0,0.3,SUM(IF(([2]JOE_DATA!$C$2:$C$19999=$CY97)*([2]JOE_DATA!$B$2:$B$19999="Work type")*([2]JOE_DATA!$A$2:$A$19999="CRD"),0.3,0)))</f>
        <v>1</v>
      </c>
      <c r="HI97" s="3">
        <f t="array" ref="HI97">IF(LEN($CZ97)=0,0.4,SUM(IF(([2]JOE_DATA!$C$2:$C$19999=$CZ97)*([2]JOE_DATA!$B$2:$B$19999="Sub-work type")*([2]JOE_DATA!$A$2:$A$19999="CRD"),0.4,0)))
+
IF(LEN($DA97)=0,0.3,SUM(IF(([2]JOE_DATA!$C$2:$C$19999=$DA97)*([2]JOE_DATA!$B$2:$B$19999="Sub-work type")*([2]JOE_DATA!$A$2:$A$19999="CRD"),0.3,0)))
+
IF(LEN($DB97)=0,0.3,SUM(IF(([2]JOE_DATA!$C$2:$C$19999=$DB97)*([2]JOE_DATA!$B$2:$B$19999="Sub-work type")*([2]JOE_DATA!$A$2:$A$19999="CRD"),0.3,0)))</f>
        <v>1</v>
      </c>
      <c r="HJ97" s="3">
        <f t="array" ref="HJ97">IF(LEN($CV97)=0,1,SUM(IF(([2]JOE_DATA!$C$2:$C$19999=$CV97)*([2]JOE_DATA!$B$2:$B$19999="Client type")*([2]JOE_DATA!$A$2:$A$19999="CRD"),1,0)))</f>
        <v>1</v>
      </c>
      <c r="HK97" s="3">
        <f t="array" ref="HK97">IF(LEN($DC97)=0,0.4,SUM(IF(([2]JOE_DATA!$C$2:$C$19999=$DC97)*([2]JOE_DATA!$B$2:$B$19999="Work type")*([2]JOE_DATA!$A$2:$A$19999="Corporate"),0.4,0)))
+
IF(LEN($DD97)=0,0.3,SUM(IF(([2]JOE_DATA!$C$2:$C$19999=$DD97)*([2]JOE_DATA!$B$2:$B$19999="Work type")*([2]JOE_DATA!$A$2:$A$19999="Corporate"),0.3,0)))
+
IF(LEN($DE97)=0,0.3,SUM(IF(([2]JOE_DATA!$C$2:$C$19999=$DE97)*([2]JOE_DATA!$B$2:$B$19999="Work type")*([2]JOE_DATA!$A$2:$A$19999="Corporate"),0.3,0)))</f>
        <v>1</v>
      </c>
      <c r="HL97" s="3">
        <f t="array" ref="HL97">IF(LEN($DF97)=0,0.4,SUM(IF(([2]JOE_DATA!$C$2:$C$19999=$DF97)*([2]JOE_DATA!$B$2:$B$19999="Sub-work type")*([2]JOE_DATA!$A$2:$A$19999="Corporate"),0.4,0)))
+
IF(LEN($DG97)=0,0.3,SUM(IF(([2]JOE_DATA!$C$2:$C$19999=$DG97)*([2]JOE_DATA!$B$2:$B$19999="Sub-work type")*([2]JOE_DATA!$A$2:$A$19999="Corporate"),0.3,0)))
+
IF(LEN($DH97)=0,0.3,SUM(IF(([2]JOE_DATA!$C$2:$C$19999=$DH97)*([2]JOE_DATA!$B$2:$B$19999="Sub-work type")*([2]JOE_DATA!$A$2:$A$19999="Corporate"),0.3,0)))</f>
        <v>1</v>
      </c>
      <c r="HM97" s="3">
        <f t="array" ref="HM97">IF(LEN($DI97)=0,0.4,SUM(IF(([2]JOE_DATA!$C$2:$C$19999=$DI97)*([2]JOE_DATA!$B$2:$B$19999="Acting for")*([2]JOE_DATA!$A$2:$A$19999="Corporate"),0.4,0)))
+
IF(LEN($DJ97)=0,0.3,SUM(IF(([2]JOE_DATA!$C$2:$C$19999=$DJ97)*([2]JOE_DATA!$B$2:$B$19999="Acting for")*([2]JOE_DATA!$A$2:$A$19999="Corporate"),0.3,0)))
+
IF(LEN($DK97)=0,0.3,SUM(IF(([2]JOE_DATA!$C$2:$C$19999=$DK97)*([2]JOE_DATA!$B$2:$B$19999="Acting for")*([2]JOE_DATA!$A$2:$A$19999="Corporate"),0.3,0)))</f>
        <v>1</v>
      </c>
      <c r="HN97" s="3">
        <f t="array" ref="HN97">IF(LEN($DM97)=0,0.4,SUM(IF(([2]JOE_DATA!$C$2:$C$19999=$DM97)*([2]JOE_DATA!$B$2:$B$19999="Country of buyer")*([2]JOE_DATA!$A$2:$A$19999="Corporate"),0.4,0)))
+
IF(LEN($DN97)=0,0.3,SUM(IF(([2]JOE_DATA!$C$2:$C$19999=$DN97)*([2]JOE_DATA!$B$2:$B$19999="Country of buyer")*([2]JOE_DATA!$A$2:$A$19999="Corporate"),0.3,0)))
+
IF(LEN($DL97)=0,0.3,SUM(IF(([2]JOE_DATA!$C$2:$C$19999=$DL97)*([2]JOE_DATA!$B$2:$B$19999="Country of buyer")*([2]JOE_DATA!$A$2:$A$19999="Corporate"),0.3,0)))</f>
        <v>1</v>
      </c>
      <c r="HO97" s="3">
        <f t="array" ref="HO97">IF(LEN($DO97)=0,0.4,SUM(IF(([2]JOE_DATA!$C$2:$C$19999=$DO97)*([2]JOE_DATA!$B$2:$B$19999="Country of seller")*([2]JOE_DATA!$A$2:$A$19999="Corporate"),0.4,0)))
+
IF(LEN($DP97)=0,0.3,SUM(IF(([2]JOE_DATA!$C$2:$C$19999=$DP97)*([2]JOE_DATA!$B$2:$B$19999="Country of seller")*([2]JOE_DATA!$A$2:$A$19999="Corporate"),0.3,0)))
+
IF(LEN($DQ97)=0,0.3,SUM(IF(([2]JOE_DATA!$C$2:$C$19999=$DQ97)*([2]JOE_DATA!$B$2:$B$19999="Country of seller")*([2]JOE_DATA!$A$2:$A$19999="Corporate"),0.3,0)))</f>
        <v>1</v>
      </c>
      <c r="HP97" s="3">
        <f t="array" ref="HP97">IF(LEN($DR97)=0,0.4,SUM(IF(([2]JOE_DATA!$C$2:$C$19999=$DR97)*([2]JOE_DATA!$B$2:$B$19999="Country of target")*([2]JOE_DATA!$A$2:$A$19999="Corporate"),0.4,0)))
+
IF(LEN($DS97)=0,0.3,SUM(IF(([2]JOE_DATA!$C$2:$C$19999=$DS97)*([2]JOE_DATA!$B$2:$B$19999="Country of target")*([2]JOE_DATA!$A$2:$A$19999="Corporate"),0.3,0)))
+
IF(LEN($DT97)=0,0.3,SUM(IF(([2]JOE_DATA!$C$2:$C$19999=$DT97)*([2]JOE_DATA!$B$2:$B$19999="Country of target")*([2]JOE_DATA!$A$2:$A$19999="Corporate"),0.3,0)))</f>
        <v>1</v>
      </c>
      <c r="HQ97" s="3">
        <f t="array" ref="HQ97">IF(LEN($DU97)=0,1,SUM(IF(([2]JOE_DATA!$C$2:$C$19999=$DU97)*([2]JOE_DATA!$B$2:$B$19999="Value over US $5m")*([2]JOE_DATA!$A$2:$A$19999="Corporate"),1,0)))</f>
        <v>1</v>
      </c>
      <c r="HR97" s="3">
        <f t="array" ref="HR97">IF(LEN($DV97)=0,1,SUM(IF(([2]JOE_DATA!$C$2:$C$19999=$DV97)*([2]JOE_DATA!$B$2:$B$19999="Value over £500,000")*([2]JOE_DATA!$A$2:$A$19999="Corporate"),1,0)))</f>
        <v>1</v>
      </c>
      <c r="HS97" s="3">
        <f t="array" ref="HS97">IF(LEN($DW97)=0,1,SUM(IF(([2]JOE_DATA!$C$2:$C$19999=$DW97)*([2]JOE_DATA!$B$2:$B$19999="Value over Euro 5m")*([2]JOE_DATA!$A$2:$A$19999="Corporate"),1,0)))</f>
        <v>1</v>
      </c>
      <c r="HT97" s="3">
        <f t="array" ref="HT97">IF(LEN($DX97)=0,1,SUM(IF(([2]JOE_DATA!$C$2:$C$19999=$DX97)*([2]JOE_DATA!$B$2:$B$19999="Value range in euros")*([2]JOE_DATA!$A$2:$A$19999="Corporate"),1,0)))</f>
        <v>1</v>
      </c>
      <c r="HU97" s="3">
        <f t="array" ref="HU97">IF(LEN($DY97)=0,1,SUM(IF(([2]JOE_DATA!$C$2:$C$19999=$DY97)*([2]JOE_DATA!$B$2:$B$19999="Is the deal relevant for M&amp;A study")*([2]JOE_DATA!$A$2:$A$19999="Corporate"),1,0)))</f>
        <v>1</v>
      </c>
      <c r="HV97" s="3">
        <f t="array" ref="HV97">IF(LEN($DZ97)=0,1,SUM(IF(([2]JOE_DATA!$C$2:$C$19999=$DZ97)*([2]JOE_DATA!$B$2:$B$19999="Does the deal involve PE clients")*([2]JOE_DATA!$A$2:$A$19999="Corporate"),1,0)))</f>
        <v>1</v>
      </c>
      <c r="HW97" s="3">
        <f t="array" ref="HW97">IF(LEN($EA97)=0,1,SUM(IF(([2]JOE_DATA!$C$2:$C$19999=$EA97)*([2]JOE_DATA!$B$2:$B$19999="Quarter deal announced/signed")*([2]JOE_DATA!$A$2:$A$19999="Corporate"),1,0)))</f>
        <v>1</v>
      </c>
      <c r="HX97" s="3">
        <f t="array" ref="HX97">IF(LEN($EB97)=0,1,SUM(IF(([2]JOE_DATA!$C$2:$C$19999=$EB97)*([2]JOE_DATA!$B$2:$B$19999="Quarter deal completed")*([2]JOE_DATA!$A$2:$A$19999="Corporate"),1,0)))</f>
        <v>1</v>
      </c>
      <c r="HY97" s="3">
        <f t="array" ref="HY97">IF(LEN($EC97)=0,1,SUM(IF(([2]JOE_DATA!$C$2:$C$19999=$EC97)*([2]JOE_DATA!$B$2:$B$19999="Year deal announced/signed")*([2]JOE_DATA!$A$2:$A$19999="Corporate"),1,0)))</f>
        <v>1</v>
      </c>
      <c r="HZ97" s="3">
        <f t="array" ref="HZ97">IF(LEN($ED97)=0,1,SUM(IF(([2]JOE_DATA!$C$2:$C$19999=$ED97)*([2]JOE_DATA!$B$2:$B$19999="Year deal completed")*([2]JOE_DATA!$A$2:$A$19999="Corporate"),1,0)))</f>
        <v>1</v>
      </c>
      <c r="IA97" s="3">
        <v>1</v>
      </c>
      <c r="IB97" s="3">
        <f t="array" ref="IB97">IF(LEN($EF97)=0,1,SUM(IF(([2]JOE_DATA!$C$2:$C$19999=$EF97)*([2]JOE_DATA!$B$2:$B$19999="Work type")*([2]JOE_DATA!$A$2:$A$19999="Corporate Tax"),1,0)))</f>
        <v>1</v>
      </c>
      <c r="IC97" s="3">
        <f t="array" ref="IC97">IF(LEN($EG97)=0,0.4,SUM(IF(([2]JOE_DATA!$C$2:$C$19999=$EG97)*([2]JOE_DATA!$B$2:$B$19999="Work type")*([2]JOE_DATA!$A$2:$A$19999="EPC Construction"),0.4,0)))
+
IF(LEN($EH97)=0,0.3,SUM(IF(([2]JOE_DATA!$C$2:$C$19999=$EH97)*([2]JOE_DATA!$B$2:$B$19999="Work type")*([2]JOE_DATA!$A$2:$A$19999="EPC Construction"),0.3,0)))
+
IF(LEN($EI97)=0,0.3,SUM(IF(([2]JOE_DATA!$C$2:$C$19999=$EI97)*([2]JOE_DATA!$B$2:$B$19999="Work type")*([2]JOE_DATA!$A$2:$A$19999="EPC Construction"),0.3,0)))</f>
        <v>1</v>
      </c>
      <c r="ID97" s="3">
        <f t="array" ref="ID97">IF(LEN($EJ97)=0,0.4,SUM(IF(([2]JOE_DATA!$C$2:$C$19999=$EJ97)*([2]JOE_DATA!$B$2:$B$19999="Contract type")*([2]JOE_DATA!$A$2:$A$19999="EPC Construction"),0.4,0)))
+
IF(LEN($EK97)=0,0.3,SUM(IF(([2]JOE_DATA!$C$2:$C$19999=$EK97)*([2]JOE_DATA!$B$2:$B$19999="Contract type")*([2]JOE_DATA!$A$2:$A$19999="EPC Construction"),0.3,0)))
+
IF(LEN($EL97)=0,0.3,SUM(IF(([2]JOE_DATA!$C$2:$C$19999=$EL97)*([2]JOE_DATA!$B$2:$B$19999="Contract type")*([2]JOE_DATA!$A$2:$A$19999="EPC Construction"),0.3,0)))</f>
        <v>1</v>
      </c>
      <c r="IE97" s="3">
        <f t="array" ref="IE97">IF(LEN($EP97)=0,1,SUM(IF(([2]JOE_DATA!$C$2:$C$19999=$EP97)*([2]JOE_DATA!$B$2:$B$19999="Client type")*([2]JOE_DATA!$A$2:$A$19999="EPC Construction"),1,0)))</f>
        <v>1</v>
      </c>
      <c r="IF97" s="3">
        <f t="array" ref="IF97">IF(LEN($EN97)=0,1,SUM(IF(([2]JOE_DATA!$C$2:$C$19999=$EN97)*([2]JOE_DATA!$B$2:$B$19999="Subject matter")*([2]JOE_DATA!$A$2:$A$19999="EPC Construction"),1,0)))</f>
        <v>1</v>
      </c>
      <c r="IG97" s="3">
        <f t="array" ref="IG97">IF(LEN($ER97)=0,1,SUM(IF(([2]JOE_DATA!$C$2:$C$19999=$ER97)*([2]JOE_DATA!$B$2:$B$19999="Client scope")*([2]JOE_DATA!$A$2:$A$19999="EPC Construction"),1,0)))</f>
        <v>1</v>
      </c>
      <c r="IH97" s="3">
        <f t="array" ref="IH97">IF(LEN($ES97)=0,0.4,SUM(IF(([2]JOE_DATA!$C$2:$C$19999=$ES97)*([2]JOE_DATA!$B$2:$B$19999="Work type")*([2]JOE_DATA!$A$2:$A$19999="EPC Energy"),0.4,0)))
+
IF(LEN($ET97)=0,0.3,SUM(IF(([2]JOE_DATA!$C$2:$C$19999=$ET97)*([2]JOE_DATA!$B$2:$B$19999="Work type")*([2]JOE_DATA!$A$2:$A$19999="EPC Energy"),0.3,0)))
+
IF(LEN($EU97)=0,0.3,SUM(IF(([2]JOE_DATA!$C$2:$C$19999=$EU97)*([2]JOE_DATA!$B$2:$B$19999="Work type")*([2]JOE_DATA!$A$2:$A$19999="EPC Energy"),0.3,0)))</f>
        <v>1</v>
      </c>
      <c r="II97" s="3">
        <f t="array" ref="II97">IF(LEN($EV97)=0,1,SUM(IF(([2]JOE_DATA!$C$2:$C$19999=$EV97)*([2]JOE_DATA!$B$2:$B$19999="Work type")*([2]JOE_DATA!$A$2:$A$19999="EPC Energy"),1,0)))</f>
        <v>1</v>
      </c>
      <c r="IJ97" s="3">
        <f t="array" ref="IJ97">IF(LEN($EW97)=0,1,SUM(IF(([2]JOE_DATA!$C$2:$C$19999=$EW97)*([2]JOE_DATA!$B$2:$B$19999="Client type")*([2]JOE_DATA!$A$2:$A$19999="EPC Projects"),1,0)))</f>
        <v>1</v>
      </c>
      <c r="IK97" s="3">
        <f t="array" ref="IK97">IF(LEN($FE97)=0,0.4,SUM(IF(([2]JOE_DATA!$C$2:$C$19999=$FE97)*([2]JOE_DATA!$B$2:$B$19999="Client type")*([2]JOE_DATA!$A$2:$A$19999="Real Estate"),0.4,0)))
+
IF(LEN($FF97)=0,0.3,SUM(IF(([2]JOE_DATA!$C$2:$C$19999=$FF97)*([2]JOE_DATA!$B$2:$B$19999="Client type")*([2]JOE_DATA!$A$2:$A$19999="Real Estate"),0.3,0)))
+
IF(LEN($FG97)=0,0.3,SUM(IF(([2]JOE_DATA!$C$2:$C$19999=$FG97)*([2]JOE_DATA!$B$2:$B$19999="Client type")*([2]JOE_DATA!$A$2:$A$19999="Real Estate"),0.3,0)))</f>
        <v>1</v>
      </c>
      <c r="IL97" s="3">
        <f t="array" ref="IL97">IF(LEN($FH97)=0,0.4,SUM(IF(([2]JOE_DATA!$C$2:$C$19999=$FH97)*([2]JOE_DATA!$B$2:$B$19999="Work type")*([2]JOE_DATA!$A$2:$A$19999="Real Estate"),0.4,0)))
+
IF(LEN($FI97)=0,0.3,SUM(IF(([2]JOE_DATA!$C$2:$C$19999=$FI97)*([2]JOE_DATA!$B$2:$B$19999="Work type")*([2]JOE_DATA!$A$2:$A$19999="Real Estate"),0.3,0)))
+
IF(LEN($FJ97)=0,0.3,SUM(IF(([2]JOE_DATA!$C$2:$C$19999=$FJ97)*([2]JOE_DATA!$B$2:$B$19999="Work type")*([2]JOE_DATA!$A$2:$A$19999="Real Estate"),0.3,0)))</f>
        <v>1</v>
      </c>
      <c r="IM97" s="3">
        <f t="array" ref="IM97">IF(LEN($EX97)=0,0.4,SUM(IF(([2]JOE_DATA!$C$2:$C$19999=$EX97)*([2]JOE_DATA!$B$2:$B$19999="Work type")*([2]JOE_DATA!$A$2:$A$19999="Human Capital"),0.4,0)))
+
IF(LEN($EY97)=0,0.3,SUM(IF(([2]JOE_DATA!$C$2:$C$19999=$EY97)*([2]JOE_DATA!$B$2:$B$19999="Work type")*([2]JOE_DATA!$A$2:$A$19999="Human Capital"),0.3,0)))
+
IF(LEN($EZ97)=0,0.3,SUM(IF(([2]JOE_DATA!$C$2:$C$19999=$EZ97)*([2]JOE_DATA!$B$2:$B$19999="Work type")*([2]JOE_DATA!$A$2:$A$19999="Human Capital"),0.3,0)))</f>
        <v>1</v>
      </c>
      <c r="IN97" s="3">
        <f t="array" ref="IN97">IF(LEN($FA97)=0,0.4,SUM(IF(([2]JOE_DATA!$C$2:$C$19999=$FA97)*([2]JOE_DATA!$B$2:$B$19999="Sub-work types")*([2]JOE_DATA!$A$2:$A$19999="Human Capital"),0.4,0)))
+
IF(LEN($FB97)=0,0.3,SUM(IF(([2]JOE_DATA!$C$2:$C$19999=$FB97)*([2]JOE_DATA!$B$2:$B$19999="Sub-work types")*([2]JOE_DATA!$A$2:$A$19999="Human Capital"),0.3,0)))
+
IF(LEN($FC97)=0,0.3,SUM(IF(([2]JOE_DATA!$C$2:$C$19999=$FC97)*([2]JOE_DATA!$B$2:$B$19999="Sub-work types")*([2]JOE_DATA!$A$2:$A$19999="Human Capital"),0.3,0)))</f>
        <v>1</v>
      </c>
      <c r="IO97" s="16">
        <f t="array" ref="IO97">IF(LEN($FD97)=0,1,SUM(IF(([2]JOE_DATA!$C$2:$C$19999=$FD97)*([2]JOE_DATA!$B$2:$B$19999="Pension scheme")*([2]JOE_DATA!$A$2:$A$19999="Human Capital"),1,0)))</f>
        <v>1</v>
      </c>
      <c r="IP97" s="3">
        <f t="array" ref="IP97">IF(LEN($BT97)=0,0.4,SUM(IF(([2]JOE_DATA!$C$2:$C$19999=$BT97)*([2]JOE_DATA!$B$2:$B$19999="Other Matter Executive"),0.4,0)))
+
IF(LEN($BU97)=0,0.3,SUM(IF(([2]JOE_DATA!$C$2:$C$19999=$BU97)*([2]JOE_DATA!$B$2:$B$19999="Other Matter Executive"),0.3,0)))
+
IF(LEN($BV97)=0,0.3,SUM(IF(([2]JOE_DATA!$C$2:$C$19999=$BV97)*([2]JOE_DATA!$B$2:$B$19999="Other Matter Executive"),0.3,0)))</f>
        <v>1</v>
      </c>
    </row>
    <row r="98" spans="1:250" ht="45.75">
      <c r="A98" s="37" t="s">
        <v>246</v>
      </c>
      <c r="B98" s="38" t="s">
        <v>562</v>
      </c>
      <c r="C98" s="37" t="s">
        <v>248</v>
      </c>
      <c r="D98" s="37" t="s">
        <v>563</v>
      </c>
      <c r="E98" s="3"/>
      <c r="F98" s="39" t="s">
        <v>325</v>
      </c>
      <c r="G98" s="3"/>
      <c r="H98" s="3"/>
      <c r="I98" s="40" t="s">
        <v>326</v>
      </c>
      <c r="J98" s="3"/>
      <c r="K98" s="3"/>
      <c r="L98" s="37"/>
      <c r="M98" s="3"/>
      <c r="N98" s="3"/>
      <c r="O98" s="41" t="s">
        <v>100</v>
      </c>
      <c r="P98" s="37"/>
      <c r="Q98" s="37"/>
      <c r="R98" s="3"/>
      <c r="S98" s="42"/>
      <c r="T98" s="42">
        <v>40359</v>
      </c>
      <c r="U98" s="37" t="s">
        <v>325</v>
      </c>
      <c r="V98" s="3"/>
      <c r="W98" s="3"/>
      <c r="X98" s="40" t="s">
        <v>326</v>
      </c>
      <c r="Y98" s="3"/>
      <c r="Z98" s="3"/>
      <c r="AA98" s="37" t="s">
        <v>564</v>
      </c>
      <c r="AB98" s="37"/>
      <c r="AC98" s="3"/>
      <c r="AD98" s="37" t="s">
        <v>248</v>
      </c>
      <c r="AE98" s="3"/>
      <c r="AF98" s="3"/>
      <c r="AG98" s="43" t="s">
        <v>130</v>
      </c>
      <c r="AH98" s="3"/>
      <c r="AI98" s="37" t="s">
        <v>255</v>
      </c>
      <c r="AJ98" s="3"/>
      <c r="AK98" s="3"/>
      <c r="AL98" s="37"/>
      <c r="AM98" s="3"/>
      <c r="AN98" s="3"/>
      <c r="AO98" s="37" t="s">
        <v>256</v>
      </c>
      <c r="AP98" s="3"/>
      <c r="AQ98" s="3"/>
      <c r="AR98" s="3"/>
      <c r="AS98" s="3"/>
      <c r="AT98" s="3"/>
      <c r="AU98" s="3"/>
      <c r="AV98" s="3"/>
      <c r="AW98" s="3"/>
      <c r="AX98" s="3"/>
      <c r="AY98" s="3"/>
      <c r="AZ98" s="3"/>
      <c r="BA98" s="3"/>
      <c r="BB98" s="3"/>
      <c r="BC98" s="3"/>
      <c r="BD98" s="3"/>
      <c r="BE98" s="44"/>
      <c r="BF98" s="37"/>
      <c r="BG98" s="37" t="s">
        <v>248</v>
      </c>
      <c r="BH98" s="3"/>
      <c r="BI98" s="37" t="s">
        <v>289</v>
      </c>
      <c r="BJ98" s="45"/>
      <c r="BK98" s="45"/>
      <c r="BL98" s="46" t="s">
        <v>290</v>
      </c>
      <c r="BM98" s="46"/>
      <c r="BN98" s="37"/>
      <c r="BO98" s="3"/>
      <c r="BP98" s="3"/>
      <c r="BQ98" s="3"/>
      <c r="BR98" s="3"/>
      <c r="BS98" s="3"/>
      <c r="BT98" s="37"/>
      <c r="BU98" s="37"/>
      <c r="BV98" s="37"/>
      <c r="BW98" s="3"/>
      <c r="BX98" s="3"/>
      <c r="BY98" s="3"/>
      <c r="BZ98" s="3"/>
      <c r="CA98" s="3"/>
      <c r="CB98" s="3"/>
      <c r="CC98" s="3"/>
      <c r="CD98" s="41" t="s">
        <v>259</v>
      </c>
      <c r="CE98" s="40" t="s">
        <v>260</v>
      </c>
      <c r="CF98" s="3"/>
      <c r="CG98" s="41" t="s">
        <v>261</v>
      </c>
      <c r="CH98" s="40"/>
      <c r="CI98" s="3"/>
      <c r="CJ98" s="3"/>
      <c r="CK98" s="41" t="s">
        <v>262</v>
      </c>
      <c r="CL98" s="3"/>
      <c r="CM98" s="3"/>
      <c r="CN98" s="3"/>
      <c r="CO98" s="3"/>
      <c r="CP98" s="3"/>
      <c r="CQ98" s="37"/>
      <c r="CR98" s="37"/>
      <c r="CS98" s="37"/>
      <c r="CT98" s="37"/>
      <c r="CU98" s="37"/>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7"/>
      <c r="FF98" s="37"/>
      <c r="FG98" s="37"/>
      <c r="FH98" s="37"/>
      <c r="FI98" s="37"/>
      <c r="FJ98" s="3"/>
      <c r="FK98" s="3"/>
      <c r="FL98" s="3"/>
      <c r="FM98" s="3"/>
      <c r="FO98" s="3"/>
      <c r="FP98" s="3"/>
      <c r="FQ98" s="3" t="str">
        <f t="array" ref="FQ98">IF(SUM($FU98:$IP98)=74,"PASS","FAIL")</f>
        <v>PASS</v>
      </c>
      <c r="FR98" s="3">
        <f t="shared" si="9"/>
        <v>0</v>
      </c>
      <c r="FS98" s="3">
        <f t="shared" si="10"/>
        <v>0</v>
      </c>
      <c r="FT98" s="3"/>
      <c r="FU98" s="3">
        <f t="array" ref="FU98">SUM(IF(([2]JOE_DATA!$C$2:$C$19999=$C98)*([2]JOE_DATA!$B$2:$B$19999="Client Name Confidential"),1,0))</f>
        <v>1</v>
      </c>
      <c r="FV98" s="3">
        <f t="array" ref="FV98">IF(ISBLANK($E98),1,SUM(IF(([2]JOE_DATA!$C$2:$C$19999=$E98)*([2]JOE_DATA!$B$2:$B$19999="Client name confidential on completion"),1,0)))</f>
        <v>1</v>
      </c>
      <c r="FW98" s="3">
        <f t="array" ref="FW98">IF(LEN($F98)=0,0.5,SUM(IF(([2]JOE_DATA!$C$2:$C$19999=$F98)*([2]JOE_DATA!$B$2:$B$19999="Client sector group"),0.5,0)))
+
IF(LEN($G98)=0,0.25,SUM(IF(([2]JOE_DATA!$C$2:$C$19999=$G98)*([2]JOE_DATA!$B$2:$B$19999="Client sector group"),0.25,0)))
+
IF(LEN($H98)=0,0.25,SUM(IF(([2]JOE_DATA!$C$2:$C$19999=$H98)*([2]JOE_DATA!$B$2:$B$19999="Client sector group"),0.25,0)))</f>
        <v>1</v>
      </c>
      <c r="FX98" s="3">
        <f t="array" ref="FX98">IF(ISBLANK($I98),0.5,SUM(IF(([2]JOE_DATA!$C$2:$C$19999=$I98)*([2]JOE_DATA!$B$2:$B$19999="Client sub-sector group"),0.5,0)))
+
IF(ISBLANK($J98),0.25,SUM(IF(([2]JOE_DATA!$C$2:$C$19999=$J98)*([2]JOE_DATA!$B$2:$B$19999="Client sub-sector group"),0.25,0)))
+
IF(ISBLANK($K98),0.25,SUM(IF(([2]JOE_DATA!$C$2:$C$19999=$K98)*([2]JOE_DATA!$B$2:$B$19999="Client sub-sector group"),0.25,0)))</f>
        <v>1</v>
      </c>
      <c r="FY98" s="3">
        <f t="array" ref="FY98">IF(LEN($L98)=0,0.4,SUM(IF(([2]JOE_DATA!$C$2:$C$19999=$L98)*([2]JOE_DATA!$B$2:$B$19999="Predominant Country of Client"),0.4,0)))
+
IF(LEN($M98)=0,0.3,SUM(IF(([2]JOE_DATA!$C$2:$C$19999=$M98)*([2]JOE_DATA!$B$2:$B$19999="Predominant Country of Client"),0.3,0)))
+
IF(LEN($N98)=0,0.3,SUM(IF(([2]JOE_DATA!$C$2:$C$19999=$N98)*([2]JOE_DATA!$B$2:$B$19999="Predominant Country of Client"),0.3,0)))</f>
        <v>1</v>
      </c>
      <c r="FZ98" s="3">
        <f t="array" ref="FZ98">IF(LEN($O98)=0,0.4,SUM(IF(([2]JOE_DATA!$C$2:$C$19999=$O98)*([2]JOE_DATA!$B$2:$B$19999="Main practice group"),0.4,0)))
+
IF(LEN($P98)=0,0.3,SUM(IF(([2]JOE_DATA!$C$2:$C$19999=$P98)*([2]JOE_DATA!$B$2:$B$19999="Main practice group"),0.3,0)))
+
IF(LEN($Q98)=0,0.3,SUM(IF(([2]JOE_DATA!$C$2:$C$19999=$Q98)*([2]JOE_DATA!$B$2:$B$19999="Main practice group"),0.3,0)))</f>
        <v>1</v>
      </c>
      <c r="GA98" s="3">
        <f t="shared" si="11"/>
        <v>1</v>
      </c>
      <c r="GB98" s="3">
        <f t="shared" si="12"/>
        <v>1</v>
      </c>
      <c r="GC98" s="3">
        <f t="array" ref="GC98">IF(LEN($U98)=0,0.4,SUM(IF(([2]JOE_DATA!$C$2:$C$19999=$U98)*([2]JOE_DATA!$B$2:$B$19999="Matter sector group"),0.4,0)))
+
IF(LEN($V98)=0,0.3,SUM(IF(([2]JOE_DATA!$C$2:$C$19999=$V98)*([2]JOE_DATA!$B$2:$B$19999="Matter sector group"),0.3,0)))
+
IF(LEN($W98)=0,0.3,SUM(IF(([2]JOE_DATA!$C$2:$C$19999=$W98)*([2]JOE_DATA!$B$2:$B$19999="Matter sector group"),0.3,0)))</f>
        <v>1</v>
      </c>
      <c r="GD98" s="3">
        <f t="array" ref="GD98">IF(LEN($X98)=0,0.4,SUM(IF(([2]JOE_DATA!$C$2:$C$19999=$X98)*([2]JOE_DATA!$B$2:$B$19999="Matter sub-sector group"),0.4,0)))
+
IF(LEN($Y98)=0,0.3,SUM(IF(([2]JOE_DATA!$C$2:$C$19999=$Y98)*([2]JOE_DATA!$B$2:$B$19999="Matter sub-sector group"),0.3,0)))
+
IF(LEN($Z98)=0,0.3,SUM(IF(([2]JOE_DATA!$C$2:$C$19999=$Z98)*([2]JOE_DATA!$B$2:$B$19999="Matter sub-sector group"),0.3,0)))</f>
        <v>1</v>
      </c>
      <c r="GE98" s="3">
        <f t="array" ref="GE98">IF(ISBLANK($AD98),1,SUM(IF(([2]JOE_DATA!$C$2:$C$19999=$AD98)*([2]JOE_DATA!$B$2:$B$19999="Matter confidential"),1,0)))</f>
        <v>1</v>
      </c>
      <c r="GF98" s="3">
        <f t="array" ref="GF98">IF(ISBLANK($AE98),1,SUM(IF(([2]JOE_DATA!$C$2:$C$19999=$AE98)*([2]JOE_DATA!$B$2:$B$19999="Matter confidential on completion"),1,0)))</f>
        <v>1</v>
      </c>
      <c r="GG98" s="3">
        <f t="array" ref="GG98">IF(ISBLANK($AG98),1,SUM(IF(([2]JOE_DATA!$C$2:$C$19999=$AG98)*([2]JOE_DATA!$B$2:$B$19999="Applicable law"),1,0)))</f>
        <v>1</v>
      </c>
      <c r="GH98" s="3">
        <f t="array" ref="GH98">IF(ISBLANK($AO98),1,SUM(IF(([2]JOE_DATA!$C$2:$C$19999=$AO98)*([2]JOE_DATA!$B$2:$B$19999="Contentious"),1,0)))</f>
        <v>1</v>
      </c>
      <c r="GI98" s="3">
        <f t="array" ref="GI98">IF(ISBLANK($AP98),1,SUM(IF(([2]JOE_DATA!$C$2:$C$19999=$AP98)*([2]JOE_DATA!$B$2:$B$19999="Dispute resolution"),1,0)))</f>
        <v>1</v>
      </c>
      <c r="GJ98" s="3">
        <f t="array" ref="GJ98">IF(ISBLANK($AQ98),1,SUM(IF(([2]JOE_DATA!$C$2:$C$19999=$AQ98)*([2]JOE_DATA!$B$2:$B$19999="Language of dispute"),1,0)))</f>
        <v>1</v>
      </c>
      <c r="GK98" s="3">
        <f t="array" ref="GK98">IF(LEN($AW98)=0,0.4,SUM(IF(([2]JOE_DATA!$C$2:$C$19999=$AW98)*([2]JOE_DATA!$B$2:$B$19999="Country Of Arbitration"),0.4,0)))
+
IF(LEN($AX98)=0,0.3,SUM(IF(([2]JOE_DATA!$C$2:$C$19999=$AX98)*([2]JOE_DATA!$B$2:$B$19999="Country Of Arbitration"),0.3,0)))
+
IF(LEN($AY98)=0,0.3,SUM(IF(([2]JOE_DATA!$C$2:$C$19999=$AY98)*([2]JOE_DATA!$B$2:$B$19999="Country Of Arbitration"),0.3,0)))</f>
        <v>1</v>
      </c>
      <c r="GL98" s="3">
        <f t="array" ref="GL98">IF(LEN($AT98)=0,0.4,SUM(IF(([2]JOE_DATA!$C$2:$C$19999=$AT98)*([2]JOE_DATA!$B$2:$B$19999="Jurisdiction of dispute"),0.4,0)))
+
IF(LEN($AU98)=0,0.3,SUM(IF(([2]JOE_DATA!$C$2:$C$19999=$AU98)*([2]JOE_DATA!$B$2:$B$19999="Jurisdiction of dispute"),0.3,0)))
+
IF(LEN($AV98)=0,0.3,SUM(IF(([2]JOE_DATA!$C$2:$C$19999=$AV98)*([2]JOE_DATA!$B$2:$B$19999="Jurisdiction of dispute"),0.3,0)))</f>
        <v>1</v>
      </c>
      <c r="GM98" s="3">
        <f t="array" ref="GM98">IF(LEN($AZ98)=0,0.6,SUM(IF(([2]JOE_DATA!$C$2:$C$19999=$AZ98)*([2]JOE_DATA!$B$2:$B$19999="Seat of arbitration"),0.6,0)))
+
IF(LEN($BA98)=0,0.4,SUM(IF(([2]JOE_DATA!$C$2:$C$19999=$BA98)*([2]JOE_DATA!$B$2:$B$19999="Seat of arbitration"),0.4,0)))</f>
        <v>1</v>
      </c>
      <c r="GN98" s="3">
        <f t="array" ref="GN98">IF(ISBLANK($BB98),1,SUM(IF(([2]JOE_DATA!$C$2:$C$19999=$BB98)*([2]JOE_DATA!$B$2:$B$19999="Arbitral rules"),1,0)))</f>
        <v>1</v>
      </c>
      <c r="GO98" s="3">
        <f t="array" ref="GO98">IF(ISBLANK($BC98),1,SUM(IF(([2]JOE_DATA!$C$2:$C$19999=$BC98)*([2]JOE_DATA!$B$2:$B$19999="Investment treaty"),1,0)))</f>
        <v>1</v>
      </c>
      <c r="GP98" s="3">
        <f t="array" ref="GP98">IF(ISBLANK($BD98),1,SUM(IF(([2]JOE_DATA!$C$2:$C$19999=$BD98)*([2]JOE_DATA!$B$2:$B$19999="Investigation type"),1,0)))</f>
        <v>1</v>
      </c>
      <c r="GQ98" s="3">
        <f t="array" ref="GQ98">IF(ISBLANK($BF98),1,SUM(IF(([2]JOE_DATA!$C$2:$C$19999=$BF98)*([2]JOE_DATA!$B$2:$B$19999="Currency of deal"),1,0)))</f>
        <v>1</v>
      </c>
      <c r="GR98" s="3">
        <f t="array" ref="GR98">IF(ISBLANK($BG98),1,SUM(IF(([2]JOE_DATA!$C$2:$C$19999=$BG98)*([2]JOE_DATA!$B$2:$B$19999="Value confidential"),1,0)))</f>
        <v>1</v>
      </c>
      <c r="GS98" s="3">
        <f t="array" ref="GS98">IF(ISBLANK($BH98),1,SUM(IF(([2]JOE_DATA!$C$2:$C$19999=$BH98)*([2]JOE_DATA!$B$2:$B$19999="Value confidential on completion"),1,0)))</f>
        <v>1</v>
      </c>
      <c r="GT98" s="3">
        <f t="array" ref="GT98">IF(LEN($BI98)=0,0.4,SUM(IF(([2]JOE_DATA!$C$2:$C$19999=$BI98)*([2]JOE_DATA!$B$2:$B$19999="Teams"),0.4,0)))
+
IF(LEN($BJ98)=0,0.3,SUM(IF(([2]JOE_DATA!$C$2:$C$19999=$BJ98)*([2]JOE_DATA!$B$2:$B$19999="Teams"),0.3,0)))
+
IF(LEN($BK98)=0,0.3,SUM(IF(([2]JOE_DATA!$C$2:$C$19999=$BK98)*([2]JOE_DATA!$B$2:$B$19999="Teams"),0.3,0)))</f>
        <v>1</v>
      </c>
      <c r="GU98" s="3">
        <f t="array" ref="GU98">IF(LEN($BL98)=0,0.4,SUM(IF(([2]JOE_DATA!$C$2:$C$19999=$BL98)*([2]JOE_DATA!$B$2:$B$19999="Lead Matter Partner"),0.4,0)))
+
IF(LEN($BM98)=0,0.3,SUM(IF(([2]JOE_DATA!$C$2:$C$19999=$BM98)*([2]JOE_DATA!$B$2:$B$19999="Lead Matter Partner"),0.3,0)))
+
IF(LEN($BN98)=0,0.3,SUM(IF(([2]JOE_DATA!$C$2:$C$19999=$BN98)*([2]JOE_DATA!$B$2:$B$19999="Lead Matter Partner"),0.3,0)))</f>
        <v>1</v>
      </c>
      <c r="GV98" s="3">
        <f t="array" ref="GV98">IF(LEN($BP98)=0,0.4,SUM(IF(([2]JOE_DATA!$C$2:$C$19999=$BP98)*([2]JOE_DATA!$B$2:$B$19999="Source of credential"),0.4,0)))
+
IF(LEN($BQ98)=0,0.3,SUM(IF(([2]JOE_DATA!$C$2:$C$19999=$BQ98)*([2]JOE_DATA!$B$2:$B$19999="Source of credential"),0.3,0)))
+
IF(LEN($BR98)=0,0.3,SUM(IF(([2]JOE_DATA!$C$2:$C$19999=$BR98)*([2]JOE_DATA!$B$2:$B$19999="Source of credential"),0.3,0)))</f>
        <v>1</v>
      </c>
      <c r="GW98" s="3">
        <f t="array" ref="GW98">IF(LEN($BX98)=0,0.4,SUM(IF(([2]JOE_DATA!$C$2:$C$19999=$BX98)*([2]JOE_DATA!$B$2:$B$19999="CMS firms involved"),0.4,0)))
+
IF(LEN($BY98)=0,0.6,SUM(IF(([2]JOE_DATA!$C$2:$C$19999=$BY98)*([2]JOE_DATA!$B$2:$B$19999="CMS firms involved"),0.6,0)))</f>
        <v>1</v>
      </c>
      <c r="GX98" s="3">
        <f t="array" ref="GX98">IF(ISBLANK($BZ98),1,SUM(IF(([2]JOE_DATA!$C$2:$C$19999=$BZ98)*([2]JOE_DATA!$B$2:$B$19999="Lead CMS firm"),1,0)))</f>
        <v>1</v>
      </c>
      <c r="GY98" s="3">
        <f t="array" ref="GY98">IF(LEN($CA98)=0,0.4,SUM(IF(([2]JOE_DATA!$C$2:$C$19999=$CA98)*([2]JOE_DATA!$B$2:$B$19999="Countries of other CMS firms"),0.4,0)))
+
IF(LEN($CB98)=0,0.3,SUM(IF(([2]JOE_DATA!$C$2:$C$19999=$CB98)*([2]JOE_DATA!$B$2:$B$19999="Countries of other CMS firms"),0.3,0)))
+
IF(LEN($CC98)=0,0.3,SUM(IF(([2]JOE_DATA!$C$2:$C$19999=$CC98)*([2]JOE_DATA!$B$2:$B$19999="Countries of other CMS firms"),0.3,0)))</f>
        <v>1</v>
      </c>
      <c r="GZ98" s="3">
        <f t="array" ref="GZ98">IF(ISBLANK($CD98),1,SUM(IF(([2]JOE_DATA!$C$2:$C$19999=$CD98)*([2]JOE_DATA!$B$2:$B$19999="Credential status"),1,0)))</f>
        <v>1</v>
      </c>
      <c r="HA98" s="3">
        <f t="array" ref="HA98">IF(ISBLANK($CE98),1,SUM(IF(([2]JOE_DATA!$C$2:$C$19999=$CE98)*([2]JOE_DATA!$B$2:$B$19999="Credential version"),1,0)))</f>
        <v>1</v>
      </c>
      <c r="HB98" s="3">
        <f t="array" ref="HB98">IF(ISBLANK($CG98),1,SUM(IF(([2]JOE_DATA!$C$2:$C$19999=$CG98)*([2]JOE_DATA!$B$2:$B$19999="Credential type "),1,0)))</f>
        <v>1</v>
      </c>
      <c r="HC98" s="3">
        <f t="array" ref="HC98">IF(ISBLANK($CH98),1,SUM(IF(([2]JOE_DATA!$C$2:$C$19999=$CH98)*([2]JOE_DATA!$B$2:$B$19999="Other uses"),1,0)))</f>
        <v>1</v>
      </c>
      <c r="HD98" s="3">
        <f t="array" ref="HD98">IF(ISBLANK($CK98),1,SUM(IF(([2]JOE_DATA!$C$2:$C$19999=$CK98)*([2]JOE_DATA!$B$2:$B$19999="Priority"),1,0)))</f>
        <v>1</v>
      </c>
      <c r="HE98" s="3">
        <f t="array" ref="HE98">IF(LEN($CM98)=0,0.4,SUM(IF(([2]JOE_DATA!$C$2:$C$19999=$CM98)*([2]JOE_DATA!$B$2:$B$19999="Know how"),0.4,0)))
+
IF(LEN($CN98)=0,0.3,SUM(IF(([2]JOE_DATA!$C$2:$C$19999=$CN98)*([2]JOE_DATA!$B$2:$B$19999="Know how"),0.3,0)))
+
IF(LEN($CO98)=0,0.3,SUM(IF(([2]JOE_DATA!$C$2:$C$19999=$CO98)*([2]JOE_DATA!$B$2:$B$19999="Know how"),0.3,0)))</f>
        <v>1</v>
      </c>
      <c r="HF98" s="3">
        <f t="array" ref="HF98">IF(LEN($CS98)=0,0.4,SUM(IF(([2]JOE_DATA!$C$2:$C$19999=$CS98)*([2]JOE_DATA!$B$2:$B$19999="Work type")*([2]JOE_DATA!$A$2:$A$19999="BAIF"),0.4,0)))
+
IF(LEN($CT98)=0,0.3,SUM(IF(([2]JOE_DATA!$C$2:$C$19999=$CT98)*([2]JOE_DATA!$B$2:$B$19999="Work type")*([2]JOE_DATA!$A$2:$A$19999="BAIF"),0.3,0)))
+
IF(LEN($CU98)=0,0.3,SUM(IF(([2]JOE_DATA!$C$2:$C$19999=$CU98)*([2]JOE_DATA!$B$2:$B$19999="Work type")*([2]JOE_DATA!$A$2:$A$19999="BAIF"),0.3,0)))</f>
        <v>1</v>
      </c>
      <c r="HG98" s="3">
        <f t="array" ref="HG98">IF(LEN($CQ98)=0,1,SUM(IF(([2]JOE_DATA!$C$2:$C$19999=$CQ98)*([2]JOE_DATA!$B$2:$B$19999="Client type")*([2]JOE_DATA!$A$2:$A$19999="BAIF"),1,0)))</f>
        <v>1</v>
      </c>
      <c r="HH98" s="3">
        <f t="array" ref="HH98">IF(LEN($CW98)=0,0.4,SUM(IF(([2]JOE_DATA!$C$2:$C$19999=$CW98)*([2]JOE_DATA!$B$2:$B$19999="Work type")*([2]JOE_DATA!$A$2:$A$19999="CRD"),0.4,0)))
+
IF(LEN($CX98)=0,0.3,SUM(IF(([2]JOE_DATA!$C$2:$C$19999=$CX98)*([2]JOE_DATA!$B$2:$B$19999="Work type")*([2]JOE_DATA!$A$2:$A$19999="CRD"),0.3,0)))
+
IF(LEN($CY98)=0,0.3,SUM(IF(([2]JOE_DATA!$C$2:$C$19999=$CY98)*([2]JOE_DATA!$B$2:$B$19999="Work type")*([2]JOE_DATA!$A$2:$A$19999="CRD"),0.3,0)))</f>
        <v>1</v>
      </c>
      <c r="HI98" s="3">
        <f t="array" ref="HI98">IF(LEN($CZ98)=0,0.4,SUM(IF(([2]JOE_DATA!$C$2:$C$19999=$CZ98)*([2]JOE_DATA!$B$2:$B$19999="Sub-work type")*([2]JOE_DATA!$A$2:$A$19999="CRD"),0.4,0)))
+
IF(LEN($DA98)=0,0.3,SUM(IF(([2]JOE_DATA!$C$2:$C$19999=$DA98)*([2]JOE_DATA!$B$2:$B$19999="Sub-work type")*([2]JOE_DATA!$A$2:$A$19999="CRD"),0.3,0)))
+
IF(LEN($DB98)=0,0.3,SUM(IF(([2]JOE_DATA!$C$2:$C$19999=$DB98)*([2]JOE_DATA!$B$2:$B$19999="Sub-work type")*([2]JOE_DATA!$A$2:$A$19999="CRD"),0.3,0)))</f>
        <v>1</v>
      </c>
      <c r="HJ98" s="3">
        <f t="array" ref="HJ98">IF(LEN($CV98)=0,1,SUM(IF(([2]JOE_DATA!$C$2:$C$19999=$CV98)*([2]JOE_DATA!$B$2:$B$19999="Client type")*([2]JOE_DATA!$A$2:$A$19999="CRD"),1,0)))</f>
        <v>1</v>
      </c>
      <c r="HK98" s="3">
        <f t="array" ref="HK98">IF(LEN($DC98)=0,0.4,SUM(IF(([2]JOE_DATA!$C$2:$C$19999=$DC98)*([2]JOE_DATA!$B$2:$B$19999="Work type")*([2]JOE_DATA!$A$2:$A$19999="Corporate"),0.4,0)))
+
IF(LEN($DD98)=0,0.3,SUM(IF(([2]JOE_DATA!$C$2:$C$19999=$DD98)*([2]JOE_DATA!$B$2:$B$19999="Work type")*([2]JOE_DATA!$A$2:$A$19999="Corporate"),0.3,0)))
+
IF(LEN($DE98)=0,0.3,SUM(IF(([2]JOE_DATA!$C$2:$C$19999=$DE98)*([2]JOE_DATA!$B$2:$B$19999="Work type")*([2]JOE_DATA!$A$2:$A$19999="Corporate"),0.3,0)))</f>
        <v>1</v>
      </c>
      <c r="HL98" s="3">
        <f t="array" ref="HL98">IF(LEN($DF98)=0,0.4,SUM(IF(([2]JOE_DATA!$C$2:$C$19999=$DF98)*([2]JOE_DATA!$B$2:$B$19999="Sub-work type")*([2]JOE_DATA!$A$2:$A$19999="Corporate"),0.4,0)))
+
IF(LEN($DG98)=0,0.3,SUM(IF(([2]JOE_DATA!$C$2:$C$19999=$DG98)*([2]JOE_DATA!$B$2:$B$19999="Sub-work type")*([2]JOE_DATA!$A$2:$A$19999="Corporate"),0.3,0)))
+
IF(LEN($DH98)=0,0.3,SUM(IF(([2]JOE_DATA!$C$2:$C$19999=$DH98)*([2]JOE_DATA!$B$2:$B$19999="Sub-work type")*([2]JOE_DATA!$A$2:$A$19999="Corporate"),0.3,0)))</f>
        <v>1</v>
      </c>
      <c r="HM98" s="3">
        <f t="array" ref="HM98">IF(LEN($DI98)=0,0.4,SUM(IF(([2]JOE_DATA!$C$2:$C$19999=$DI98)*([2]JOE_DATA!$B$2:$B$19999="Acting for")*([2]JOE_DATA!$A$2:$A$19999="Corporate"),0.4,0)))
+
IF(LEN($DJ98)=0,0.3,SUM(IF(([2]JOE_DATA!$C$2:$C$19999=$DJ98)*([2]JOE_DATA!$B$2:$B$19999="Acting for")*([2]JOE_DATA!$A$2:$A$19999="Corporate"),0.3,0)))
+
IF(LEN($DK98)=0,0.3,SUM(IF(([2]JOE_DATA!$C$2:$C$19999=$DK98)*([2]JOE_DATA!$B$2:$B$19999="Acting for")*([2]JOE_DATA!$A$2:$A$19999="Corporate"),0.3,0)))</f>
        <v>1</v>
      </c>
      <c r="HN98" s="3">
        <f t="array" ref="HN98">IF(LEN($DM98)=0,0.4,SUM(IF(([2]JOE_DATA!$C$2:$C$19999=$DM98)*([2]JOE_DATA!$B$2:$B$19999="Country of buyer")*([2]JOE_DATA!$A$2:$A$19999="Corporate"),0.4,0)))
+
IF(LEN($DN98)=0,0.3,SUM(IF(([2]JOE_DATA!$C$2:$C$19999=$DN98)*([2]JOE_DATA!$B$2:$B$19999="Country of buyer")*([2]JOE_DATA!$A$2:$A$19999="Corporate"),0.3,0)))
+
IF(LEN($DL98)=0,0.3,SUM(IF(([2]JOE_DATA!$C$2:$C$19999=$DL98)*([2]JOE_DATA!$B$2:$B$19999="Country of buyer")*([2]JOE_DATA!$A$2:$A$19999="Corporate"),0.3,0)))</f>
        <v>1</v>
      </c>
      <c r="HO98" s="3">
        <f t="array" ref="HO98">IF(LEN($DO98)=0,0.4,SUM(IF(([2]JOE_DATA!$C$2:$C$19999=$DO98)*([2]JOE_DATA!$B$2:$B$19999="Country of seller")*([2]JOE_DATA!$A$2:$A$19999="Corporate"),0.4,0)))
+
IF(LEN($DP98)=0,0.3,SUM(IF(([2]JOE_DATA!$C$2:$C$19999=$DP98)*([2]JOE_DATA!$B$2:$B$19999="Country of seller")*([2]JOE_DATA!$A$2:$A$19999="Corporate"),0.3,0)))
+
IF(LEN($DQ98)=0,0.3,SUM(IF(([2]JOE_DATA!$C$2:$C$19999=$DQ98)*([2]JOE_DATA!$B$2:$B$19999="Country of seller")*([2]JOE_DATA!$A$2:$A$19999="Corporate"),0.3,0)))</f>
        <v>1</v>
      </c>
      <c r="HP98" s="3">
        <f t="array" ref="HP98">IF(LEN($DR98)=0,0.4,SUM(IF(([2]JOE_DATA!$C$2:$C$19999=$DR98)*([2]JOE_DATA!$B$2:$B$19999="Country of target")*([2]JOE_DATA!$A$2:$A$19999="Corporate"),0.4,0)))
+
IF(LEN($DS98)=0,0.3,SUM(IF(([2]JOE_DATA!$C$2:$C$19999=$DS98)*([2]JOE_DATA!$B$2:$B$19999="Country of target")*([2]JOE_DATA!$A$2:$A$19999="Corporate"),0.3,0)))
+
IF(LEN($DT98)=0,0.3,SUM(IF(([2]JOE_DATA!$C$2:$C$19999=$DT98)*([2]JOE_DATA!$B$2:$B$19999="Country of target")*([2]JOE_DATA!$A$2:$A$19999="Corporate"),0.3,0)))</f>
        <v>1</v>
      </c>
      <c r="HQ98" s="3">
        <f t="array" ref="HQ98">IF(LEN($DU98)=0,1,SUM(IF(([2]JOE_DATA!$C$2:$C$19999=$DU98)*([2]JOE_DATA!$B$2:$B$19999="Value over US $5m")*([2]JOE_DATA!$A$2:$A$19999="Corporate"),1,0)))</f>
        <v>1</v>
      </c>
      <c r="HR98" s="3">
        <f t="array" ref="HR98">IF(LEN($DV98)=0,1,SUM(IF(([2]JOE_DATA!$C$2:$C$19999=$DV98)*([2]JOE_DATA!$B$2:$B$19999="Value over £500,000")*([2]JOE_DATA!$A$2:$A$19999="Corporate"),1,0)))</f>
        <v>1</v>
      </c>
      <c r="HS98" s="3">
        <f t="array" ref="HS98">IF(LEN($DW98)=0,1,SUM(IF(([2]JOE_DATA!$C$2:$C$19999=$DW98)*([2]JOE_DATA!$B$2:$B$19999="Value over Euro 5m")*([2]JOE_DATA!$A$2:$A$19999="Corporate"),1,0)))</f>
        <v>1</v>
      </c>
      <c r="HT98" s="3">
        <f t="array" ref="HT98">IF(LEN($DX98)=0,1,SUM(IF(([2]JOE_DATA!$C$2:$C$19999=$DX98)*([2]JOE_DATA!$B$2:$B$19999="Value range in euros")*([2]JOE_DATA!$A$2:$A$19999="Corporate"),1,0)))</f>
        <v>1</v>
      </c>
      <c r="HU98" s="3">
        <f t="array" ref="HU98">IF(LEN($DY98)=0,1,SUM(IF(([2]JOE_DATA!$C$2:$C$19999=$DY98)*([2]JOE_DATA!$B$2:$B$19999="Is the deal relevant for M&amp;A study")*([2]JOE_DATA!$A$2:$A$19999="Corporate"),1,0)))</f>
        <v>1</v>
      </c>
      <c r="HV98" s="3">
        <f t="array" ref="HV98">IF(LEN($DZ98)=0,1,SUM(IF(([2]JOE_DATA!$C$2:$C$19999=$DZ98)*([2]JOE_DATA!$B$2:$B$19999="Does the deal involve PE clients")*([2]JOE_DATA!$A$2:$A$19999="Corporate"),1,0)))</f>
        <v>1</v>
      </c>
      <c r="HW98" s="3">
        <f t="array" ref="HW98">IF(LEN($EA98)=0,1,SUM(IF(([2]JOE_DATA!$C$2:$C$19999=$EA98)*([2]JOE_DATA!$B$2:$B$19999="Quarter deal announced/signed")*([2]JOE_DATA!$A$2:$A$19999="Corporate"),1,0)))</f>
        <v>1</v>
      </c>
      <c r="HX98" s="3">
        <f t="array" ref="HX98">IF(LEN($EB98)=0,1,SUM(IF(([2]JOE_DATA!$C$2:$C$19999=$EB98)*([2]JOE_DATA!$B$2:$B$19999="Quarter deal completed")*([2]JOE_DATA!$A$2:$A$19999="Corporate"),1,0)))</f>
        <v>1</v>
      </c>
      <c r="HY98" s="3">
        <f t="array" ref="HY98">IF(LEN($EC98)=0,1,SUM(IF(([2]JOE_DATA!$C$2:$C$19999=$EC98)*([2]JOE_DATA!$B$2:$B$19999="Year deal announced/signed")*([2]JOE_DATA!$A$2:$A$19999="Corporate"),1,0)))</f>
        <v>1</v>
      </c>
      <c r="HZ98" s="3">
        <f t="array" ref="HZ98">IF(LEN($ED98)=0,1,SUM(IF(([2]JOE_DATA!$C$2:$C$19999=$ED98)*([2]JOE_DATA!$B$2:$B$19999="Year deal completed")*([2]JOE_DATA!$A$2:$A$19999="Corporate"),1,0)))</f>
        <v>1</v>
      </c>
      <c r="IA98" s="3">
        <v>1</v>
      </c>
      <c r="IB98" s="3">
        <f t="array" ref="IB98">IF(LEN($EF98)=0,1,SUM(IF(([2]JOE_DATA!$C$2:$C$19999=$EF98)*([2]JOE_DATA!$B$2:$B$19999="Work type")*([2]JOE_DATA!$A$2:$A$19999="Corporate Tax"),1,0)))</f>
        <v>1</v>
      </c>
      <c r="IC98" s="3">
        <f t="array" ref="IC98">IF(LEN($EG98)=0,0.4,SUM(IF(([2]JOE_DATA!$C$2:$C$19999=$EG98)*([2]JOE_DATA!$B$2:$B$19999="Work type")*([2]JOE_DATA!$A$2:$A$19999="EPC Construction"),0.4,0)))
+
IF(LEN($EH98)=0,0.3,SUM(IF(([2]JOE_DATA!$C$2:$C$19999=$EH98)*([2]JOE_DATA!$B$2:$B$19999="Work type")*([2]JOE_DATA!$A$2:$A$19999="EPC Construction"),0.3,0)))
+
IF(LEN($EI98)=0,0.3,SUM(IF(([2]JOE_DATA!$C$2:$C$19999=$EI98)*([2]JOE_DATA!$B$2:$B$19999="Work type")*([2]JOE_DATA!$A$2:$A$19999="EPC Construction"),0.3,0)))</f>
        <v>1</v>
      </c>
      <c r="ID98" s="3">
        <f t="array" ref="ID98">IF(LEN($EJ98)=0,0.4,SUM(IF(([2]JOE_DATA!$C$2:$C$19999=$EJ98)*([2]JOE_DATA!$B$2:$B$19999="Contract type")*([2]JOE_DATA!$A$2:$A$19999="EPC Construction"),0.4,0)))
+
IF(LEN($EK98)=0,0.3,SUM(IF(([2]JOE_DATA!$C$2:$C$19999=$EK98)*([2]JOE_DATA!$B$2:$B$19999="Contract type")*([2]JOE_DATA!$A$2:$A$19999="EPC Construction"),0.3,0)))
+
IF(LEN($EL98)=0,0.3,SUM(IF(([2]JOE_DATA!$C$2:$C$19999=$EL98)*([2]JOE_DATA!$B$2:$B$19999="Contract type")*([2]JOE_DATA!$A$2:$A$19999="EPC Construction"),0.3,0)))</f>
        <v>1</v>
      </c>
      <c r="IE98" s="3">
        <f t="array" ref="IE98">IF(LEN($EP98)=0,1,SUM(IF(([2]JOE_DATA!$C$2:$C$19999=$EP98)*([2]JOE_DATA!$B$2:$B$19999="Client type")*([2]JOE_DATA!$A$2:$A$19999="EPC Construction"),1,0)))</f>
        <v>1</v>
      </c>
      <c r="IF98" s="3">
        <f t="array" ref="IF98">IF(LEN($EN98)=0,1,SUM(IF(([2]JOE_DATA!$C$2:$C$19999=$EN98)*([2]JOE_DATA!$B$2:$B$19999="Subject matter")*([2]JOE_DATA!$A$2:$A$19999="EPC Construction"),1,0)))</f>
        <v>1</v>
      </c>
      <c r="IG98" s="3">
        <f t="array" ref="IG98">IF(LEN($ER98)=0,1,SUM(IF(([2]JOE_DATA!$C$2:$C$19999=$ER98)*([2]JOE_DATA!$B$2:$B$19999="Client scope")*([2]JOE_DATA!$A$2:$A$19999="EPC Construction"),1,0)))</f>
        <v>1</v>
      </c>
      <c r="IH98" s="3">
        <f t="array" ref="IH98">IF(LEN($ES98)=0,0.4,SUM(IF(([2]JOE_DATA!$C$2:$C$19999=$ES98)*([2]JOE_DATA!$B$2:$B$19999="Work type")*([2]JOE_DATA!$A$2:$A$19999="EPC Energy"),0.4,0)))
+
IF(LEN($ET98)=0,0.3,SUM(IF(([2]JOE_DATA!$C$2:$C$19999=$ET98)*([2]JOE_DATA!$B$2:$B$19999="Work type")*([2]JOE_DATA!$A$2:$A$19999="EPC Energy"),0.3,0)))
+
IF(LEN($EU98)=0,0.3,SUM(IF(([2]JOE_DATA!$C$2:$C$19999=$EU98)*([2]JOE_DATA!$B$2:$B$19999="Work type")*([2]JOE_DATA!$A$2:$A$19999="EPC Energy"),0.3,0)))</f>
        <v>1</v>
      </c>
      <c r="II98" s="3">
        <f t="array" ref="II98">IF(LEN($EV98)=0,1,SUM(IF(([2]JOE_DATA!$C$2:$C$19999=$EV98)*([2]JOE_DATA!$B$2:$B$19999="Work type")*([2]JOE_DATA!$A$2:$A$19999="EPC Energy"),1,0)))</f>
        <v>1</v>
      </c>
      <c r="IJ98" s="3">
        <f t="array" ref="IJ98">IF(LEN($EW98)=0,1,SUM(IF(([2]JOE_DATA!$C$2:$C$19999=$EW98)*([2]JOE_DATA!$B$2:$B$19999="Client type")*([2]JOE_DATA!$A$2:$A$19999="EPC Projects"),1,0)))</f>
        <v>1</v>
      </c>
      <c r="IK98" s="3">
        <f t="array" ref="IK98">IF(LEN($FE98)=0,0.4,SUM(IF(([2]JOE_DATA!$C$2:$C$19999=$FE98)*([2]JOE_DATA!$B$2:$B$19999="Client type")*([2]JOE_DATA!$A$2:$A$19999="Real Estate"),0.4,0)))
+
IF(LEN($FF98)=0,0.3,SUM(IF(([2]JOE_DATA!$C$2:$C$19999=$FF98)*([2]JOE_DATA!$B$2:$B$19999="Client type")*([2]JOE_DATA!$A$2:$A$19999="Real Estate"),0.3,0)))
+
IF(LEN($FG98)=0,0.3,SUM(IF(([2]JOE_DATA!$C$2:$C$19999=$FG98)*([2]JOE_DATA!$B$2:$B$19999="Client type")*([2]JOE_DATA!$A$2:$A$19999="Real Estate"),0.3,0)))</f>
        <v>1</v>
      </c>
      <c r="IL98" s="3">
        <f t="array" ref="IL98">IF(LEN($FH98)=0,0.4,SUM(IF(([2]JOE_DATA!$C$2:$C$19999=$FH98)*([2]JOE_DATA!$B$2:$B$19999="Work type")*([2]JOE_DATA!$A$2:$A$19999="Real Estate"),0.4,0)))
+
IF(LEN($FI98)=0,0.3,SUM(IF(([2]JOE_DATA!$C$2:$C$19999=$FI98)*([2]JOE_DATA!$B$2:$B$19999="Work type")*([2]JOE_DATA!$A$2:$A$19999="Real Estate"),0.3,0)))
+
IF(LEN($FJ98)=0,0.3,SUM(IF(([2]JOE_DATA!$C$2:$C$19999=$FJ98)*([2]JOE_DATA!$B$2:$B$19999="Work type")*([2]JOE_DATA!$A$2:$A$19999="Real Estate"),0.3,0)))</f>
        <v>1</v>
      </c>
      <c r="IM98" s="3">
        <f t="array" ref="IM98">IF(LEN($EX98)=0,0.4,SUM(IF(([2]JOE_DATA!$C$2:$C$19999=$EX98)*([2]JOE_DATA!$B$2:$B$19999="Work type")*([2]JOE_DATA!$A$2:$A$19999="Human Capital"),0.4,0)))
+
IF(LEN($EY98)=0,0.3,SUM(IF(([2]JOE_DATA!$C$2:$C$19999=$EY98)*([2]JOE_DATA!$B$2:$B$19999="Work type")*([2]JOE_DATA!$A$2:$A$19999="Human Capital"),0.3,0)))
+
IF(LEN($EZ98)=0,0.3,SUM(IF(([2]JOE_DATA!$C$2:$C$19999=$EZ98)*([2]JOE_DATA!$B$2:$B$19999="Work type")*([2]JOE_DATA!$A$2:$A$19999="Human Capital"),0.3,0)))</f>
        <v>1</v>
      </c>
      <c r="IN98" s="3">
        <f t="array" ref="IN98">IF(LEN($FA98)=0,0.4,SUM(IF(([2]JOE_DATA!$C$2:$C$19999=$FA98)*([2]JOE_DATA!$B$2:$B$19999="Sub-work types")*([2]JOE_DATA!$A$2:$A$19999="Human Capital"),0.4,0)))
+
IF(LEN($FB98)=0,0.3,SUM(IF(([2]JOE_DATA!$C$2:$C$19999=$FB98)*([2]JOE_DATA!$B$2:$B$19999="Sub-work types")*([2]JOE_DATA!$A$2:$A$19999="Human Capital"),0.3,0)))
+
IF(LEN($FC98)=0,0.3,SUM(IF(([2]JOE_DATA!$C$2:$C$19999=$FC98)*([2]JOE_DATA!$B$2:$B$19999="Sub-work types")*([2]JOE_DATA!$A$2:$A$19999="Human Capital"),0.3,0)))</f>
        <v>1</v>
      </c>
      <c r="IO98" s="16">
        <f t="array" ref="IO98">IF(LEN($FD98)=0,1,SUM(IF(([2]JOE_DATA!$C$2:$C$19999=$FD98)*([2]JOE_DATA!$B$2:$B$19999="Pension scheme")*([2]JOE_DATA!$A$2:$A$19999="Human Capital"),1,0)))</f>
        <v>1</v>
      </c>
      <c r="IP98" s="3">
        <f t="array" ref="IP98">IF(LEN($BT98)=0,0.4,SUM(IF(([2]JOE_DATA!$C$2:$C$19999=$BT98)*([2]JOE_DATA!$B$2:$B$19999="Other Matter Executive"),0.4,0)))
+
IF(LEN($BU98)=0,0.3,SUM(IF(([2]JOE_DATA!$C$2:$C$19999=$BU98)*([2]JOE_DATA!$B$2:$B$19999="Other Matter Executive"),0.3,0)))
+
IF(LEN($BV98)=0,0.3,SUM(IF(([2]JOE_DATA!$C$2:$C$19999=$BV98)*([2]JOE_DATA!$B$2:$B$19999="Other Matter Executive"),0.3,0)))</f>
        <v>1</v>
      </c>
    </row>
    <row r="99" spans="1:250" ht="27.75">
      <c r="A99" s="37" t="s">
        <v>246</v>
      </c>
      <c r="B99" s="38" t="s">
        <v>562</v>
      </c>
      <c r="C99" s="37" t="s">
        <v>254</v>
      </c>
      <c r="D99" s="37"/>
      <c r="E99" s="3"/>
      <c r="F99" s="39" t="s">
        <v>317</v>
      </c>
      <c r="G99" s="39" t="s">
        <v>325</v>
      </c>
      <c r="H99" s="3"/>
      <c r="I99" s="40" t="s">
        <v>318</v>
      </c>
      <c r="J99" s="40" t="s">
        <v>326</v>
      </c>
      <c r="K99" s="3"/>
      <c r="L99" s="37"/>
      <c r="M99" s="3"/>
      <c r="N99" s="3"/>
      <c r="O99" s="41" t="s">
        <v>100</v>
      </c>
      <c r="P99" s="37"/>
      <c r="Q99" s="37"/>
      <c r="R99" s="3"/>
      <c r="S99" s="42"/>
      <c r="T99" s="42">
        <v>39844</v>
      </c>
      <c r="U99" s="37" t="s">
        <v>325</v>
      </c>
      <c r="V99" s="39" t="s">
        <v>317</v>
      </c>
      <c r="W99" s="3"/>
      <c r="X99" s="40" t="s">
        <v>318</v>
      </c>
      <c r="Y99" s="40" t="s">
        <v>326</v>
      </c>
      <c r="Z99" s="3"/>
      <c r="AA99" s="37" t="s">
        <v>565</v>
      </c>
      <c r="AB99" s="37"/>
      <c r="AC99" s="3"/>
      <c r="AD99" s="37" t="s">
        <v>254</v>
      </c>
      <c r="AE99" s="3"/>
      <c r="AF99" s="3"/>
      <c r="AG99" s="43" t="s">
        <v>130</v>
      </c>
      <c r="AH99" s="3"/>
      <c r="AI99" s="37" t="s">
        <v>255</v>
      </c>
      <c r="AJ99" s="3"/>
      <c r="AK99" s="3"/>
      <c r="AL99" s="37"/>
      <c r="AM99" s="3"/>
      <c r="AN99" s="3"/>
      <c r="AO99" s="37" t="s">
        <v>256</v>
      </c>
      <c r="AP99" s="3"/>
      <c r="AQ99" s="3"/>
      <c r="AR99" s="3"/>
      <c r="AS99" s="3"/>
      <c r="AT99" s="3"/>
      <c r="AU99" s="3"/>
      <c r="AV99" s="3"/>
      <c r="AW99" s="3"/>
      <c r="AX99" s="3"/>
      <c r="AY99" s="3"/>
      <c r="AZ99" s="3"/>
      <c r="BA99" s="3"/>
      <c r="BB99" s="3"/>
      <c r="BC99" s="3"/>
      <c r="BD99" s="3"/>
      <c r="BE99" s="44"/>
      <c r="BF99" s="37"/>
      <c r="BG99" s="37" t="s">
        <v>254</v>
      </c>
      <c r="BH99" s="3"/>
      <c r="BI99" s="40" t="s">
        <v>289</v>
      </c>
      <c r="BJ99" s="40" t="s">
        <v>257</v>
      </c>
      <c r="BK99" s="45"/>
      <c r="BL99" s="46" t="s">
        <v>290</v>
      </c>
      <c r="BM99" s="46" t="s">
        <v>551</v>
      </c>
      <c r="BN99" s="37"/>
      <c r="BO99" s="3"/>
      <c r="BP99" s="3"/>
      <c r="BQ99" s="3"/>
      <c r="BR99" s="3"/>
      <c r="BS99" s="3"/>
      <c r="BT99" s="37"/>
      <c r="BU99" s="37"/>
      <c r="BV99" s="37"/>
      <c r="BW99" s="3"/>
      <c r="BX99" s="3"/>
      <c r="BY99" s="3"/>
      <c r="BZ99" s="3"/>
      <c r="CA99" s="3"/>
      <c r="CB99" s="3"/>
      <c r="CC99" s="3"/>
      <c r="CD99" s="41" t="s">
        <v>259</v>
      </c>
      <c r="CE99" s="40" t="s">
        <v>260</v>
      </c>
      <c r="CF99" s="3"/>
      <c r="CG99" s="41" t="s">
        <v>261</v>
      </c>
      <c r="CH99" s="40"/>
      <c r="CI99" s="3"/>
      <c r="CJ99" s="3"/>
      <c r="CK99" s="41" t="s">
        <v>262</v>
      </c>
      <c r="CL99" s="3"/>
      <c r="CM99" s="3"/>
      <c r="CN99" s="3"/>
      <c r="CO99" s="3"/>
      <c r="CP99" s="3"/>
      <c r="CQ99" s="37"/>
      <c r="CR99" s="37"/>
      <c r="CS99" s="37"/>
      <c r="CT99" s="37"/>
      <c r="CU99" s="37"/>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7"/>
      <c r="FF99" s="37"/>
      <c r="FG99" s="37"/>
      <c r="FH99" s="37"/>
      <c r="FI99" s="37"/>
      <c r="FJ99" s="3"/>
      <c r="FK99" s="3"/>
      <c r="FL99" s="3"/>
      <c r="FM99" s="3"/>
      <c r="FO99" s="3"/>
      <c r="FP99" s="3"/>
      <c r="FQ99" s="3" t="str">
        <f t="array" ref="FQ99">IF(SUM($FU99:$IP99)=74,"PASS","FAIL")</f>
        <v>PASS</v>
      </c>
      <c r="FR99" s="3">
        <f t="shared" si="9"/>
        <v>0</v>
      </c>
      <c r="FS99" s="3">
        <f t="shared" si="10"/>
        <v>0</v>
      </c>
      <c r="FT99" s="3"/>
      <c r="FU99" s="3">
        <f t="array" ref="FU99">SUM(IF(([2]JOE_DATA!$C$2:$C$19999=$C99)*([2]JOE_DATA!$B$2:$B$19999="Client Name Confidential"),1,0))</f>
        <v>1</v>
      </c>
      <c r="FV99" s="3">
        <f t="array" ref="FV99">IF(ISBLANK($E99),1,SUM(IF(([2]JOE_DATA!$C$2:$C$19999=$E99)*([2]JOE_DATA!$B$2:$B$19999="Client name confidential on completion"),1,0)))</f>
        <v>1</v>
      </c>
      <c r="FW99" s="3">
        <f t="array" ref="FW99">IF(LEN($F99)=0,0.5,SUM(IF(([2]JOE_DATA!$C$2:$C$19999=$F99)*([2]JOE_DATA!$B$2:$B$19999="Client sector group"),0.5,0)))
+
IF(LEN($G99)=0,0.25,SUM(IF(([2]JOE_DATA!$C$2:$C$19999=$G99)*([2]JOE_DATA!$B$2:$B$19999="Client sector group"),0.25,0)))
+
IF(LEN($H99)=0,0.25,SUM(IF(([2]JOE_DATA!$C$2:$C$19999=$H99)*([2]JOE_DATA!$B$2:$B$19999="Client sector group"),0.25,0)))</f>
        <v>1</v>
      </c>
      <c r="FX99" s="3">
        <f t="array" ref="FX99">IF(ISBLANK($I99),0.5,SUM(IF(([2]JOE_DATA!$C$2:$C$19999=$I99)*([2]JOE_DATA!$B$2:$B$19999="Client sub-sector group"),0.5,0)))
+
IF(ISBLANK($J99),0.25,SUM(IF(([2]JOE_DATA!$C$2:$C$19999=$J99)*([2]JOE_DATA!$B$2:$B$19999="Client sub-sector group"),0.25,0)))
+
IF(ISBLANK($K99),0.25,SUM(IF(([2]JOE_DATA!$C$2:$C$19999=$K99)*([2]JOE_DATA!$B$2:$B$19999="Client sub-sector group"),0.25,0)))</f>
        <v>1</v>
      </c>
      <c r="FY99" s="3">
        <f t="array" ref="FY99">IF(LEN($L99)=0,0.4,SUM(IF(([2]JOE_DATA!$C$2:$C$19999=$L99)*([2]JOE_DATA!$B$2:$B$19999="Predominant Country of Client"),0.4,0)))
+
IF(LEN($M99)=0,0.3,SUM(IF(([2]JOE_DATA!$C$2:$C$19999=$M99)*([2]JOE_DATA!$B$2:$B$19999="Predominant Country of Client"),0.3,0)))
+
IF(LEN($N99)=0,0.3,SUM(IF(([2]JOE_DATA!$C$2:$C$19999=$N99)*([2]JOE_DATA!$B$2:$B$19999="Predominant Country of Client"),0.3,0)))</f>
        <v>1</v>
      </c>
      <c r="FZ99" s="3">
        <f t="array" ref="FZ99">IF(LEN($O99)=0,0.4,SUM(IF(([2]JOE_DATA!$C$2:$C$19999=$O99)*([2]JOE_DATA!$B$2:$B$19999="Main practice group"),0.4,0)))
+
IF(LEN($P99)=0,0.3,SUM(IF(([2]JOE_DATA!$C$2:$C$19999=$P99)*([2]JOE_DATA!$B$2:$B$19999="Main practice group"),0.3,0)))
+
IF(LEN($Q99)=0,0.3,SUM(IF(([2]JOE_DATA!$C$2:$C$19999=$Q99)*([2]JOE_DATA!$B$2:$B$19999="Main practice group"),0.3,0)))</f>
        <v>1</v>
      </c>
      <c r="GA99" s="3">
        <f t="shared" si="11"/>
        <v>1</v>
      </c>
      <c r="GB99" s="3">
        <f t="shared" si="12"/>
        <v>1</v>
      </c>
      <c r="GC99" s="3">
        <f t="array" ref="GC99">IF(LEN($U99)=0,0.4,SUM(IF(([2]JOE_DATA!$C$2:$C$19999=$U99)*([2]JOE_DATA!$B$2:$B$19999="Matter sector group"),0.4,0)))
+
IF(LEN($V99)=0,0.3,SUM(IF(([2]JOE_DATA!$C$2:$C$19999=$V99)*([2]JOE_DATA!$B$2:$B$19999="Matter sector group"),0.3,0)))
+
IF(LEN($W99)=0,0.3,SUM(IF(([2]JOE_DATA!$C$2:$C$19999=$W99)*([2]JOE_DATA!$B$2:$B$19999="Matter sector group"),0.3,0)))</f>
        <v>1</v>
      </c>
      <c r="GD99" s="3">
        <f t="array" ref="GD99">IF(LEN($X99)=0,0.4,SUM(IF(([2]JOE_DATA!$C$2:$C$19999=$X99)*([2]JOE_DATA!$B$2:$B$19999="Matter sub-sector group"),0.4,0)))
+
IF(LEN($Y99)=0,0.3,SUM(IF(([2]JOE_DATA!$C$2:$C$19999=$Y99)*([2]JOE_DATA!$B$2:$B$19999="Matter sub-sector group"),0.3,0)))
+
IF(LEN($Z99)=0,0.3,SUM(IF(([2]JOE_DATA!$C$2:$C$19999=$Z99)*([2]JOE_DATA!$B$2:$B$19999="Matter sub-sector group"),0.3,0)))</f>
        <v>1</v>
      </c>
      <c r="GE99" s="3">
        <f t="array" ref="GE99">IF(ISBLANK($AD99),1,SUM(IF(([2]JOE_DATA!$C$2:$C$19999=$AD99)*([2]JOE_DATA!$B$2:$B$19999="Matter confidential"),1,0)))</f>
        <v>1</v>
      </c>
      <c r="GF99" s="3">
        <f t="array" ref="GF99">IF(ISBLANK($AE99),1,SUM(IF(([2]JOE_DATA!$C$2:$C$19999=$AE99)*([2]JOE_DATA!$B$2:$B$19999="Matter confidential on completion"),1,0)))</f>
        <v>1</v>
      </c>
      <c r="GG99" s="3">
        <f t="array" ref="GG99">IF(ISBLANK($AG99),1,SUM(IF(([2]JOE_DATA!$C$2:$C$19999=$AG99)*([2]JOE_DATA!$B$2:$B$19999="Applicable law"),1,0)))</f>
        <v>1</v>
      </c>
      <c r="GH99" s="3">
        <f t="array" ref="GH99">IF(ISBLANK($AO99),1,SUM(IF(([2]JOE_DATA!$C$2:$C$19999=$AO99)*([2]JOE_DATA!$B$2:$B$19999="Contentious"),1,0)))</f>
        <v>1</v>
      </c>
      <c r="GI99" s="3">
        <f t="array" ref="GI99">IF(ISBLANK($AP99),1,SUM(IF(([2]JOE_DATA!$C$2:$C$19999=$AP99)*([2]JOE_DATA!$B$2:$B$19999="Dispute resolution"),1,0)))</f>
        <v>1</v>
      </c>
      <c r="GJ99" s="3">
        <f t="array" ref="GJ99">IF(ISBLANK($AQ99),1,SUM(IF(([2]JOE_DATA!$C$2:$C$19999=$AQ99)*([2]JOE_DATA!$B$2:$B$19999="Language of dispute"),1,0)))</f>
        <v>1</v>
      </c>
      <c r="GK99" s="3">
        <f t="array" ref="GK99">IF(LEN($AW99)=0,0.4,SUM(IF(([2]JOE_DATA!$C$2:$C$19999=$AW99)*([2]JOE_DATA!$B$2:$B$19999="Country Of Arbitration"),0.4,0)))
+
IF(LEN($AX99)=0,0.3,SUM(IF(([2]JOE_DATA!$C$2:$C$19999=$AX99)*([2]JOE_DATA!$B$2:$B$19999="Country Of Arbitration"),0.3,0)))
+
IF(LEN($AY99)=0,0.3,SUM(IF(([2]JOE_DATA!$C$2:$C$19999=$AY99)*([2]JOE_DATA!$B$2:$B$19999="Country Of Arbitration"),0.3,0)))</f>
        <v>1</v>
      </c>
      <c r="GL99" s="3">
        <f t="array" ref="GL99">IF(LEN($AT99)=0,0.4,SUM(IF(([2]JOE_DATA!$C$2:$C$19999=$AT99)*([2]JOE_DATA!$B$2:$B$19999="Jurisdiction of dispute"),0.4,0)))
+
IF(LEN($AU99)=0,0.3,SUM(IF(([2]JOE_DATA!$C$2:$C$19999=$AU99)*([2]JOE_DATA!$B$2:$B$19999="Jurisdiction of dispute"),0.3,0)))
+
IF(LEN($AV99)=0,0.3,SUM(IF(([2]JOE_DATA!$C$2:$C$19999=$AV99)*([2]JOE_DATA!$B$2:$B$19999="Jurisdiction of dispute"),0.3,0)))</f>
        <v>1</v>
      </c>
      <c r="GM99" s="3">
        <f t="array" ref="GM99">IF(LEN($AZ99)=0,0.6,SUM(IF(([2]JOE_DATA!$C$2:$C$19999=$AZ99)*([2]JOE_DATA!$B$2:$B$19999="Seat of arbitration"),0.6,0)))
+
IF(LEN($BA99)=0,0.4,SUM(IF(([2]JOE_DATA!$C$2:$C$19999=$BA99)*([2]JOE_DATA!$B$2:$B$19999="Seat of arbitration"),0.4,0)))</f>
        <v>1</v>
      </c>
      <c r="GN99" s="3">
        <f t="array" ref="GN99">IF(ISBLANK($BB99),1,SUM(IF(([2]JOE_DATA!$C$2:$C$19999=$BB99)*([2]JOE_DATA!$B$2:$B$19999="Arbitral rules"),1,0)))</f>
        <v>1</v>
      </c>
      <c r="GO99" s="3">
        <f t="array" ref="GO99">IF(ISBLANK($BC99),1,SUM(IF(([2]JOE_DATA!$C$2:$C$19999=$BC99)*([2]JOE_DATA!$B$2:$B$19999="Investment treaty"),1,0)))</f>
        <v>1</v>
      </c>
      <c r="GP99" s="3">
        <f t="array" ref="GP99">IF(ISBLANK($BD99),1,SUM(IF(([2]JOE_DATA!$C$2:$C$19999=$BD99)*([2]JOE_DATA!$B$2:$B$19999="Investigation type"),1,0)))</f>
        <v>1</v>
      </c>
      <c r="GQ99" s="3">
        <f t="array" ref="GQ99">IF(ISBLANK($BF99),1,SUM(IF(([2]JOE_DATA!$C$2:$C$19999=$BF99)*([2]JOE_DATA!$B$2:$B$19999="Currency of deal"),1,0)))</f>
        <v>1</v>
      </c>
      <c r="GR99" s="3">
        <f t="array" ref="GR99">IF(ISBLANK($BG99),1,SUM(IF(([2]JOE_DATA!$C$2:$C$19999=$BG99)*([2]JOE_DATA!$B$2:$B$19999="Value confidential"),1,0)))</f>
        <v>1</v>
      </c>
      <c r="GS99" s="3">
        <f t="array" ref="GS99">IF(ISBLANK($BH99),1,SUM(IF(([2]JOE_DATA!$C$2:$C$19999=$BH99)*([2]JOE_DATA!$B$2:$B$19999="Value confidential on completion"),1,0)))</f>
        <v>1</v>
      </c>
      <c r="GT99" s="3">
        <f t="array" ref="GT99">IF(LEN($BI99)=0,0.4,SUM(IF(([2]JOE_DATA!$C$2:$C$19999=$BI99)*([2]JOE_DATA!$B$2:$B$19999="Teams"),0.4,0)))
+
IF(LEN($BJ99)=0,0.3,SUM(IF(([2]JOE_DATA!$C$2:$C$19999=$BJ99)*([2]JOE_DATA!$B$2:$B$19999="Teams"),0.3,0)))
+
IF(LEN($BK99)=0,0.3,SUM(IF(([2]JOE_DATA!$C$2:$C$19999=$BK99)*([2]JOE_DATA!$B$2:$B$19999="Teams"),0.3,0)))</f>
        <v>1</v>
      </c>
      <c r="GU99" s="3">
        <f t="array" ref="GU99">IF(LEN($BL99)=0,0.4,SUM(IF(([2]JOE_DATA!$C$2:$C$19999=$BL99)*([2]JOE_DATA!$B$2:$B$19999="Lead Matter Partner"),0.4,0)))
+
IF(LEN($BM99)=0,0.3,SUM(IF(([2]JOE_DATA!$C$2:$C$19999=$BM99)*([2]JOE_DATA!$B$2:$B$19999="Lead Matter Partner"),0.3,0)))
+
IF(LEN($BN99)=0,0.3,SUM(IF(([2]JOE_DATA!$C$2:$C$19999=$BN99)*([2]JOE_DATA!$B$2:$B$19999="Lead Matter Partner"),0.3,0)))</f>
        <v>1</v>
      </c>
      <c r="GV99" s="3">
        <f t="array" ref="GV99">IF(LEN($BP99)=0,0.4,SUM(IF(([2]JOE_DATA!$C$2:$C$19999=$BP99)*([2]JOE_DATA!$B$2:$B$19999="Source of credential"),0.4,0)))
+
IF(LEN($BQ99)=0,0.3,SUM(IF(([2]JOE_DATA!$C$2:$C$19999=$BQ99)*([2]JOE_DATA!$B$2:$B$19999="Source of credential"),0.3,0)))
+
IF(LEN($BR99)=0,0.3,SUM(IF(([2]JOE_DATA!$C$2:$C$19999=$BR99)*([2]JOE_DATA!$B$2:$B$19999="Source of credential"),0.3,0)))</f>
        <v>1</v>
      </c>
      <c r="GW99" s="3">
        <f t="array" ref="GW99">IF(LEN($BX99)=0,0.4,SUM(IF(([2]JOE_DATA!$C$2:$C$19999=$BX99)*([2]JOE_DATA!$B$2:$B$19999="CMS firms involved"),0.4,0)))
+
IF(LEN($BY99)=0,0.6,SUM(IF(([2]JOE_DATA!$C$2:$C$19999=$BY99)*([2]JOE_DATA!$B$2:$B$19999="CMS firms involved"),0.6,0)))</f>
        <v>1</v>
      </c>
      <c r="GX99" s="3">
        <f t="array" ref="GX99">IF(ISBLANK($BZ99),1,SUM(IF(([2]JOE_DATA!$C$2:$C$19999=$BZ99)*([2]JOE_DATA!$B$2:$B$19999="Lead CMS firm"),1,0)))</f>
        <v>1</v>
      </c>
      <c r="GY99" s="3">
        <f t="array" ref="GY99">IF(LEN($CA99)=0,0.4,SUM(IF(([2]JOE_DATA!$C$2:$C$19999=$CA99)*([2]JOE_DATA!$B$2:$B$19999="Countries of other CMS firms"),0.4,0)))
+
IF(LEN($CB99)=0,0.3,SUM(IF(([2]JOE_DATA!$C$2:$C$19999=$CB99)*([2]JOE_DATA!$B$2:$B$19999="Countries of other CMS firms"),0.3,0)))
+
IF(LEN($CC99)=0,0.3,SUM(IF(([2]JOE_DATA!$C$2:$C$19999=$CC99)*([2]JOE_DATA!$B$2:$B$19999="Countries of other CMS firms"),0.3,0)))</f>
        <v>1</v>
      </c>
      <c r="GZ99" s="3">
        <f t="array" ref="GZ99">IF(ISBLANK($CD99),1,SUM(IF(([2]JOE_DATA!$C$2:$C$19999=$CD99)*([2]JOE_DATA!$B$2:$B$19999="Credential status"),1,0)))</f>
        <v>1</v>
      </c>
      <c r="HA99" s="3">
        <f t="array" ref="HA99">IF(ISBLANK($CE99),1,SUM(IF(([2]JOE_DATA!$C$2:$C$19999=$CE99)*([2]JOE_DATA!$B$2:$B$19999="Credential version"),1,0)))</f>
        <v>1</v>
      </c>
      <c r="HB99" s="3">
        <f t="array" ref="HB99">IF(ISBLANK($CG99),1,SUM(IF(([2]JOE_DATA!$C$2:$C$19999=$CG99)*([2]JOE_DATA!$B$2:$B$19999="Credential type "),1,0)))</f>
        <v>1</v>
      </c>
      <c r="HC99" s="3">
        <f t="array" ref="HC99">IF(ISBLANK($CH99),1,SUM(IF(([2]JOE_DATA!$C$2:$C$19999=$CH99)*([2]JOE_DATA!$B$2:$B$19999="Other uses"),1,0)))</f>
        <v>1</v>
      </c>
      <c r="HD99" s="3">
        <f t="array" ref="HD99">IF(ISBLANK($CK99),1,SUM(IF(([2]JOE_DATA!$C$2:$C$19999=$CK99)*([2]JOE_DATA!$B$2:$B$19999="Priority"),1,0)))</f>
        <v>1</v>
      </c>
      <c r="HE99" s="3">
        <f t="array" ref="HE99">IF(LEN($CM99)=0,0.4,SUM(IF(([2]JOE_DATA!$C$2:$C$19999=$CM99)*([2]JOE_DATA!$B$2:$B$19999="Know how"),0.4,0)))
+
IF(LEN($CN99)=0,0.3,SUM(IF(([2]JOE_DATA!$C$2:$C$19999=$CN99)*([2]JOE_DATA!$B$2:$B$19999="Know how"),0.3,0)))
+
IF(LEN($CO99)=0,0.3,SUM(IF(([2]JOE_DATA!$C$2:$C$19999=$CO99)*([2]JOE_DATA!$B$2:$B$19999="Know how"),0.3,0)))</f>
        <v>1</v>
      </c>
      <c r="HF99" s="3">
        <f t="array" ref="HF99">IF(LEN($CS99)=0,0.4,SUM(IF(([2]JOE_DATA!$C$2:$C$19999=$CS99)*([2]JOE_DATA!$B$2:$B$19999="Work type")*([2]JOE_DATA!$A$2:$A$19999="BAIF"),0.4,0)))
+
IF(LEN($CT99)=0,0.3,SUM(IF(([2]JOE_DATA!$C$2:$C$19999=$CT99)*([2]JOE_DATA!$B$2:$B$19999="Work type")*([2]JOE_DATA!$A$2:$A$19999="BAIF"),0.3,0)))
+
IF(LEN($CU99)=0,0.3,SUM(IF(([2]JOE_DATA!$C$2:$C$19999=$CU99)*([2]JOE_DATA!$B$2:$B$19999="Work type")*([2]JOE_DATA!$A$2:$A$19999="BAIF"),0.3,0)))</f>
        <v>1</v>
      </c>
      <c r="HG99" s="3">
        <f t="array" ref="HG99">IF(LEN($CQ99)=0,1,SUM(IF(([2]JOE_DATA!$C$2:$C$19999=$CQ99)*([2]JOE_DATA!$B$2:$B$19999="Client type")*([2]JOE_DATA!$A$2:$A$19999="BAIF"),1,0)))</f>
        <v>1</v>
      </c>
      <c r="HH99" s="3">
        <f t="array" ref="HH99">IF(LEN($CW99)=0,0.4,SUM(IF(([2]JOE_DATA!$C$2:$C$19999=$CW99)*([2]JOE_DATA!$B$2:$B$19999="Work type")*([2]JOE_DATA!$A$2:$A$19999="CRD"),0.4,0)))
+
IF(LEN($CX99)=0,0.3,SUM(IF(([2]JOE_DATA!$C$2:$C$19999=$CX99)*([2]JOE_DATA!$B$2:$B$19999="Work type")*([2]JOE_DATA!$A$2:$A$19999="CRD"),0.3,0)))
+
IF(LEN($CY99)=0,0.3,SUM(IF(([2]JOE_DATA!$C$2:$C$19999=$CY99)*([2]JOE_DATA!$B$2:$B$19999="Work type")*([2]JOE_DATA!$A$2:$A$19999="CRD"),0.3,0)))</f>
        <v>1</v>
      </c>
      <c r="HI99" s="3">
        <f t="array" ref="HI99">IF(LEN($CZ99)=0,0.4,SUM(IF(([2]JOE_DATA!$C$2:$C$19999=$CZ99)*([2]JOE_DATA!$B$2:$B$19999="Sub-work type")*([2]JOE_DATA!$A$2:$A$19999="CRD"),0.4,0)))
+
IF(LEN($DA99)=0,0.3,SUM(IF(([2]JOE_DATA!$C$2:$C$19999=$DA99)*([2]JOE_DATA!$B$2:$B$19999="Sub-work type")*([2]JOE_DATA!$A$2:$A$19999="CRD"),0.3,0)))
+
IF(LEN($DB99)=0,0.3,SUM(IF(([2]JOE_DATA!$C$2:$C$19999=$DB99)*([2]JOE_DATA!$B$2:$B$19999="Sub-work type")*([2]JOE_DATA!$A$2:$A$19999="CRD"),0.3,0)))</f>
        <v>1</v>
      </c>
      <c r="HJ99" s="3">
        <f t="array" ref="HJ99">IF(LEN($CV99)=0,1,SUM(IF(([2]JOE_DATA!$C$2:$C$19999=$CV99)*([2]JOE_DATA!$B$2:$B$19999="Client type")*([2]JOE_DATA!$A$2:$A$19999="CRD"),1,0)))</f>
        <v>1</v>
      </c>
      <c r="HK99" s="3">
        <f t="array" ref="HK99">IF(LEN($DC99)=0,0.4,SUM(IF(([2]JOE_DATA!$C$2:$C$19999=$DC99)*([2]JOE_DATA!$B$2:$B$19999="Work type")*([2]JOE_DATA!$A$2:$A$19999="Corporate"),0.4,0)))
+
IF(LEN($DD99)=0,0.3,SUM(IF(([2]JOE_DATA!$C$2:$C$19999=$DD99)*([2]JOE_DATA!$B$2:$B$19999="Work type")*([2]JOE_DATA!$A$2:$A$19999="Corporate"),0.3,0)))
+
IF(LEN($DE99)=0,0.3,SUM(IF(([2]JOE_DATA!$C$2:$C$19999=$DE99)*([2]JOE_DATA!$B$2:$B$19999="Work type")*([2]JOE_DATA!$A$2:$A$19999="Corporate"),0.3,0)))</f>
        <v>1</v>
      </c>
      <c r="HL99" s="3">
        <f t="array" ref="HL99">IF(LEN($DF99)=0,0.4,SUM(IF(([2]JOE_DATA!$C$2:$C$19999=$DF99)*([2]JOE_DATA!$B$2:$B$19999="Sub-work type")*([2]JOE_DATA!$A$2:$A$19999="Corporate"),0.4,0)))
+
IF(LEN($DG99)=0,0.3,SUM(IF(([2]JOE_DATA!$C$2:$C$19999=$DG99)*([2]JOE_DATA!$B$2:$B$19999="Sub-work type")*([2]JOE_DATA!$A$2:$A$19999="Corporate"),0.3,0)))
+
IF(LEN($DH99)=0,0.3,SUM(IF(([2]JOE_DATA!$C$2:$C$19999=$DH99)*([2]JOE_DATA!$B$2:$B$19999="Sub-work type")*([2]JOE_DATA!$A$2:$A$19999="Corporate"),0.3,0)))</f>
        <v>1</v>
      </c>
      <c r="HM99" s="3">
        <f t="array" ref="HM99">IF(LEN($DI99)=0,0.4,SUM(IF(([2]JOE_DATA!$C$2:$C$19999=$DI99)*([2]JOE_DATA!$B$2:$B$19999="Acting for")*([2]JOE_DATA!$A$2:$A$19999="Corporate"),0.4,0)))
+
IF(LEN($DJ99)=0,0.3,SUM(IF(([2]JOE_DATA!$C$2:$C$19999=$DJ99)*([2]JOE_DATA!$B$2:$B$19999="Acting for")*([2]JOE_DATA!$A$2:$A$19999="Corporate"),0.3,0)))
+
IF(LEN($DK99)=0,0.3,SUM(IF(([2]JOE_DATA!$C$2:$C$19999=$DK99)*([2]JOE_DATA!$B$2:$B$19999="Acting for")*([2]JOE_DATA!$A$2:$A$19999="Corporate"),0.3,0)))</f>
        <v>1</v>
      </c>
      <c r="HN99" s="3">
        <f t="array" ref="HN99">IF(LEN($DM99)=0,0.4,SUM(IF(([2]JOE_DATA!$C$2:$C$19999=$DM99)*([2]JOE_DATA!$B$2:$B$19999="Country of buyer")*([2]JOE_DATA!$A$2:$A$19999="Corporate"),0.4,0)))
+
IF(LEN($DN99)=0,0.3,SUM(IF(([2]JOE_DATA!$C$2:$C$19999=$DN99)*([2]JOE_DATA!$B$2:$B$19999="Country of buyer")*([2]JOE_DATA!$A$2:$A$19999="Corporate"),0.3,0)))
+
IF(LEN($DL99)=0,0.3,SUM(IF(([2]JOE_DATA!$C$2:$C$19999=$DL99)*([2]JOE_DATA!$B$2:$B$19999="Country of buyer")*([2]JOE_DATA!$A$2:$A$19999="Corporate"),0.3,0)))</f>
        <v>1</v>
      </c>
      <c r="HO99" s="3">
        <f t="array" ref="HO99">IF(LEN($DO99)=0,0.4,SUM(IF(([2]JOE_DATA!$C$2:$C$19999=$DO99)*([2]JOE_DATA!$B$2:$B$19999="Country of seller")*([2]JOE_DATA!$A$2:$A$19999="Corporate"),0.4,0)))
+
IF(LEN($DP99)=0,0.3,SUM(IF(([2]JOE_DATA!$C$2:$C$19999=$DP99)*([2]JOE_DATA!$B$2:$B$19999="Country of seller")*([2]JOE_DATA!$A$2:$A$19999="Corporate"),0.3,0)))
+
IF(LEN($DQ99)=0,0.3,SUM(IF(([2]JOE_DATA!$C$2:$C$19999=$DQ99)*([2]JOE_DATA!$B$2:$B$19999="Country of seller")*([2]JOE_DATA!$A$2:$A$19999="Corporate"),0.3,0)))</f>
        <v>1</v>
      </c>
      <c r="HP99" s="3">
        <f t="array" ref="HP99">IF(LEN($DR99)=0,0.4,SUM(IF(([2]JOE_DATA!$C$2:$C$19999=$DR99)*([2]JOE_DATA!$B$2:$B$19999="Country of target")*([2]JOE_DATA!$A$2:$A$19999="Corporate"),0.4,0)))
+
IF(LEN($DS99)=0,0.3,SUM(IF(([2]JOE_DATA!$C$2:$C$19999=$DS99)*([2]JOE_DATA!$B$2:$B$19999="Country of target")*([2]JOE_DATA!$A$2:$A$19999="Corporate"),0.3,0)))
+
IF(LEN($DT99)=0,0.3,SUM(IF(([2]JOE_DATA!$C$2:$C$19999=$DT99)*([2]JOE_DATA!$B$2:$B$19999="Country of target")*([2]JOE_DATA!$A$2:$A$19999="Corporate"),0.3,0)))</f>
        <v>1</v>
      </c>
      <c r="HQ99" s="3">
        <f t="array" ref="HQ99">IF(LEN($DU99)=0,1,SUM(IF(([2]JOE_DATA!$C$2:$C$19999=$DU99)*([2]JOE_DATA!$B$2:$B$19999="Value over US $5m")*([2]JOE_DATA!$A$2:$A$19999="Corporate"),1,0)))</f>
        <v>1</v>
      </c>
      <c r="HR99" s="3">
        <f t="array" ref="HR99">IF(LEN($DV99)=0,1,SUM(IF(([2]JOE_DATA!$C$2:$C$19999=$DV99)*([2]JOE_DATA!$B$2:$B$19999="Value over £500,000")*([2]JOE_DATA!$A$2:$A$19999="Corporate"),1,0)))</f>
        <v>1</v>
      </c>
      <c r="HS99" s="3">
        <f t="array" ref="HS99">IF(LEN($DW99)=0,1,SUM(IF(([2]JOE_DATA!$C$2:$C$19999=$DW99)*([2]JOE_DATA!$B$2:$B$19999="Value over Euro 5m")*([2]JOE_DATA!$A$2:$A$19999="Corporate"),1,0)))</f>
        <v>1</v>
      </c>
      <c r="HT99" s="3">
        <f t="array" ref="HT99">IF(LEN($DX99)=0,1,SUM(IF(([2]JOE_DATA!$C$2:$C$19999=$DX99)*([2]JOE_DATA!$B$2:$B$19999="Value range in euros")*([2]JOE_DATA!$A$2:$A$19999="Corporate"),1,0)))</f>
        <v>1</v>
      </c>
      <c r="HU99" s="3">
        <f t="array" ref="HU99">IF(LEN($DY99)=0,1,SUM(IF(([2]JOE_DATA!$C$2:$C$19999=$DY99)*([2]JOE_DATA!$B$2:$B$19999="Is the deal relevant for M&amp;A study")*([2]JOE_DATA!$A$2:$A$19999="Corporate"),1,0)))</f>
        <v>1</v>
      </c>
      <c r="HV99" s="3">
        <f t="array" ref="HV99">IF(LEN($DZ99)=0,1,SUM(IF(([2]JOE_DATA!$C$2:$C$19999=$DZ99)*([2]JOE_DATA!$B$2:$B$19999="Does the deal involve PE clients")*([2]JOE_DATA!$A$2:$A$19999="Corporate"),1,0)))</f>
        <v>1</v>
      </c>
      <c r="HW99" s="3">
        <f t="array" ref="HW99">IF(LEN($EA99)=0,1,SUM(IF(([2]JOE_DATA!$C$2:$C$19999=$EA99)*([2]JOE_DATA!$B$2:$B$19999="Quarter deal announced/signed")*([2]JOE_DATA!$A$2:$A$19999="Corporate"),1,0)))</f>
        <v>1</v>
      </c>
      <c r="HX99" s="3">
        <f t="array" ref="HX99">IF(LEN($EB99)=0,1,SUM(IF(([2]JOE_DATA!$C$2:$C$19999=$EB99)*([2]JOE_DATA!$B$2:$B$19999="Quarter deal completed")*([2]JOE_DATA!$A$2:$A$19999="Corporate"),1,0)))</f>
        <v>1</v>
      </c>
      <c r="HY99" s="3">
        <f t="array" ref="HY99">IF(LEN($EC99)=0,1,SUM(IF(([2]JOE_DATA!$C$2:$C$19999=$EC99)*([2]JOE_DATA!$B$2:$B$19999="Year deal announced/signed")*([2]JOE_DATA!$A$2:$A$19999="Corporate"),1,0)))</f>
        <v>1</v>
      </c>
      <c r="HZ99" s="3">
        <f t="array" ref="HZ99">IF(LEN($ED99)=0,1,SUM(IF(([2]JOE_DATA!$C$2:$C$19999=$ED99)*([2]JOE_DATA!$B$2:$B$19999="Year deal completed")*([2]JOE_DATA!$A$2:$A$19999="Corporate"),1,0)))</f>
        <v>1</v>
      </c>
      <c r="IA99" s="3">
        <v>1</v>
      </c>
      <c r="IB99" s="3">
        <f t="array" ref="IB99">IF(LEN($EF99)=0,1,SUM(IF(([2]JOE_DATA!$C$2:$C$19999=$EF99)*([2]JOE_DATA!$B$2:$B$19999="Work type")*([2]JOE_DATA!$A$2:$A$19999="Corporate Tax"),1,0)))</f>
        <v>1</v>
      </c>
      <c r="IC99" s="3">
        <f t="array" ref="IC99">IF(LEN($EG99)=0,0.4,SUM(IF(([2]JOE_DATA!$C$2:$C$19999=$EG99)*([2]JOE_DATA!$B$2:$B$19999="Work type")*([2]JOE_DATA!$A$2:$A$19999="EPC Construction"),0.4,0)))
+
IF(LEN($EH99)=0,0.3,SUM(IF(([2]JOE_DATA!$C$2:$C$19999=$EH99)*([2]JOE_DATA!$B$2:$B$19999="Work type")*([2]JOE_DATA!$A$2:$A$19999="EPC Construction"),0.3,0)))
+
IF(LEN($EI99)=0,0.3,SUM(IF(([2]JOE_DATA!$C$2:$C$19999=$EI99)*([2]JOE_DATA!$B$2:$B$19999="Work type")*([2]JOE_DATA!$A$2:$A$19999="EPC Construction"),0.3,0)))</f>
        <v>1</v>
      </c>
      <c r="ID99" s="3">
        <f t="array" ref="ID99">IF(LEN($EJ99)=0,0.4,SUM(IF(([2]JOE_DATA!$C$2:$C$19999=$EJ99)*([2]JOE_DATA!$B$2:$B$19999="Contract type")*([2]JOE_DATA!$A$2:$A$19999="EPC Construction"),0.4,0)))
+
IF(LEN($EK99)=0,0.3,SUM(IF(([2]JOE_DATA!$C$2:$C$19999=$EK99)*([2]JOE_DATA!$B$2:$B$19999="Contract type")*([2]JOE_DATA!$A$2:$A$19999="EPC Construction"),0.3,0)))
+
IF(LEN($EL99)=0,0.3,SUM(IF(([2]JOE_DATA!$C$2:$C$19999=$EL99)*([2]JOE_DATA!$B$2:$B$19999="Contract type")*([2]JOE_DATA!$A$2:$A$19999="EPC Construction"),0.3,0)))</f>
        <v>1</v>
      </c>
      <c r="IE99" s="3">
        <f t="array" ref="IE99">IF(LEN($EP99)=0,1,SUM(IF(([2]JOE_DATA!$C$2:$C$19999=$EP99)*([2]JOE_DATA!$B$2:$B$19999="Client type")*([2]JOE_DATA!$A$2:$A$19999="EPC Construction"),1,0)))</f>
        <v>1</v>
      </c>
      <c r="IF99" s="3">
        <f t="array" ref="IF99">IF(LEN($EN99)=0,1,SUM(IF(([2]JOE_DATA!$C$2:$C$19999=$EN99)*([2]JOE_DATA!$B$2:$B$19999="Subject matter")*([2]JOE_DATA!$A$2:$A$19999="EPC Construction"),1,0)))</f>
        <v>1</v>
      </c>
      <c r="IG99" s="3">
        <f t="array" ref="IG99">IF(LEN($ER99)=0,1,SUM(IF(([2]JOE_DATA!$C$2:$C$19999=$ER99)*([2]JOE_DATA!$B$2:$B$19999="Client scope")*([2]JOE_DATA!$A$2:$A$19999="EPC Construction"),1,0)))</f>
        <v>1</v>
      </c>
      <c r="IH99" s="3">
        <f t="array" ref="IH99">IF(LEN($ES99)=0,0.4,SUM(IF(([2]JOE_DATA!$C$2:$C$19999=$ES99)*([2]JOE_DATA!$B$2:$B$19999="Work type")*([2]JOE_DATA!$A$2:$A$19999="EPC Energy"),0.4,0)))
+
IF(LEN($ET99)=0,0.3,SUM(IF(([2]JOE_DATA!$C$2:$C$19999=$ET99)*([2]JOE_DATA!$B$2:$B$19999="Work type")*([2]JOE_DATA!$A$2:$A$19999="EPC Energy"),0.3,0)))
+
IF(LEN($EU99)=0,0.3,SUM(IF(([2]JOE_DATA!$C$2:$C$19999=$EU99)*([2]JOE_DATA!$B$2:$B$19999="Work type")*([2]JOE_DATA!$A$2:$A$19999="EPC Energy"),0.3,0)))</f>
        <v>1</v>
      </c>
      <c r="II99" s="3">
        <f t="array" ref="II99">IF(LEN($EV99)=0,1,SUM(IF(([2]JOE_DATA!$C$2:$C$19999=$EV99)*([2]JOE_DATA!$B$2:$B$19999="Work type")*([2]JOE_DATA!$A$2:$A$19999="EPC Energy"),1,0)))</f>
        <v>1</v>
      </c>
      <c r="IJ99" s="3">
        <f t="array" ref="IJ99">IF(LEN($EW99)=0,1,SUM(IF(([2]JOE_DATA!$C$2:$C$19999=$EW99)*([2]JOE_DATA!$B$2:$B$19999="Client type")*([2]JOE_DATA!$A$2:$A$19999="EPC Projects"),1,0)))</f>
        <v>1</v>
      </c>
      <c r="IK99" s="3">
        <f t="array" ref="IK99">IF(LEN($FE99)=0,0.4,SUM(IF(([2]JOE_DATA!$C$2:$C$19999=$FE99)*([2]JOE_DATA!$B$2:$B$19999="Client type")*([2]JOE_DATA!$A$2:$A$19999="Real Estate"),0.4,0)))
+
IF(LEN($FF99)=0,0.3,SUM(IF(([2]JOE_DATA!$C$2:$C$19999=$FF99)*([2]JOE_DATA!$B$2:$B$19999="Client type")*([2]JOE_DATA!$A$2:$A$19999="Real Estate"),0.3,0)))
+
IF(LEN($FG99)=0,0.3,SUM(IF(([2]JOE_DATA!$C$2:$C$19999=$FG99)*([2]JOE_DATA!$B$2:$B$19999="Client type")*([2]JOE_DATA!$A$2:$A$19999="Real Estate"),0.3,0)))</f>
        <v>1</v>
      </c>
      <c r="IL99" s="3">
        <f t="array" ref="IL99">IF(LEN($FH99)=0,0.4,SUM(IF(([2]JOE_DATA!$C$2:$C$19999=$FH99)*([2]JOE_DATA!$B$2:$B$19999="Work type")*([2]JOE_DATA!$A$2:$A$19999="Real Estate"),0.4,0)))
+
IF(LEN($FI99)=0,0.3,SUM(IF(([2]JOE_DATA!$C$2:$C$19999=$FI99)*([2]JOE_DATA!$B$2:$B$19999="Work type")*([2]JOE_DATA!$A$2:$A$19999="Real Estate"),0.3,0)))
+
IF(LEN($FJ99)=0,0.3,SUM(IF(([2]JOE_DATA!$C$2:$C$19999=$FJ99)*([2]JOE_DATA!$B$2:$B$19999="Work type")*([2]JOE_DATA!$A$2:$A$19999="Real Estate"),0.3,0)))</f>
        <v>1</v>
      </c>
      <c r="IM99" s="3">
        <f t="array" ref="IM99">IF(LEN($EX99)=0,0.4,SUM(IF(([2]JOE_DATA!$C$2:$C$19999=$EX99)*([2]JOE_DATA!$B$2:$B$19999="Work type")*([2]JOE_DATA!$A$2:$A$19999="Human Capital"),0.4,0)))
+
IF(LEN($EY99)=0,0.3,SUM(IF(([2]JOE_DATA!$C$2:$C$19999=$EY99)*([2]JOE_DATA!$B$2:$B$19999="Work type")*([2]JOE_DATA!$A$2:$A$19999="Human Capital"),0.3,0)))
+
IF(LEN($EZ99)=0,0.3,SUM(IF(([2]JOE_DATA!$C$2:$C$19999=$EZ99)*([2]JOE_DATA!$B$2:$B$19999="Work type")*([2]JOE_DATA!$A$2:$A$19999="Human Capital"),0.3,0)))</f>
        <v>1</v>
      </c>
      <c r="IN99" s="3">
        <f t="array" ref="IN99">IF(LEN($FA99)=0,0.4,SUM(IF(([2]JOE_DATA!$C$2:$C$19999=$FA99)*([2]JOE_DATA!$B$2:$B$19999="Sub-work types")*([2]JOE_DATA!$A$2:$A$19999="Human Capital"),0.4,0)))
+
IF(LEN($FB99)=0,0.3,SUM(IF(([2]JOE_DATA!$C$2:$C$19999=$FB99)*([2]JOE_DATA!$B$2:$B$19999="Sub-work types")*([2]JOE_DATA!$A$2:$A$19999="Human Capital"),0.3,0)))
+
IF(LEN($FC99)=0,0.3,SUM(IF(([2]JOE_DATA!$C$2:$C$19999=$FC99)*([2]JOE_DATA!$B$2:$B$19999="Sub-work types")*([2]JOE_DATA!$A$2:$A$19999="Human Capital"),0.3,0)))</f>
        <v>1</v>
      </c>
      <c r="IO99" s="16">
        <f t="array" ref="IO99">IF(LEN($FD99)=0,1,SUM(IF(([2]JOE_DATA!$C$2:$C$19999=$FD99)*([2]JOE_DATA!$B$2:$B$19999="Pension scheme")*([2]JOE_DATA!$A$2:$A$19999="Human Capital"),1,0)))</f>
        <v>1</v>
      </c>
      <c r="IP99" s="3">
        <f t="array" ref="IP99">IF(LEN($BT99)=0,0.4,SUM(IF(([2]JOE_DATA!$C$2:$C$19999=$BT99)*([2]JOE_DATA!$B$2:$B$19999="Other Matter Executive"),0.4,0)))
+
IF(LEN($BU99)=0,0.3,SUM(IF(([2]JOE_DATA!$C$2:$C$19999=$BU99)*([2]JOE_DATA!$B$2:$B$19999="Other Matter Executive"),0.3,0)))
+
IF(LEN($BV99)=0,0.3,SUM(IF(([2]JOE_DATA!$C$2:$C$19999=$BV99)*([2]JOE_DATA!$B$2:$B$19999="Other Matter Executive"),0.3,0)))</f>
        <v>1</v>
      </c>
    </row>
    <row r="100" spans="1:250" ht="45.75">
      <c r="A100" s="37" t="s">
        <v>246</v>
      </c>
      <c r="B100" s="38" t="s">
        <v>562</v>
      </c>
      <c r="C100" s="37" t="s">
        <v>254</v>
      </c>
      <c r="D100" s="37"/>
      <c r="E100" s="3"/>
      <c r="F100" s="39" t="s">
        <v>325</v>
      </c>
      <c r="G100" s="39" t="s">
        <v>317</v>
      </c>
      <c r="H100" s="3"/>
      <c r="I100" s="40" t="s">
        <v>318</v>
      </c>
      <c r="J100" s="40" t="s">
        <v>326</v>
      </c>
      <c r="K100" s="3"/>
      <c r="L100" s="37"/>
      <c r="M100" s="3"/>
      <c r="N100" s="3"/>
      <c r="O100" s="41" t="s">
        <v>100</v>
      </c>
      <c r="P100" s="37"/>
      <c r="Q100" s="37"/>
      <c r="R100" s="3"/>
      <c r="S100" s="42"/>
      <c r="T100" s="42">
        <v>39807</v>
      </c>
      <c r="U100" s="37" t="s">
        <v>325</v>
      </c>
      <c r="V100" s="3"/>
      <c r="W100" s="3"/>
      <c r="X100" s="40" t="s">
        <v>318</v>
      </c>
      <c r="Y100" s="40" t="s">
        <v>326</v>
      </c>
      <c r="Z100" s="3"/>
      <c r="AA100" s="37" t="s">
        <v>566</v>
      </c>
      <c r="AB100" s="37"/>
      <c r="AC100" s="3"/>
      <c r="AD100" s="37" t="s">
        <v>254</v>
      </c>
      <c r="AE100" s="3"/>
      <c r="AF100" s="3"/>
      <c r="AG100" s="43"/>
      <c r="AH100" s="3"/>
      <c r="AI100" s="37" t="s">
        <v>255</v>
      </c>
      <c r="AJ100" s="3"/>
      <c r="AK100" s="3"/>
      <c r="AL100" s="37"/>
      <c r="AM100" s="3"/>
      <c r="AN100" s="3"/>
      <c r="AO100" s="37" t="s">
        <v>256</v>
      </c>
      <c r="AP100" s="3"/>
      <c r="AQ100" s="3"/>
      <c r="AR100" s="3"/>
      <c r="AS100" s="3"/>
      <c r="AT100" s="3"/>
      <c r="AU100" s="3"/>
      <c r="AV100" s="3"/>
      <c r="AW100" s="3"/>
      <c r="AX100" s="3"/>
      <c r="AY100" s="3"/>
      <c r="AZ100" s="3"/>
      <c r="BA100" s="3"/>
      <c r="BB100" s="3"/>
      <c r="BC100" s="3"/>
      <c r="BD100" s="3"/>
      <c r="BE100" s="44"/>
      <c r="BF100" s="37"/>
      <c r="BG100" s="37" t="s">
        <v>254</v>
      </c>
      <c r="BH100" s="3"/>
      <c r="BI100" s="40" t="s">
        <v>375</v>
      </c>
      <c r="BJ100" s="40" t="s">
        <v>257</v>
      </c>
      <c r="BK100" s="40" t="s">
        <v>289</v>
      </c>
      <c r="BL100" s="46" t="s">
        <v>376</v>
      </c>
      <c r="BM100" s="46" t="s">
        <v>258</v>
      </c>
      <c r="BN100" s="46" t="s">
        <v>290</v>
      </c>
      <c r="BO100" s="3"/>
      <c r="BP100" s="3"/>
      <c r="BQ100" s="3"/>
      <c r="BR100" s="3"/>
      <c r="BS100" s="3"/>
      <c r="BT100" s="37"/>
      <c r="BU100" s="37"/>
      <c r="BV100" s="37"/>
      <c r="BW100" s="3"/>
      <c r="BX100" s="3"/>
      <c r="BY100" s="3"/>
      <c r="BZ100" s="3"/>
      <c r="CA100" s="3"/>
      <c r="CB100" s="3"/>
      <c r="CC100" s="3"/>
      <c r="CD100" s="41" t="s">
        <v>259</v>
      </c>
      <c r="CE100" s="40" t="s">
        <v>260</v>
      </c>
      <c r="CF100" s="3"/>
      <c r="CG100" s="41" t="s">
        <v>261</v>
      </c>
      <c r="CH100" s="40"/>
      <c r="CI100" s="3"/>
      <c r="CJ100" s="3"/>
      <c r="CK100" s="41" t="s">
        <v>262</v>
      </c>
      <c r="CL100" s="3"/>
      <c r="CM100" s="3"/>
      <c r="CN100" s="3"/>
      <c r="CO100" s="3"/>
      <c r="CP100" s="3"/>
      <c r="CQ100" s="37"/>
      <c r="CR100" s="37"/>
      <c r="CS100" s="40" t="s">
        <v>567</v>
      </c>
      <c r="CT100" s="37"/>
      <c r="CU100" s="37"/>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7"/>
      <c r="FF100" s="37"/>
      <c r="FG100" s="37"/>
      <c r="FH100" s="37"/>
      <c r="FI100" s="37"/>
      <c r="FJ100" s="3"/>
      <c r="FK100" s="3"/>
      <c r="FL100" s="3"/>
      <c r="FM100" s="3"/>
      <c r="FO100" s="3"/>
      <c r="FP100" s="3"/>
      <c r="FQ100" s="3" t="str">
        <f t="array" ref="FQ100">IF(SUM($FU100:$IP100)=74,"PASS","FAIL")</f>
        <v>FAIL</v>
      </c>
      <c r="FR100" s="3">
        <f t="shared" si="9"/>
        <v>1</v>
      </c>
      <c r="FS100" s="3">
        <f t="shared" si="10"/>
        <v>0</v>
      </c>
      <c r="FT100" s="3"/>
      <c r="FU100" s="3">
        <f t="array" ref="FU100">SUM(IF(([2]JOE_DATA!$C$2:$C$19999=$C100)*([2]JOE_DATA!$B$2:$B$19999="Client Name Confidential"),1,0))</f>
        <v>1</v>
      </c>
      <c r="FV100" s="3">
        <f t="array" ref="FV100">IF(ISBLANK($E100),1,SUM(IF(([2]JOE_DATA!$C$2:$C$19999=$E100)*([2]JOE_DATA!$B$2:$B$19999="Client name confidential on completion"),1,0)))</f>
        <v>1</v>
      </c>
      <c r="FW100" s="3">
        <f t="array" ref="FW100">IF(LEN($F100)=0,0.5,SUM(IF(([2]JOE_DATA!$C$2:$C$19999=$F100)*([2]JOE_DATA!$B$2:$B$19999="Client sector group"),0.5,0)))
+
IF(LEN($G100)=0,0.25,SUM(IF(([2]JOE_DATA!$C$2:$C$19999=$G100)*([2]JOE_DATA!$B$2:$B$19999="Client sector group"),0.25,0)))
+
IF(LEN($H100)=0,0.25,SUM(IF(([2]JOE_DATA!$C$2:$C$19999=$H100)*([2]JOE_DATA!$B$2:$B$19999="Client sector group"),0.25,0)))</f>
        <v>1</v>
      </c>
      <c r="FX100" s="3">
        <f t="array" ref="FX100">IF(ISBLANK($I100),0.5,SUM(IF(([2]JOE_DATA!$C$2:$C$19999=$I100)*([2]JOE_DATA!$B$2:$B$19999="Client sub-sector group"),0.5,0)))
+
IF(ISBLANK($J100),0.25,SUM(IF(([2]JOE_DATA!$C$2:$C$19999=$J100)*([2]JOE_DATA!$B$2:$B$19999="Client sub-sector group"),0.25,0)))
+
IF(ISBLANK($K100),0.25,SUM(IF(([2]JOE_DATA!$C$2:$C$19999=$K100)*([2]JOE_DATA!$B$2:$B$19999="Client sub-sector group"),0.25,0)))</f>
        <v>1</v>
      </c>
      <c r="FY100" s="3">
        <f t="array" ref="FY100">IF(LEN($L100)=0,0.4,SUM(IF(([2]JOE_DATA!$C$2:$C$19999=$L100)*([2]JOE_DATA!$B$2:$B$19999="Predominant Country of Client"),0.4,0)))
+
IF(LEN($M100)=0,0.3,SUM(IF(([2]JOE_DATA!$C$2:$C$19999=$M100)*([2]JOE_DATA!$B$2:$B$19999="Predominant Country of Client"),0.3,0)))
+
IF(LEN($N100)=0,0.3,SUM(IF(([2]JOE_DATA!$C$2:$C$19999=$N100)*([2]JOE_DATA!$B$2:$B$19999="Predominant Country of Client"),0.3,0)))</f>
        <v>1</v>
      </c>
      <c r="FZ100" s="3">
        <f t="array" ref="FZ100">IF(LEN($O100)=0,0.4,SUM(IF(([2]JOE_DATA!$C$2:$C$19999=$O100)*([2]JOE_DATA!$B$2:$B$19999="Main practice group"),0.4,0)))
+
IF(LEN($P100)=0,0.3,SUM(IF(([2]JOE_DATA!$C$2:$C$19999=$P100)*([2]JOE_DATA!$B$2:$B$19999="Main practice group"),0.3,0)))
+
IF(LEN($Q100)=0,0.3,SUM(IF(([2]JOE_DATA!$C$2:$C$19999=$Q100)*([2]JOE_DATA!$B$2:$B$19999="Main practice group"),0.3,0)))</f>
        <v>1</v>
      </c>
      <c r="GA100" s="3">
        <f t="shared" si="11"/>
        <v>1</v>
      </c>
      <c r="GB100" s="3">
        <f t="shared" si="12"/>
        <v>1</v>
      </c>
      <c r="GC100" s="3">
        <f t="array" ref="GC100">IF(LEN($U100)=0,0.4,SUM(IF(([2]JOE_DATA!$C$2:$C$19999=$U100)*([2]JOE_DATA!$B$2:$B$19999="Matter sector group"),0.4,0)))
+
IF(LEN($V100)=0,0.3,SUM(IF(([2]JOE_DATA!$C$2:$C$19999=$V100)*([2]JOE_DATA!$B$2:$B$19999="Matter sector group"),0.3,0)))
+
IF(LEN($W100)=0,0.3,SUM(IF(([2]JOE_DATA!$C$2:$C$19999=$W100)*([2]JOE_DATA!$B$2:$B$19999="Matter sector group"),0.3,0)))</f>
        <v>1</v>
      </c>
      <c r="GD100" s="3">
        <f t="array" ref="GD100">IF(LEN($X100)=0,0.4,SUM(IF(([2]JOE_DATA!$C$2:$C$19999=$X100)*([2]JOE_DATA!$B$2:$B$19999="Matter sub-sector group"),0.4,0)))
+
IF(LEN($Y100)=0,0.3,SUM(IF(([2]JOE_DATA!$C$2:$C$19999=$Y100)*([2]JOE_DATA!$B$2:$B$19999="Matter sub-sector group"),0.3,0)))
+
IF(LEN($Z100)=0,0.3,SUM(IF(([2]JOE_DATA!$C$2:$C$19999=$Z100)*([2]JOE_DATA!$B$2:$B$19999="Matter sub-sector group"),0.3,0)))</f>
        <v>1</v>
      </c>
      <c r="GE100" s="3">
        <f t="array" ref="GE100">IF(ISBLANK($AD100),1,SUM(IF(([2]JOE_DATA!$C$2:$C$19999=$AD100)*([2]JOE_DATA!$B$2:$B$19999="Matter confidential"),1,0)))</f>
        <v>1</v>
      </c>
      <c r="GF100" s="3">
        <f t="array" ref="GF100">IF(ISBLANK($AE100),1,SUM(IF(([2]JOE_DATA!$C$2:$C$19999=$AE100)*([2]JOE_DATA!$B$2:$B$19999="Matter confidential on completion"),1,0)))</f>
        <v>1</v>
      </c>
      <c r="GG100" s="3">
        <f t="array" ref="GG100">IF(ISBLANK($AG100),1,SUM(IF(([2]JOE_DATA!$C$2:$C$19999=$AG100)*([2]JOE_DATA!$B$2:$B$19999="Applicable law"),1,0)))</f>
        <v>1</v>
      </c>
      <c r="GH100" s="3">
        <f t="array" ref="GH100">IF(ISBLANK($AO100),1,SUM(IF(([2]JOE_DATA!$C$2:$C$19999=$AO100)*([2]JOE_DATA!$B$2:$B$19999="Contentious"),1,0)))</f>
        <v>1</v>
      </c>
      <c r="GI100" s="3">
        <f t="array" ref="GI100">IF(ISBLANK($AP100),1,SUM(IF(([2]JOE_DATA!$C$2:$C$19999=$AP100)*([2]JOE_DATA!$B$2:$B$19999="Dispute resolution"),1,0)))</f>
        <v>1</v>
      </c>
      <c r="GJ100" s="3">
        <f t="array" ref="GJ100">IF(ISBLANK($AQ100),1,SUM(IF(([2]JOE_DATA!$C$2:$C$19999=$AQ100)*([2]JOE_DATA!$B$2:$B$19999="Language of dispute"),1,0)))</f>
        <v>1</v>
      </c>
      <c r="GK100" s="3">
        <f t="array" ref="GK100">IF(LEN($AW100)=0,0.4,SUM(IF(([2]JOE_DATA!$C$2:$C$19999=$AW100)*([2]JOE_DATA!$B$2:$B$19999="Country Of Arbitration"),0.4,0)))
+
IF(LEN($AX100)=0,0.3,SUM(IF(([2]JOE_DATA!$C$2:$C$19999=$AX100)*([2]JOE_DATA!$B$2:$B$19999="Country Of Arbitration"),0.3,0)))
+
IF(LEN($AY100)=0,0.3,SUM(IF(([2]JOE_DATA!$C$2:$C$19999=$AY100)*([2]JOE_DATA!$B$2:$B$19999="Country Of Arbitration"),0.3,0)))</f>
        <v>1</v>
      </c>
      <c r="GL100" s="3">
        <f t="array" ref="GL100">IF(LEN($AT100)=0,0.4,SUM(IF(([2]JOE_DATA!$C$2:$C$19999=$AT100)*([2]JOE_DATA!$B$2:$B$19999="Jurisdiction of dispute"),0.4,0)))
+
IF(LEN($AU100)=0,0.3,SUM(IF(([2]JOE_DATA!$C$2:$C$19999=$AU100)*([2]JOE_DATA!$B$2:$B$19999="Jurisdiction of dispute"),0.3,0)))
+
IF(LEN($AV100)=0,0.3,SUM(IF(([2]JOE_DATA!$C$2:$C$19999=$AV100)*([2]JOE_DATA!$B$2:$B$19999="Jurisdiction of dispute"),0.3,0)))</f>
        <v>1</v>
      </c>
      <c r="GM100" s="3">
        <f t="array" ref="GM100">IF(LEN($AZ100)=0,0.6,SUM(IF(([2]JOE_DATA!$C$2:$C$19999=$AZ100)*([2]JOE_DATA!$B$2:$B$19999="Seat of arbitration"),0.6,0)))
+
IF(LEN($BA100)=0,0.4,SUM(IF(([2]JOE_DATA!$C$2:$C$19999=$BA100)*([2]JOE_DATA!$B$2:$B$19999="Seat of arbitration"),0.4,0)))</f>
        <v>1</v>
      </c>
      <c r="GN100" s="3">
        <f t="array" ref="GN100">IF(ISBLANK($BB100),1,SUM(IF(([2]JOE_DATA!$C$2:$C$19999=$BB100)*([2]JOE_DATA!$B$2:$B$19999="Arbitral rules"),1,0)))</f>
        <v>1</v>
      </c>
      <c r="GO100" s="3">
        <f t="array" ref="GO100">IF(ISBLANK($BC100),1,SUM(IF(([2]JOE_DATA!$C$2:$C$19999=$BC100)*([2]JOE_DATA!$B$2:$B$19999="Investment treaty"),1,0)))</f>
        <v>1</v>
      </c>
      <c r="GP100" s="3">
        <f t="array" ref="GP100">IF(ISBLANK($BD100),1,SUM(IF(([2]JOE_DATA!$C$2:$C$19999=$BD100)*([2]JOE_DATA!$B$2:$B$19999="Investigation type"),1,0)))</f>
        <v>1</v>
      </c>
      <c r="GQ100" s="3">
        <f t="array" ref="GQ100">IF(ISBLANK($BF100),1,SUM(IF(([2]JOE_DATA!$C$2:$C$19999=$BF100)*([2]JOE_DATA!$B$2:$B$19999="Currency of deal"),1,0)))</f>
        <v>1</v>
      </c>
      <c r="GR100" s="3">
        <f t="array" ref="GR100">IF(ISBLANK($BG100),1,SUM(IF(([2]JOE_DATA!$C$2:$C$19999=$BG100)*([2]JOE_DATA!$B$2:$B$19999="Value confidential"),1,0)))</f>
        <v>1</v>
      </c>
      <c r="GS100" s="3">
        <f t="array" ref="GS100">IF(ISBLANK($BH100),1,SUM(IF(([2]JOE_DATA!$C$2:$C$19999=$BH100)*([2]JOE_DATA!$B$2:$B$19999="Value confidential on completion"),1,0)))</f>
        <v>1</v>
      </c>
      <c r="GT100" s="3">
        <f t="array" ref="GT100">IF(LEN($BI100)=0,0.4,SUM(IF(([2]JOE_DATA!$C$2:$C$19999=$BI100)*([2]JOE_DATA!$B$2:$B$19999="Teams"),0.4,0)))
+
IF(LEN($BJ100)=0,0.3,SUM(IF(([2]JOE_DATA!$C$2:$C$19999=$BJ100)*([2]JOE_DATA!$B$2:$B$19999="Teams"),0.3,0)))
+
IF(LEN($BK100)=0,0.3,SUM(IF(([2]JOE_DATA!$C$2:$C$19999=$BK100)*([2]JOE_DATA!$B$2:$B$19999="Teams"),0.3,0)))</f>
        <v>1</v>
      </c>
      <c r="GU100" s="3">
        <f t="array" ref="GU100">IF(LEN($BL100)=0,0.4,SUM(IF(([2]JOE_DATA!$C$2:$C$19999=$BL100)*([2]JOE_DATA!$B$2:$B$19999="Lead Matter Partner"),0.4,0)))
+
IF(LEN($BM100)=0,0.3,SUM(IF(([2]JOE_DATA!$C$2:$C$19999=$BM100)*([2]JOE_DATA!$B$2:$B$19999="Lead Matter Partner"),0.3,0)))
+
IF(LEN($BN100)=0,0.3,SUM(IF(([2]JOE_DATA!$C$2:$C$19999=$BN100)*([2]JOE_DATA!$B$2:$B$19999="Lead Matter Partner"),0.3,0)))</f>
        <v>1</v>
      </c>
      <c r="GV100" s="3">
        <f t="array" ref="GV100">IF(LEN($BP100)=0,0.4,SUM(IF(([2]JOE_DATA!$C$2:$C$19999=$BP100)*([2]JOE_DATA!$B$2:$B$19999="Source of credential"),0.4,0)))
+
IF(LEN($BQ100)=0,0.3,SUM(IF(([2]JOE_DATA!$C$2:$C$19999=$BQ100)*([2]JOE_DATA!$B$2:$B$19999="Source of credential"),0.3,0)))
+
IF(LEN($BR100)=0,0.3,SUM(IF(([2]JOE_DATA!$C$2:$C$19999=$BR100)*([2]JOE_DATA!$B$2:$B$19999="Source of credential"),0.3,0)))</f>
        <v>1</v>
      </c>
      <c r="GW100" s="3">
        <f t="array" ref="GW100">IF(LEN($BX100)=0,0.4,SUM(IF(([2]JOE_DATA!$C$2:$C$19999=$BX100)*([2]JOE_DATA!$B$2:$B$19999="CMS firms involved"),0.4,0)))
+
IF(LEN($BY100)=0,0.6,SUM(IF(([2]JOE_DATA!$C$2:$C$19999=$BY100)*([2]JOE_DATA!$B$2:$B$19999="CMS firms involved"),0.6,0)))</f>
        <v>1</v>
      </c>
      <c r="GX100" s="3">
        <f t="array" ref="GX100">IF(ISBLANK($BZ100),1,SUM(IF(([2]JOE_DATA!$C$2:$C$19999=$BZ100)*([2]JOE_DATA!$B$2:$B$19999="Lead CMS firm"),1,0)))</f>
        <v>1</v>
      </c>
      <c r="GY100" s="3">
        <f t="array" ref="GY100">IF(LEN($CA100)=0,0.4,SUM(IF(([2]JOE_DATA!$C$2:$C$19999=$CA100)*([2]JOE_DATA!$B$2:$B$19999="Countries of other CMS firms"),0.4,0)))
+
IF(LEN($CB100)=0,0.3,SUM(IF(([2]JOE_DATA!$C$2:$C$19999=$CB100)*([2]JOE_DATA!$B$2:$B$19999="Countries of other CMS firms"),0.3,0)))
+
IF(LEN($CC100)=0,0.3,SUM(IF(([2]JOE_DATA!$C$2:$C$19999=$CC100)*([2]JOE_DATA!$B$2:$B$19999="Countries of other CMS firms"),0.3,0)))</f>
        <v>1</v>
      </c>
      <c r="GZ100" s="3">
        <f t="array" ref="GZ100">IF(ISBLANK($CD100),1,SUM(IF(([2]JOE_DATA!$C$2:$C$19999=$CD100)*([2]JOE_DATA!$B$2:$B$19999="Credential status"),1,0)))</f>
        <v>1</v>
      </c>
      <c r="HA100" s="3">
        <f t="array" ref="HA100">IF(ISBLANK($CE100),1,SUM(IF(([2]JOE_DATA!$C$2:$C$19999=$CE100)*([2]JOE_DATA!$B$2:$B$19999="Credential version"),1,0)))</f>
        <v>1</v>
      </c>
      <c r="HB100" s="3">
        <f t="array" ref="HB100">IF(ISBLANK($CG100),1,SUM(IF(([2]JOE_DATA!$C$2:$C$19999=$CG100)*([2]JOE_DATA!$B$2:$B$19999="Credential type "),1,0)))</f>
        <v>1</v>
      </c>
      <c r="HC100" s="3">
        <f t="array" ref="HC100">IF(ISBLANK($CH100),1,SUM(IF(([2]JOE_DATA!$C$2:$C$19999=$CH100)*([2]JOE_DATA!$B$2:$B$19999="Other uses"),1,0)))</f>
        <v>1</v>
      </c>
      <c r="HD100" s="3">
        <f t="array" ref="HD100">IF(ISBLANK($CK100),1,SUM(IF(([2]JOE_DATA!$C$2:$C$19999=$CK100)*([2]JOE_DATA!$B$2:$B$19999="Priority"),1,0)))</f>
        <v>1</v>
      </c>
      <c r="HE100" s="3">
        <f t="array" ref="HE100">IF(LEN($CM100)=0,0.4,SUM(IF(([2]JOE_DATA!$C$2:$C$19999=$CM100)*([2]JOE_DATA!$B$2:$B$19999="Know how"),0.4,0)))
+
IF(LEN($CN100)=0,0.3,SUM(IF(([2]JOE_DATA!$C$2:$C$19999=$CN100)*([2]JOE_DATA!$B$2:$B$19999="Know how"),0.3,0)))
+
IF(LEN($CO100)=0,0.3,SUM(IF(([2]JOE_DATA!$C$2:$C$19999=$CO100)*([2]JOE_DATA!$B$2:$B$19999="Know how"),0.3,0)))</f>
        <v>1</v>
      </c>
      <c r="HF100" s="3">
        <f t="array" ref="HF100">IF(LEN($CS100)=0,0.4,SUM(IF(([2]JOE_DATA!$C$2:$C$19999=$CS100)*([2]JOE_DATA!$B$2:$B$19999="Work type")*([2]JOE_DATA!$A$2:$A$19999="BAIF"),0.4,0)))
+
IF(LEN($CT100)=0,0.3,SUM(IF(([2]JOE_DATA!$C$2:$C$19999=$CT100)*([2]JOE_DATA!$B$2:$B$19999="Work type")*([2]JOE_DATA!$A$2:$A$19999="BAIF"),0.3,0)))
+
IF(LEN($CU100)=0,0.3,SUM(IF(([2]JOE_DATA!$C$2:$C$19999=$CU100)*([2]JOE_DATA!$B$2:$B$19999="Work type")*([2]JOE_DATA!$A$2:$A$19999="BAIF"),0.3,0)))</f>
        <v>0.6</v>
      </c>
      <c r="HG100" s="3">
        <f t="array" ref="HG100">IF(LEN($CQ100)=0,1,SUM(IF(([2]JOE_DATA!$C$2:$C$19999=$CQ100)*([2]JOE_DATA!$B$2:$B$19999="Client type")*([2]JOE_DATA!$A$2:$A$19999="BAIF"),1,0)))</f>
        <v>1</v>
      </c>
      <c r="HH100" s="3">
        <f t="array" ref="HH100">IF(LEN($CW100)=0,0.4,SUM(IF(([2]JOE_DATA!$C$2:$C$19999=$CW100)*([2]JOE_DATA!$B$2:$B$19999="Work type")*([2]JOE_DATA!$A$2:$A$19999="CRD"),0.4,0)))
+
IF(LEN($CX100)=0,0.3,SUM(IF(([2]JOE_DATA!$C$2:$C$19999=$CX100)*([2]JOE_DATA!$B$2:$B$19999="Work type")*([2]JOE_DATA!$A$2:$A$19999="CRD"),0.3,0)))
+
IF(LEN($CY100)=0,0.3,SUM(IF(([2]JOE_DATA!$C$2:$C$19999=$CY100)*([2]JOE_DATA!$B$2:$B$19999="Work type")*([2]JOE_DATA!$A$2:$A$19999="CRD"),0.3,0)))</f>
        <v>1</v>
      </c>
      <c r="HI100" s="3">
        <f t="array" ref="HI100">IF(LEN($CZ100)=0,0.4,SUM(IF(([2]JOE_DATA!$C$2:$C$19999=$CZ100)*([2]JOE_DATA!$B$2:$B$19999="Sub-work type")*([2]JOE_DATA!$A$2:$A$19999="CRD"),0.4,0)))
+
IF(LEN($DA100)=0,0.3,SUM(IF(([2]JOE_DATA!$C$2:$C$19999=$DA100)*([2]JOE_DATA!$B$2:$B$19999="Sub-work type")*([2]JOE_DATA!$A$2:$A$19999="CRD"),0.3,0)))
+
IF(LEN($DB100)=0,0.3,SUM(IF(([2]JOE_DATA!$C$2:$C$19999=$DB100)*([2]JOE_DATA!$B$2:$B$19999="Sub-work type")*([2]JOE_DATA!$A$2:$A$19999="CRD"),0.3,0)))</f>
        <v>1</v>
      </c>
      <c r="HJ100" s="3">
        <f t="array" ref="HJ100">IF(LEN($CV100)=0,1,SUM(IF(([2]JOE_DATA!$C$2:$C$19999=$CV100)*([2]JOE_DATA!$B$2:$B$19999="Client type")*([2]JOE_DATA!$A$2:$A$19999="CRD"),1,0)))</f>
        <v>1</v>
      </c>
      <c r="HK100" s="3">
        <f t="array" ref="HK100">IF(LEN($DC100)=0,0.4,SUM(IF(([2]JOE_DATA!$C$2:$C$19999=$DC100)*([2]JOE_DATA!$B$2:$B$19999="Work type")*([2]JOE_DATA!$A$2:$A$19999="Corporate"),0.4,0)))
+
IF(LEN($DD100)=0,0.3,SUM(IF(([2]JOE_DATA!$C$2:$C$19999=$DD100)*([2]JOE_DATA!$B$2:$B$19999="Work type")*([2]JOE_DATA!$A$2:$A$19999="Corporate"),0.3,0)))
+
IF(LEN($DE100)=0,0.3,SUM(IF(([2]JOE_DATA!$C$2:$C$19999=$DE100)*([2]JOE_DATA!$B$2:$B$19999="Work type")*([2]JOE_DATA!$A$2:$A$19999="Corporate"),0.3,0)))</f>
        <v>1</v>
      </c>
      <c r="HL100" s="3">
        <f t="array" ref="HL100">IF(LEN($DF100)=0,0.4,SUM(IF(([2]JOE_DATA!$C$2:$C$19999=$DF100)*([2]JOE_DATA!$B$2:$B$19999="Sub-work type")*([2]JOE_DATA!$A$2:$A$19999="Corporate"),0.4,0)))
+
IF(LEN($DG100)=0,0.3,SUM(IF(([2]JOE_DATA!$C$2:$C$19999=$DG100)*([2]JOE_DATA!$B$2:$B$19999="Sub-work type")*([2]JOE_DATA!$A$2:$A$19999="Corporate"),0.3,0)))
+
IF(LEN($DH100)=0,0.3,SUM(IF(([2]JOE_DATA!$C$2:$C$19999=$DH100)*([2]JOE_DATA!$B$2:$B$19999="Sub-work type")*([2]JOE_DATA!$A$2:$A$19999="Corporate"),0.3,0)))</f>
        <v>1</v>
      </c>
      <c r="HM100" s="3">
        <f t="array" ref="HM100">IF(LEN($DI100)=0,0.4,SUM(IF(([2]JOE_DATA!$C$2:$C$19999=$DI100)*([2]JOE_DATA!$B$2:$B$19999="Acting for")*([2]JOE_DATA!$A$2:$A$19999="Corporate"),0.4,0)))
+
IF(LEN($DJ100)=0,0.3,SUM(IF(([2]JOE_DATA!$C$2:$C$19999=$DJ100)*([2]JOE_DATA!$B$2:$B$19999="Acting for")*([2]JOE_DATA!$A$2:$A$19999="Corporate"),0.3,0)))
+
IF(LEN($DK100)=0,0.3,SUM(IF(([2]JOE_DATA!$C$2:$C$19999=$DK100)*([2]JOE_DATA!$B$2:$B$19999="Acting for")*([2]JOE_DATA!$A$2:$A$19999="Corporate"),0.3,0)))</f>
        <v>1</v>
      </c>
      <c r="HN100" s="3">
        <f t="array" ref="HN100">IF(LEN($DM100)=0,0.4,SUM(IF(([2]JOE_DATA!$C$2:$C$19999=$DM100)*([2]JOE_DATA!$B$2:$B$19999="Country of buyer")*([2]JOE_DATA!$A$2:$A$19999="Corporate"),0.4,0)))
+
IF(LEN($DN100)=0,0.3,SUM(IF(([2]JOE_DATA!$C$2:$C$19999=$DN100)*([2]JOE_DATA!$B$2:$B$19999="Country of buyer")*([2]JOE_DATA!$A$2:$A$19999="Corporate"),0.3,0)))
+
IF(LEN($DL100)=0,0.3,SUM(IF(([2]JOE_DATA!$C$2:$C$19999=$DL100)*([2]JOE_DATA!$B$2:$B$19999="Country of buyer")*([2]JOE_DATA!$A$2:$A$19999="Corporate"),0.3,0)))</f>
        <v>1</v>
      </c>
      <c r="HO100" s="3">
        <f t="array" ref="HO100">IF(LEN($DO100)=0,0.4,SUM(IF(([2]JOE_DATA!$C$2:$C$19999=$DO100)*([2]JOE_DATA!$B$2:$B$19999="Country of seller")*([2]JOE_DATA!$A$2:$A$19999="Corporate"),0.4,0)))
+
IF(LEN($DP100)=0,0.3,SUM(IF(([2]JOE_DATA!$C$2:$C$19999=$DP100)*([2]JOE_DATA!$B$2:$B$19999="Country of seller")*([2]JOE_DATA!$A$2:$A$19999="Corporate"),0.3,0)))
+
IF(LEN($DQ100)=0,0.3,SUM(IF(([2]JOE_DATA!$C$2:$C$19999=$DQ100)*([2]JOE_DATA!$B$2:$B$19999="Country of seller")*([2]JOE_DATA!$A$2:$A$19999="Corporate"),0.3,0)))</f>
        <v>1</v>
      </c>
      <c r="HP100" s="3">
        <f t="array" ref="HP100">IF(LEN($DR100)=0,0.4,SUM(IF(([2]JOE_DATA!$C$2:$C$19999=$DR100)*([2]JOE_DATA!$B$2:$B$19999="Country of target")*([2]JOE_DATA!$A$2:$A$19999="Corporate"),0.4,0)))
+
IF(LEN($DS100)=0,0.3,SUM(IF(([2]JOE_DATA!$C$2:$C$19999=$DS100)*([2]JOE_DATA!$B$2:$B$19999="Country of target")*([2]JOE_DATA!$A$2:$A$19999="Corporate"),0.3,0)))
+
IF(LEN($DT100)=0,0.3,SUM(IF(([2]JOE_DATA!$C$2:$C$19999=$DT100)*([2]JOE_DATA!$B$2:$B$19999="Country of target")*([2]JOE_DATA!$A$2:$A$19999="Corporate"),0.3,0)))</f>
        <v>1</v>
      </c>
      <c r="HQ100" s="3">
        <f t="array" ref="HQ100">IF(LEN($DU100)=0,1,SUM(IF(([2]JOE_DATA!$C$2:$C$19999=$DU100)*([2]JOE_DATA!$B$2:$B$19999="Value over US $5m")*([2]JOE_DATA!$A$2:$A$19999="Corporate"),1,0)))</f>
        <v>1</v>
      </c>
      <c r="HR100" s="3">
        <f t="array" ref="HR100">IF(LEN($DV100)=0,1,SUM(IF(([2]JOE_DATA!$C$2:$C$19999=$DV100)*([2]JOE_DATA!$B$2:$B$19999="Value over £500,000")*([2]JOE_DATA!$A$2:$A$19999="Corporate"),1,0)))</f>
        <v>1</v>
      </c>
      <c r="HS100" s="3">
        <f t="array" ref="HS100">IF(LEN($DW100)=0,1,SUM(IF(([2]JOE_DATA!$C$2:$C$19999=$DW100)*([2]JOE_DATA!$B$2:$B$19999="Value over Euro 5m")*([2]JOE_DATA!$A$2:$A$19999="Corporate"),1,0)))</f>
        <v>1</v>
      </c>
      <c r="HT100" s="3">
        <f t="array" ref="HT100">IF(LEN($DX100)=0,1,SUM(IF(([2]JOE_DATA!$C$2:$C$19999=$DX100)*([2]JOE_DATA!$B$2:$B$19999="Value range in euros")*([2]JOE_DATA!$A$2:$A$19999="Corporate"),1,0)))</f>
        <v>1</v>
      </c>
      <c r="HU100" s="3">
        <f t="array" ref="HU100">IF(LEN($DY100)=0,1,SUM(IF(([2]JOE_DATA!$C$2:$C$19999=$DY100)*([2]JOE_DATA!$B$2:$B$19999="Is the deal relevant for M&amp;A study")*([2]JOE_DATA!$A$2:$A$19999="Corporate"),1,0)))</f>
        <v>1</v>
      </c>
      <c r="HV100" s="3">
        <f t="array" ref="HV100">IF(LEN($DZ100)=0,1,SUM(IF(([2]JOE_DATA!$C$2:$C$19999=$DZ100)*([2]JOE_DATA!$B$2:$B$19999="Does the deal involve PE clients")*([2]JOE_DATA!$A$2:$A$19999="Corporate"),1,0)))</f>
        <v>1</v>
      </c>
      <c r="HW100" s="3">
        <f t="array" ref="HW100">IF(LEN($EA100)=0,1,SUM(IF(([2]JOE_DATA!$C$2:$C$19999=$EA100)*([2]JOE_DATA!$B$2:$B$19999="Quarter deal announced/signed")*([2]JOE_DATA!$A$2:$A$19999="Corporate"),1,0)))</f>
        <v>1</v>
      </c>
      <c r="HX100" s="3">
        <f t="array" ref="HX100">IF(LEN($EB100)=0,1,SUM(IF(([2]JOE_DATA!$C$2:$C$19999=$EB100)*([2]JOE_DATA!$B$2:$B$19999="Quarter deal completed")*([2]JOE_DATA!$A$2:$A$19999="Corporate"),1,0)))</f>
        <v>1</v>
      </c>
      <c r="HY100" s="3">
        <f t="array" ref="HY100">IF(LEN($EC100)=0,1,SUM(IF(([2]JOE_DATA!$C$2:$C$19999=$EC100)*([2]JOE_DATA!$B$2:$B$19999="Year deal announced/signed")*([2]JOE_DATA!$A$2:$A$19999="Corporate"),1,0)))</f>
        <v>1</v>
      </c>
      <c r="HZ100" s="3">
        <f t="array" ref="HZ100">IF(LEN($ED100)=0,1,SUM(IF(([2]JOE_DATA!$C$2:$C$19999=$ED100)*([2]JOE_DATA!$B$2:$B$19999="Year deal completed")*([2]JOE_DATA!$A$2:$A$19999="Corporate"),1,0)))</f>
        <v>1</v>
      </c>
      <c r="IA100" s="3">
        <v>1</v>
      </c>
      <c r="IB100" s="3">
        <f t="array" ref="IB100">IF(LEN($EF100)=0,1,SUM(IF(([2]JOE_DATA!$C$2:$C$19999=$EF100)*([2]JOE_DATA!$B$2:$B$19999="Work type")*([2]JOE_DATA!$A$2:$A$19999="Corporate Tax"),1,0)))</f>
        <v>1</v>
      </c>
      <c r="IC100" s="3">
        <f t="array" ref="IC100">IF(LEN($EG100)=0,0.4,SUM(IF(([2]JOE_DATA!$C$2:$C$19999=$EG100)*([2]JOE_DATA!$B$2:$B$19999="Work type")*([2]JOE_DATA!$A$2:$A$19999="EPC Construction"),0.4,0)))
+
IF(LEN($EH100)=0,0.3,SUM(IF(([2]JOE_DATA!$C$2:$C$19999=$EH100)*([2]JOE_DATA!$B$2:$B$19999="Work type")*([2]JOE_DATA!$A$2:$A$19999="EPC Construction"),0.3,0)))
+
IF(LEN($EI100)=0,0.3,SUM(IF(([2]JOE_DATA!$C$2:$C$19999=$EI100)*([2]JOE_DATA!$B$2:$B$19999="Work type")*([2]JOE_DATA!$A$2:$A$19999="EPC Construction"),0.3,0)))</f>
        <v>1</v>
      </c>
      <c r="ID100" s="3">
        <f t="array" ref="ID100">IF(LEN($EJ100)=0,0.4,SUM(IF(([2]JOE_DATA!$C$2:$C$19999=$EJ100)*([2]JOE_DATA!$B$2:$B$19999="Contract type")*([2]JOE_DATA!$A$2:$A$19999="EPC Construction"),0.4,0)))
+
IF(LEN($EK100)=0,0.3,SUM(IF(([2]JOE_DATA!$C$2:$C$19999=$EK100)*([2]JOE_DATA!$B$2:$B$19999="Contract type")*([2]JOE_DATA!$A$2:$A$19999="EPC Construction"),0.3,0)))
+
IF(LEN($EL100)=0,0.3,SUM(IF(([2]JOE_DATA!$C$2:$C$19999=$EL100)*([2]JOE_DATA!$B$2:$B$19999="Contract type")*([2]JOE_DATA!$A$2:$A$19999="EPC Construction"),0.3,0)))</f>
        <v>1</v>
      </c>
      <c r="IE100" s="3">
        <f t="array" ref="IE100">IF(LEN($EP100)=0,1,SUM(IF(([2]JOE_DATA!$C$2:$C$19999=$EP100)*([2]JOE_DATA!$B$2:$B$19999="Client type")*([2]JOE_DATA!$A$2:$A$19999="EPC Construction"),1,0)))</f>
        <v>1</v>
      </c>
      <c r="IF100" s="3">
        <f t="array" ref="IF100">IF(LEN($EN100)=0,1,SUM(IF(([2]JOE_DATA!$C$2:$C$19999=$EN100)*([2]JOE_DATA!$B$2:$B$19999="Subject matter")*([2]JOE_DATA!$A$2:$A$19999="EPC Construction"),1,0)))</f>
        <v>1</v>
      </c>
      <c r="IG100" s="3">
        <f t="array" ref="IG100">IF(LEN($ER100)=0,1,SUM(IF(([2]JOE_DATA!$C$2:$C$19999=$ER100)*([2]JOE_DATA!$B$2:$B$19999="Client scope")*([2]JOE_DATA!$A$2:$A$19999="EPC Construction"),1,0)))</f>
        <v>1</v>
      </c>
      <c r="IH100" s="3">
        <f t="array" ref="IH100">IF(LEN($ES100)=0,0.4,SUM(IF(([2]JOE_DATA!$C$2:$C$19999=$ES100)*([2]JOE_DATA!$B$2:$B$19999="Work type")*([2]JOE_DATA!$A$2:$A$19999="EPC Energy"),0.4,0)))
+
IF(LEN($ET100)=0,0.3,SUM(IF(([2]JOE_DATA!$C$2:$C$19999=$ET100)*([2]JOE_DATA!$B$2:$B$19999="Work type")*([2]JOE_DATA!$A$2:$A$19999="EPC Energy"),0.3,0)))
+
IF(LEN($EU100)=0,0.3,SUM(IF(([2]JOE_DATA!$C$2:$C$19999=$EU100)*([2]JOE_DATA!$B$2:$B$19999="Work type")*([2]JOE_DATA!$A$2:$A$19999="EPC Energy"),0.3,0)))</f>
        <v>1</v>
      </c>
      <c r="II100" s="3">
        <f t="array" ref="II100">IF(LEN($EV100)=0,1,SUM(IF(([2]JOE_DATA!$C$2:$C$19999=$EV100)*([2]JOE_DATA!$B$2:$B$19999="Work type")*([2]JOE_DATA!$A$2:$A$19999="EPC Energy"),1,0)))</f>
        <v>1</v>
      </c>
      <c r="IJ100" s="3">
        <f t="array" ref="IJ100">IF(LEN($EW100)=0,1,SUM(IF(([2]JOE_DATA!$C$2:$C$19999=$EW100)*([2]JOE_DATA!$B$2:$B$19999="Client type")*([2]JOE_DATA!$A$2:$A$19999="EPC Projects"),1,0)))</f>
        <v>1</v>
      </c>
      <c r="IK100" s="3">
        <f t="array" ref="IK100">IF(LEN($FE100)=0,0.4,SUM(IF(([2]JOE_DATA!$C$2:$C$19999=$FE100)*([2]JOE_DATA!$B$2:$B$19999="Client type")*([2]JOE_DATA!$A$2:$A$19999="Real Estate"),0.4,0)))
+
IF(LEN($FF100)=0,0.3,SUM(IF(([2]JOE_DATA!$C$2:$C$19999=$FF100)*([2]JOE_DATA!$B$2:$B$19999="Client type")*([2]JOE_DATA!$A$2:$A$19999="Real Estate"),0.3,0)))
+
IF(LEN($FG100)=0,0.3,SUM(IF(([2]JOE_DATA!$C$2:$C$19999=$FG100)*([2]JOE_DATA!$B$2:$B$19999="Client type")*([2]JOE_DATA!$A$2:$A$19999="Real Estate"),0.3,0)))</f>
        <v>1</v>
      </c>
      <c r="IL100" s="3">
        <f t="array" ref="IL100">IF(LEN($FH100)=0,0.4,SUM(IF(([2]JOE_DATA!$C$2:$C$19999=$FH100)*([2]JOE_DATA!$B$2:$B$19999="Work type")*([2]JOE_DATA!$A$2:$A$19999="Real Estate"),0.4,0)))
+
IF(LEN($FI100)=0,0.3,SUM(IF(([2]JOE_DATA!$C$2:$C$19999=$FI100)*([2]JOE_DATA!$B$2:$B$19999="Work type")*([2]JOE_DATA!$A$2:$A$19999="Real Estate"),0.3,0)))
+
IF(LEN($FJ100)=0,0.3,SUM(IF(([2]JOE_DATA!$C$2:$C$19999=$FJ100)*([2]JOE_DATA!$B$2:$B$19999="Work type")*([2]JOE_DATA!$A$2:$A$19999="Real Estate"),0.3,0)))</f>
        <v>1</v>
      </c>
      <c r="IM100" s="3">
        <f t="array" ref="IM100">IF(LEN($EX100)=0,0.4,SUM(IF(([2]JOE_DATA!$C$2:$C$19999=$EX100)*([2]JOE_DATA!$B$2:$B$19999="Work type")*([2]JOE_DATA!$A$2:$A$19999="Human Capital"),0.4,0)))
+
IF(LEN($EY100)=0,0.3,SUM(IF(([2]JOE_DATA!$C$2:$C$19999=$EY100)*([2]JOE_DATA!$B$2:$B$19999="Work type")*([2]JOE_DATA!$A$2:$A$19999="Human Capital"),0.3,0)))
+
IF(LEN($EZ100)=0,0.3,SUM(IF(([2]JOE_DATA!$C$2:$C$19999=$EZ100)*([2]JOE_DATA!$B$2:$B$19999="Work type")*([2]JOE_DATA!$A$2:$A$19999="Human Capital"),0.3,0)))</f>
        <v>1</v>
      </c>
      <c r="IN100" s="3">
        <f t="array" ref="IN100">IF(LEN($FA100)=0,0.4,SUM(IF(([2]JOE_DATA!$C$2:$C$19999=$FA100)*([2]JOE_DATA!$B$2:$B$19999="Sub-work types")*([2]JOE_DATA!$A$2:$A$19999="Human Capital"),0.4,0)))
+
IF(LEN($FB100)=0,0.3,SUM(IF(([2]JOE_DATA!$C$2:$C$19999=$FB100)*([2]JOE_DATA!$B$2:$B$19999="Sub-work types")*([2]JOE_DATA!$A$2:$A$19999="Human Capital"),0.3,0)))
+
IF(LEN($FC100)=0,0.3,SUM(IF(([2]JOE_DATA!$C$2:$C$19999=$FC100)*([2]JOE_DATA!$B$2:$B$19999="Sub-work types")*([2]JOE_DATA!$A$2:$A$19999="Human Capital"),0.3,0)))</f>
        <v>1</v>
      </c>
      <c r="IO100" s="16">
        <f t="array" ref="IO100">IF(LEN($FD100)=0,1,SUM(IF(([2]JOE_DATA!$C$2:$C$19999=$FD100)*([2]JOE_DATA!$B$2:$B$19999="Pension scheme")*([2]JOE_DATA!$A$2:$A$19999="Human Capital"),1,0)))</f>
        <v>1</v>
      </c>
      <c r="IP100" s="3">
        <f t="array" ref="IP100">IF(LEN($BT100)=0,0.4,SUM(IF(([2]JOE_DATA!$C$2:$C$19999=$BT100)*([2]JOE_DATA!$B$2:$B$19999="Other Matter Executive"),0.4,0)))
+
IF(LEN($BU100)=0,0.3,SUM(IF(([2]JOE_DATA!$C$2:$C$19999=$BU100)*([2]JOE_DATA!$B$2:$B$19999="Other Matter Executive"),0.3,0)))
+
IF(LEN($BV100)=0,0.3,SUM(IF(([2]JOE_DATA!$C$2:$C$19999=$BV100)*([2]JOE_DATA!$B$2:$B$19999="Other Matter Executive"),0.3,0)))</f>
        <v>1</v>
      </c>
    </row>
    <row r="101" spans="1:250" ht="63.75">
      <c r="A101" s="37" t="s">
        <v>246</v>
      </c>
      <c r="B101" s="38" t="s">
        <v>568</v>
      </c>
      <c r="C101" s="37" t="s">
        <v>248</v>
      </c>
      <c r="D101" s="37" t="s">
        <v>569</v>
      </c>
      <c r="E101" s="3"/>
      <c r="F101" s="39" t="s">
        <v>130</v>
      </c>
      <c r="G101" s="3"/>
      <c r="H101" s="3"/>
      <c r="I101" s="37" t="s">
        <v>362</v>
      </c>
      <c r="J101" s="3"/>
      <c r="K101" s="3"/>
      <c r="L101" s="37"/>
      <c r="M101" s="3"/>
      <c r="N101" s="3"/>
      <c r="O101" s="47" t="s">
        <v>98</v>
      </c>
      <c r="P101" s="41" t="s">
        <v>99</v>
      </c>
      <c r="Q101" s="37"/>
      <c r="R101" s="3"/>
      <c r="S101" s="42"/>
      <c r="T101" s="42"/>
      <c r="U101" s="37" t="s">
        <v>130</v>
      </c>
      <c r="V101" s="3"/>
      <c r="W101" s="3"/>
      <c r="X101" s="37" t="s">
        <v>362</v>
      </c>
      <c r="Y101" s="3"/>
      <c r="Z101" s="3"/>
      <c r="AA101" s="37" t="s">
        <v>570</v>
      </c>
      <c r="AB101" s="37" t="s">
        <v>571</v>
      </c>
      <c r="AC101" s="3"/>
      <c r="AD101" s="37" t="s">
        <v>248</v>
      </c>
      <c r="AE101" s="3"/>
      <c r="AF101" s="3"/>
      <c r="AG101" s="43" t="s">
        <v>130</v>
      </c>
      <c r="AH101" s="3"/>
      <c r="AI101" s="37" t="s">
        <v>255</v>
      </c>
      <c r="AJ101" s="3"/>
      <c r="AK101" s="3"/>
      <c r="AL101" s="37"/>
      <c r="AM101" s="3"/>
      <c r="AN101" s="3"/>
      <c r="AO101" s="37" t="s">
        <v>133</v>
      </c>
      <c r="AP101" s="3"/>
      <c r="AQ101" s="3"/>
      <c r="AR101" s="3"/>
      <c r="AS101" s="3"/>
      <c r="AT101" s="3"/>
      <c r="AU101" s="3"/>
      <c r="AV101" s="3"/>
      <c r="AW101" s="3"/>
      <c r="AX101" s="3"/>
      <c r="AY101" s="3"/>
      <c r="AZ101" s="3"/>
      <c r="BA101" s="3"/>
      <c r="BB101" s="3"/>
      <c r="BC101" s="3"/>
      <c r="BD101" s="3"/>
      <c r="BE101" s="44"/>
      <c r="BF101" s="37"/>
      <c r="BG101" s="37" t="s">
        <v>248</v>
      </c>
      <c r="BH101" s="3"/>
      <c r="BI101" s="40" t="s">
        <v>303</v>
      </c>
      <c r="BJ101" s="40" t="s">
        <v>257</v>
      </c>
      <c r="BK101" s="45"/>
      <c r="BL101" s="46" t="s">
        <v>273</v>
      </c>
      <c r="BM101" s="46" t="s">
        <v>291</v>
      </c>
      <c r="BN101" s="46" t="s">
        <v>386</v>
      </c>
      <c r="BO101" s="3"/>
      <c r="BP101" s="3"/>
      <c r="BQ101" s="3"/>
      <c r="BR101" s="3"/>
      <c r="BS101" s="3"/>
      <c r="BT101" s="37"/>
      <c r="BU101" s="46" t="s">
        <v>274</v>
      </c>
      <c r="BV101" s="37"/>
      <c r="BW101" s="3"/>
      <c r="BX101" s="3"/>
      <c r="BY101" s="3"/>
      <c r="BZ101" s="3"/>
      <c r="CA101" s="3"/>
      <c r="CB101" s="3"/>
      <c r="CC101" s="3"/>
      <c r="CD101" s="41" t="s">
        <v>259</v>
      </c>
      <c r="CE101" s="40" t="s">
        <v>260</v>
      </c>
      <c r="CF101" s="3"/>
      <c r="CG101" s="41" t="s">
        <v>261</v>
      </c>
      <c r="CH101" s="40"/>
      <c r="CI101" s="3"/>
      <c r="CJ101" s="3"/>
      <c r="CK101" s="41" t="s">
        <v>262</v>
      </c>
      <c r="CL101" s="3"/>
      <c r="CM101" s="3"/>
      <c r="CN101" s="3"/>
      <c r="CO101" s="3"/>
      <c r="CP101" s="3"/>
      <c r="CQ101" s="37"/>
      <c r="CR101" s="37"/>
      <c r="CS101" s="37"/>
      <c r="CT101" s="37"/>
      <c r="CU101" s="37"/>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7"/>
      <c r="FF101" s="37"/>
      <c r="FG101" s="37"/>
      <c r="FH101" s="37"/>
      <c r="FI101" s="37"/>
      <c r="FJ101" s="3"/>
      <c r="FK101" s="3"/>
      <c r="FL101" s="3"/>
      <c r="FM101" s="3"/>
      <c r="FO101" s="3"/>
      <c r="FP101" s="3"/>
      <c r="FQ101" s="3" t="str">
        <f t="array" ref="FQ101">IF(SUM($FU101:$IP101)=74,"PASS","FAIL")</f>
        <v>PASS</v>
      </c>
      <c r="FR101" s="3">
        <f t="shared" si="9"/>
        <v>0</v>
      </c>
      <c r="FS101" s="3">
        <f t="shared" si="10"/>
        <v>0</v>
      </c>
      <c r="FT101" s="3"/>
      <c r="FU101" s="3">
        <f t="array" ref="FU101">SUM(IF(([2]JOE_DATA!$C$2:$C$19999=$C101)*([2]JOE_DATA!$B$2:$B$19999="Client Name Confidential"),1,0))</f>
        <v>1</v>
      </c>
      <c r="FV101" s="3">
        <f t="array" ref="FV101">IF(ISBLANK($E101),1,SUM(IF(([2]JOE_DATA!$C$2:$C$19999=$E101)*([2]JOE_DATA!$B$2:$B$19999="Client name confidential on completion"),1,0)))</f>
        <v>1</v>
      </c>
      <c r="FW101" s="3">
        <f t="array" ref="FW101">IF(LEN($F101)=0,0.5,SUM(IF(([2]JOE_DATA!$C$2:$C$19999=$F101)*([2]JOE_DATA!$B$2:$B$19999="Client sector group"),0.5,0)))
+
IF(LEN($G101)=0,0.25,SUM(IF(([2]JOE_DATA!$C$2:$C$19999=$G101)*([2]JOE_DATA!$B$2:$B$19999="Client sector group"),0.25,0)))
+
IF(LEN($H101)=0,0.25,SUM(IF(([2]JOE_DATA!$C$2:$C$19999=$H101)*([2]JOE_DATA!$B$2:$B$19999="Client sector group"),0.25,0)))</f>
        <v>1</v>
      </c>
      <c r="FX101" s="3">
        <f t="array" ref="FX101">IF(ISBLANK($I101),0.5,SUM(IF(([2]JOE_DATA!$C$2:$C$19999=$I101)*([2]JOE_DATA!$B$2:$B$19999="Client sub-sector group"),0.5,0)))
+
IF(ISBLANK($J101),0.25,SUM(IF(([2]JOE_DATA!$C$2:$C$19999=$J101)*([2]JOE_DATA!$B$2:$B$19999="Client sub-sector group"),0.25,0)))
+
IF(ISBLANK($K101),0.25,SUM(IF(([2]JOE_DATA!$C$2:$C$19999=$K101)*([2]JOE_DATA!$B$2:$B$19999="Client sub-sector group"),0.25,0)))</f>
        <v>1</v>
      </c>
      <c r="FY101" s="3">
        <f t="array" ref="FY101">IF(LEN($L101)=0,0.4,SUM(IF(([2]JOE_DATA!$C$2:$C$19999=$L101)*([2]JOE_DATA!$B$2:$B$19999="Predominant Country of Client"),0.4,0)))
+
IF(LEN($M101)=0,0.3,SUM(IF(([2]JOE_DATA!$C$2:$C$19999=$M101)*([2]JOE_DATA!$B$2:$B$19999="Predominant Country of Client"),0.3,0)))
+
IF(LEN($N101)=0,0.3,SUM(IF(([2]JOE_DATA!$C$2:$C$19999=$N101)*([2]JOE_DATA!$B$2:$B$19999="Predominant Country of Client"),0.3,0)))</f>
        <v>1</v>
      </c>
      <c r="FZ101" s="3">
        <f t="array" ref="FZ101">IF(LEN($O101)=0,0.4,SUM(IF(([2]JOE_DATA!$C$2:$C$19999=$O101)*([2]JOE_DATA!$B$2:$B$19999="Main practice group"),0.4,0)))
+
IF(LEN($P101)=0,0.3,SUM(IF(([2]JOE_DATA!$C$2:$C$19999=$P101)*([2]JOE_DATA!$B$2:$B$19999="Main practice group"),0.3,0)))
+
IF(LEN($Q101)=0,0.3,SUM(IF(([2]JOE_DATA!$C$2:$C$19999=$Q101)*([2]JOE_DATA!$B$2:$B$19999="Main practice group"),0.3,0)))</f>
        <v>1</v>
      </c>
      <c r="GA101" s="3">
        <f t="shared" si="11"/>
        <v>1</v>
      </c>
      <c r="GB101" s="3">
        <f t="shared" si="12"/>
        <v>1</v>
      </c>
      <c r="GC101" s="3">
        <f t="array" ref="GC101">IF(LEN($U101)=0,0.4,SUM(IF(([2]JOE_DATA!$C$2:$C$19999=$U101)*([2]JOE_DATA!$B$2:$B$19999="Matter sector group"),0.4,0)))
+
IF(LEN($V101)=0,0.3,SUM(IF(([2]JOE_DATA!$C$2:$C$19999=$V101)*([2]JOE_DATA!$B$2:$B$19999="Matter sector group"),0.3,0)))
+
IF(LEN($W101)=0,0.3,SUM(IF(([2]JOE_DATA!$C$2:$C$19999=$W101)*([2]JOE_DATA!$B$2:$B$19999="Matter sector group"),0.3,0)))</f>
        <v>1</v>
      </c>
      <c r="GD101" s="3">
        <f t="array" ref="GD101">IF(LEN($X101)=0,0.4,SUM(IF(([2]JOE_DATA!$C$2:$C$19999=$X101)*([2]JOE_DATA!$B$2:$B$19999="Matter sub-sector group"),0.4,0)))
+
IF(LEN($Y101)=0,0.3,SUM(IF(([2]JOE_DATA!$C$2:$C$19999=$Y101)*([2]JOE_DATA!$B$2:$B$19999="Matter sub-sector group"),0.3,0)))
+
IF(LEN($Z101)=0,0.3,SUM(IF(([2]JOE_DATA!$C$2:$C$19999=$Z101)*([2]JOE_DATA!$B$2:$B$19999="Matter sub-sector group"),0.3,0)))</f>
        <v>1</v>
      </c>
      <c r="GE101" s="3">
        <f t="array" ref="GE101">IF(ISBLANK($AD101),1,SUM(IF(([2]JOE_DATA!$C$2:$C$19999=$AD101)*([2]JOE_DATA!$B$2:$B$19999="Matter confidential"),1,0)))</f>
        <v>1</v>
      </c>
      <c r="GF101" s="3">
        <f t="array" ref="GF101">IF(ISBLANK($AE101),1,SUM(IF(([2]JOE_DATA!$C$2:$C$19999=$AE101)*([2]JOE_DATA!$B$2:$B$19999="Matter confidential on completion"),1,0)))</f>
        <v>1</v>
      </c>
      <c r="GG101" s="3">
        <f t="array" ref="GG101">IF(ISBLANK($AG101),1,SUM(IF(([2]JOE_DATA!$C$2:$C$19999=$AG101)*([2]JOE_DATA!$B$2:$B$19999="Applicable law"),1,0)))</f>
        <v>1</v>
      </c>
      <c r="GH101" s="3">
        <f t="array" ref="GH101">IF(ISBLANK($AO101),1,SUM(IF(([2]JOE_DATA!$C$2:$C$19999=$AO101)*([2]JOE_DATA!$B$2:$B$19999="Contentious"),1,0)))</f>
        <v>1</v>
      </c>
      <c r="GI101" s="3">
        <f t="array" ref="GI101">IF(ISBLANK($AP101),1,SUM(IF(([2]JOE_DATA!$C$2:$C$19999=$AP101)*([2]JOE_DATA!$B$2:$B$19999="Dispute resolution"),1,0)))</f>
        <v>1</v>
      </c>
      <c r="GJ101" s="3">
        <f t="array" ref="GJ101">IF(ISBLANK($AQ101),1,SUM(IF(([2]JOE_DATA!$C$2:$C$19999=$AQ101)*([2]JOE_DATA!$B$2:$B$19999="Language of dispute"),1,0)))</f>
        <v>1</v>
      </c>
      <c r="GK101" s="3">
        <f t="array" ref="GK101">IF(LEN($AW101)=0,0.4,SUM(IF(([2]JOE_DATA!$C$2:$C$19999=$AW101)*([2]JOE_DATA!$B$2:$B$19999="Country Of Arbitration"),0.4,0)))
+
IF(LEN($AX101)=0,0.3,SUM(IF(([2]JOE_DATA!$C$2:$C$19999=$AX101)*([2]JOE_DATA!$B$2:$B$19999="Country Of Arbitration"),0.3,0)))
+
IF(LEN($AY101)=0,0.3,SUM(IF(([2]JOE_DATA!$C$2:$C$19999=$AY101)*([2]JOE_DATA!$B$2:$B$19999="Country Of Arbitration"),0.3,0)))</f>
        <v>1</v>
      </c>
      <c r="GL101" s="3">
        <f t="array" ref="GL101">IF(LEN($AT101)=0,0.4,SUM(IF(([2]JOE_DATA!$C$2:$C$19999=$AT101)*([2]JOE_DATA!$B$2:$B$19999="Jurisdiction of dispute"),0.4,0)))
+
IF(LEN($AU101)=0,0.3,SUM(IF(([2]JOE_DATA!$C$2:$C$19999=$AU101)*([2]JOE_DATA!$B$2:$B$19999="Jurisdiction of dispute"),0.3,0)))
+
IF(LEN($AV101)=0,0.3,SUM(IF(([2]JOE_DATA!$C$2:$C$19999=$AV101)*([2]JOE_DATA!$B$2:$B$19999="Jurisdiction of dispute"),0.3,0)))</f>
        <v>1</v>
      </c>
      <c r="GM101" s="3">
        <f t="array" ref="GM101">IF(LEN($AZ101)=0,0.6,SUM(IF(([2]JOE_DATA!$C$2:$C$19999=$AZ101)*([2]JOE_DATA!$B$2:$B$19999="Seat of arbitration"),0.6,0)))
+
IF(LEN($BA101)=0,0.4,SUM(IF(([2]JOE_DATA!$C$2:$C$19999=$BA101)*([2]JOE_DATA!$B$2:$B$19999="Seat of arbitration"),0.4,0)))</f>
        <v>1</v>
      </c>
      <c r="GN101" s="3">
        <f t="array" ref="GN101">IF(ISBLANK($BB101),1,SUM(IF(([2]JOE_DATA!$C$2:$C$19999=$BB101)*([2]JOE_DATA!$B$2:$B$19999="Arbitral rules"),1,0)))</f>
        <v>1</v>
      </c>
      <c r="GO101" s="3">
        <f t="array" ref="GO101">IF(ISBLANK($BC101),1,SUM(IF(([2]JOE_DATA!$C$2:$C$19999=$BC101)*([2]JOE_DATA!$B$2:$B$19999="Investment treaty"),1,0)))</f>
        <v>1</v>
      </c>
      <c r="GP101" s="3">
        <f t="array" ref="GP101">IF(ISBLANK($BD101),1,SUM(IF(([2]JOE_DATA!$C$2:$C$19999=$BD101)*([2]JOE_DATA!$B$2:$B$19999="Investigation type"),1,0)))</f>
        <v>1</v>
      </c>
      <c r="GQ101" s="3">
        <f t="array" ref="GQ101">IF(ISBLANK($BF101),1,SUM(IF(([2]JOE_DATA!$C$2:$C$19999=$BF101)*([2]JOE_DATA!$B$2:$B$19999="Currency of deal"),1,0)))</f>
        <v>1</v>
      </c>
      <c r="GR101" s="3">
        <f t="array" ref="GR101">IF(ISBLANK($BG101),1,SUM(IF(([2]JOE_DATA!$C$2:$C$19999=$BG101)*([2]JOE_DATA!$B$2:$B$19999="Value confidential"),1,0)))</f>
        <v>1</v>
      </c>
      <c r="GS101" s="3">
        <f t="array" ref="GS101">IF(ISBLANK($BH101),1,SUM(IF(([2]JOE_DATA!$C$2:$C$19999=$BH101)*([2]JOE_DATA!$B$2:$B$19999="Value confidential on completion"),1,0)))</f>
        <v>1</v>
      </c>
      <c r="GT101" s="3">
        <f t="array" ref="GT101">IF(LEN($BI101)=0,0.4,SUM(IF(([2]JOE_DATA!$C$2:$C$19999=$BI101)*([2]JOE_DATA!$B$2:$B$19999="Teams"),0.4,0)))
+
IF(LEN($BJ101)=0,0.3,SUM(IF(([2]JOE_DATA!$C$2:$C$19999=$BJ101)*([2]JOE_DATA!$B$2:$B$19999="Teams"),0.3,0)))
+
IF(LEN($BK101)=0,0.3,SUM(IF(([2]JOE_DATA!$C$2:$C$19999=$BK101)*([2]JOE_DATA!$B$2:$B$19999="Teams"),0.3,0)))</f>
        <v>1</v>
      </c>
      <c r="GU101" s="3">
        <f t="array" ref="GU101">IF(LEN($BL101)=0,0.4,SUM(IF(([2]JOE_DATA!$C$2:$C$19999=$BL101)*([2]JOE_DATA!$B$2:$B$19999="Lead Matter Partner"),0.4,0)))
+
IF(LEN($BM101)=0,0.3,SUM(IF(([2]JOE_DATA!$C$2:$C$19999=$BM101)*([2]JOE_DATA!$B$2:$B$19999="Lead Matter Partner"),0.3,0)))
+
IF(LEN($BN101)=0,0.3,SUM(IF(([2]JOE_DATA!$C$2:$C$19999=$BN101)*([2]JOE_DATA!$B$2:$B$19999="Lead Matter Partner"),0.3,0)))</f>
        <v>1</v>
      </c>
      <c r="GV101" s="3">
        <f t="array" ref="GV101">IF(LEN($BP101)=0,0.4,SUM(IF(([2]JOE_DATA!$C$2:$C$19999=$BP101)*([2]JOE_DATA!$B$2:$B$19999="Source of credential"),0.4,0)))
+
IF(LEN($BQ101)=0,0.3,SUM(IF(([2]JOE_DATA!$C$2:$C$19999=$BQ101)*([2]JOE_DATA!$B$2:$B$19999="Source of credential"),0.3,0)))
+
IF(LEN($BR101)=0,0.3,SUM(IF(([2]JOE_DATA!$C$2:$C$19999=$BR101)*([2]JOE_DATA!$B$2:$B$19999="Source of credential"),0.3,0)))</f>
        <v>1</v>
      </c>
      <c r="GW101" s="3">
        <f t="array" ref="GW101">IF(LEN($BX101)=0,0.4,SUM(IF(([2]JOE_DATA!$C$2:$C$19999=$BX101)*([2]JOE_DATA!$B$2:$B$19999="CMS firms involved"),0.4,0)))
+
IF(LEN($BY101)=0,0.6,SUM(IF(([2]JOE_DATA!$C$2:$C$19999=$BY101)*([2]JOE_DATA!$B$2:$B$19999="CMS firms involved"),0.6,0)))</f>
        <v>1</v>
      </c>
      <c r="GX101" s="3">
        <f t="array" ref="GX101">IF(ISBLANK($BZ101),1,SUM(IF(([2]JOE_DATA!$C$2:$C$19999=$BZ101)*([2]JOE_DATA!$B$2:$B$19999="Lead CMS firm"),1,0)))</f>
        <v>1</v>
      </c>
      <c r="GY101" s="3">
        <f t="array" ref="GY101">IF(LEN($CA101)=0,0.4,SUM(IF(([2]JOE_DATA!$C$2:$C$19999=$CA101)*([2]JOE_DATA!$B$2:$B$19999="Countries of other CMS firms"),0.4,0)))
+
IF(LEN($CB101)=0,0.3,SUM(IF(([2]JOE_DATA!$C$2:$C$19999=$CB101)*([2]JOE_DATA!$B$2:$B$19999="Countries of other CMS firms"),0.3,0)))
+
IF(LEN($CC101)=0,0.3,SUM(IF(([2]JOE_DATA!$C$2:$C$19999=$CC101)*([2]JOE_DATA!$B$2:$B$19999="Countries of other CMS firms"),0.3,0)))</f>
        <v>1</v>
      </c>
      <c r="GZ101" s="3">
        <f t="array" ref="GZ101">IF(ISBLANK($CD101),1,SUM(IF(([2]JOE_DATA!$C$2:$C$19999=$CD101)*([2]JOE_DATA!$B$2:$B$19999="Credential status"),1,0)))</f>
        <v>1</v>
      </c>
      <c r="HA101" s="3">
        <f t="array" ref="HA101">IF(ISBLANK($CE101),1,SUM(IF(([2]JOE_DATA!$C$2:$C$19999=$CE101)*([2]JOE_DATA!$B$2:$B$19999="Credential version"),1,0)))</f>
        <v>1</v>
      </c>
      <c r="HB101" s="3">
        <f t="array" ref="HB101">IF(ISBLANK($CG101),1,SUM(IF(([2]JOE_DATA!$C$2:$C$19999=$CG101)*([2]JOE_DATA!$B$2:$B$19999="Credential type "),1,0)))</f>
        <v>1</v>
      </c>
      <c r="HC101" s="3">
        <f t="array" ref="HC101">IF(ISBLANK($CH101),1,SUM(IF(([2]JOE_DATA!$C$2:$C$19999=$CH101)*([2]JOE_DATA!$B$2:$B$19999="Other uses"),1,0)))</f>
        <v>1</v>
      </c>
      <c r="HD101" s="3">
        <f t="array" ref="HD101">IF(ISBLANK($CK101),1,SUM(IF(([2]JOE_DATA!$C$2:$C$19999=$CK101)*([2]JOE_DATA!$B$2:$B$19999="Priority"),1,0)))</f>
        <v>1</v>
      </c>
      <c r="HE101" s="3">
        <f t="array" ref="HE101">IF(LEN($CM101)=0,0.4,SUM(IF(([2]JOE_DATA!$C$2:$C$19999=$CM101)*([2]JOE_DATA!$B$2:$B$19999="Know how"),0.4,0)))
+
IF(LEN($CN101)=0,0.3,SUM(IF(([2]JOE_DATA!$C$2:$C$19999=$CN101)*([2]JOE_DATA!$B$2:$B$19999="Know how"),0.3,0)))
+
IF(LEN($CO101)=0,0.3,SUM(IF(([2]JOE_DATA!$C$2:$C$19999=$CO101)*([2]JOE_DATA!$B$2:$B$19999="Know how"),0.3,0)))</f>
        <v>1</v>
      </c>
      <c r="HF101" s="3">
        <f t="array" ref="HF101">IF(LEN($CS101)=0,0.4,SUM(IF(([2]JOE_DATA!$C$2:$C$19999=$CS101)*([2]JOE_DATA!$B$2:$B$19999="Work type")*([2]JOE_DATA!$A$2:$A$19999="BAIF"),0.4,0)))
+
IF(LEN($CT101)=0,0.3,SUM(IF(([2]JOE_DATA!$C$2:$C$19999=$CT101)*([2]JOE_DATA!$B$2:$B$19999="Work type")*([2]JOE_DATA!$A$2:$A$19999="BAIF"),0.3,0)))
+
IF(LEN($CU101)=0,0.3,SUM(IF(([2]JOE_DATA!$C$2:$C$19999=$CU101)*([2]JOE_DATA!$B$2:$B$19999="Work type")*([2]JOE_DATA!$A$2:$A$19999="BAIF"),0.3,0)))</f>
        <v>1</v>
      </c>
      <c r="HG101" s="3">
        <f t="array" ref="HG101">IF(LEN($CQ101)=0,1,SUM(IF(([2]JOE_DATA!$C$2:$C$19999=$CQ101)*([2]JOE_DATA!$B$2:$B$19999="Client type")*([2]JOE_DATA!$A$2:$A$19999="BAIF"),1,0)))</f>
        <v>1</v>
      </c>
      <c r="HH101" s="3">
        <f t="array" ref="HH101">IF(LEN($CW101)=0,0.4,SUM(IF(([2]JOE_DATA!$C$2:$C$19999=$CW101)*([2]JOE_DATA!$B$2:$B$19999="Work type")*([2]JOE_DATA!$A$2:$A$19999="CRD"),0.4,0)))
+
IF(LEN($CX101)=0,0.3,SUM(IF(([2]JOE_DATA!$C$2:$C$19999=$CX101)*([2]JOE_DATA!$B$2:$B$19999="Work type")*([2]JOE_DATA!$A$2:$A$19999="CRD"),0.3,0)))
+
IF(LEN($CY101)=0,0.3,SUM(IF(([2]JOE_DATA!$C$2:$C$19999=$CY101)*([2]JOE_DATA!$B$2:$B$19999="Work type")*([2]JOE_DATA!$A$2:$A$19999="CRD"),0.3,0)))</f>
        <v>1</v>
      </c>
      <c r="HI101" s="3">
        <f t="array" ref="HI101">IF(LEN($CZ101)=0,0.4,SUM(IF(([2]JOE_DATA!$C$2:$C$19999=$CZ101)*([2]JOE_DATA!$B$2:$B$19999="Sub-work type")*([2]JOE_DATA!$A$2:$A$19999="CRD"),0.4,0)))
+
IF(LEN($DA101)=0,0.3,SUM(IF(([2]JOE_DATA!$C$2:$C$19999=$DA101)*([2]JOE_DATA!$B$2:$B$19999="Sub-work type")*([2]JOE_DATA!$A$2:$A$19999="CRD"),0.3,0)))
+
IF(LEN($DB101)=0,0.3,SUM(IF(([2]JOE_DATA!$C$2:$C$19999=$DB101)*([2]JOE_DATA!$B$2:$B$19999="Sub-work type")*([2]JOE_DATA!$A$2:$A$19999="CRD"),0.3,0)))</f>
        <v>1</v>
      </c>
      <c r="HJ101" s="3">
        <f t="array" ref="HJ101">IF(LEN($CV101)=0,1,SUM(IF(([2]JOE_DATA!$C$2:$C$19999=$CV101)*([2]JOE_DATA!$B$2:$B$19999="Client type")*([2]JOE_DATA!$A$2:$A$19999="CRD"),1,0)))</f>
        <v>1</v>
      </c>
      <c r="HK101" s="3">
        <f t="array" ref="HK101">IF(LEN($DC101)=0,0.4,SUM(IF(([2]JOE_DATA!$C$2:$C$19999=$DC101)*([2]JOE_DATA!$B$2:$B$19999="Work type")*([2]JOE_DATA!$A$2:$A$19999="Corporate"),0.4,0)))
+
IF(LEN($DD101)=0,0.3,SUM(IF(([2]JOE_DATA!$C$2:$C$19999=$DD101)*([2]JOE_DATA!$B$2:$B$19999="Work type")*([2]JOE_DATA!$A$2:$A$19999="Corporate"),0.3,0)))
+
IF(LEN($DE101)=0,0.3,SUM(IF(([2]JOE_DATA!$C$2:$C$19999=$DE101)*([2]JOE_DATA!$B$2:$B$19999="Work type")*([2]JOE_DATA!$A$2:$A$19999="Corporate"),0.3,0)))</f>
        <v>1</v>
      </c>
      <c r="HL101" s="3">
        <f t="array" ref="HL101">IF(LEN($DF101)=0,0.4,SUM(IF(([2]JOE_DATA!$C$2:$C$19999=$DF101)*([2]JOE_DATA!$B$2:$B$19999="Sub-work type")*([2]JOE_DATA!$A$2:$A$19999="Corporate"),0.4,0)))
+
IF(LEN($DG101)=0,0.3,SUM(IF(([2]JOE_DATA!$C$2:$C$19999=$DG101)*([2]JOE_DATA!$B$2:$B$19999="Sub-work type")*([2]JOE_DATA!$A$2:$A$19999="Corporate"),0.3,0)))
+
IF(LEN($DH101)=0,0.3,SUM(IF(([2]JOE_DATA!$C$2:$C$19999=$DH101)*([2]JOE_DATA!$B$2:$B$19999="Sub-work type")*([2]JOE_DATA!$A$2:$A$19999="Corporate"),0.3,0)))</f>
        <v>1</v>
      </c>
      <c r="HM101" s="3">
        <f t="array" ref="HM101">IF(LEN($DI101)=0,0.4,SUM(IF(([2]JOE_DATA!$C$2:$C$19999=$DI101)*([2]JOE_DATA!$B$2:$B$19999="Acting for")*([2]JOE_DATA!$A$2:$A$19999="Corporate"),0.4,0)))
+
IF(LEN($DJ101)=0,0.3,SUM(IF(([2]JOE_DATA!$C$2:$C$19999=$DJ101)*([2]JOE_DATA!$B$2:$B$19999="Acting for")*([2]JOE_DATA!$A$2:$A$19999="Corporate"),0.3,0)))
+
IF(LEN($DK101)=0,0.3,SUM(IF(([2]JOE_DATA!$C$2:$C$19999=$DK101)*([2]JOE_DATA!$B$2:$B$19999="Acting for")*([2]JOE_DATA!$A$2:$A$19999="Corporate"),0.3,0)))</f>
        <v>1</v>
      </c>
      <c r="HN101" s="3">
        <f t="array" ref="HN101">IF(LEN($DM101)=0,0.4,SUM(IF(([2]JOE_DATA!$C$2:$C$19999=$DM101)*([2]JOE_DATA!$B$2:$B$19999="Country of buyer")*([2]JOE_DATA!$A$2:$A$19999="Corporate"),0.4,0)))
+
IF(LEN($DN101)=0,0.3,SUM(IF(([2]JOE_DATA!$C$2:$C$19999=$DN101)*([2]JOE_DATA!$B$2:$B$19999="Country of buyer")*([2]JOE_DATA!$A$2:$A$19999="Corporate"),0.3,0)))
+
IF(LEN($DL101)=0,0.3,SUM(IF(([2]JOE_DATA!$C$2:$C$19999=$DL101)*([2]JOE_DATA!$B$2:$B$19999="Country of buyer")*([2]JOE_DATA!$A$2:$A$19999="Corporate"),0.3,0)))</f>
        <v>1</v>
      </c>
      <c r="HO101" s="3">
        <f t="array" ref="HO101">IF(LEN($DO101)=0,0.4,SUM(IF(([2]JOE_DATA!$C$2:$C$19999=$DO101)*([2]JOE_DATA!$B$2:$B$19999="Country of seller")*([2]JOE_DATA!$A$2:$A$19999="Corporate"),0.4,0)))
+
IF(LEN($DP101)=0,0.3,SUM(IF(([2]JOE_DATA!$C$2:$C$19999=$DP101)*([2]JOE_DATA!$B$2:$B$19999="Country of seller")*([2]JOE_DATA!$A$2:$A$19999="Corporate"),0.3,0)))
+
IF(LEN($DQ101)=0,0.3,SUM(IF(([2]JOE_DATA!$C$2:$C$19999=$DQ101)*([2]JOE_DATA!$B$2:$B$19999="Country of seller")*([2]JOE_DATA!$A$2:$A$19999="Corporate"),0.3,0)))</f>
        <v>1</v>
      </c>
      <c r="HP101" s="3">
        <f t="array" ref="HP101">IF(LEN($DR101)=0,0.4,SUM(IF(([2]JOE_DATA!$C$2:$C$19999=$DR101)*([2]JOE_DATA!$B$2:$B$19999="Country of target")*([2]JOE_DATA!$A$2:$A$19999="Corporate"),0.4,0)))
+
IF(LEN($DS101)=0,0.3,SUM(IF(([2]JOE_DATA!$C$2:$C$19999=$DS101)*([2]JOE_DATA!$B$2:$B$19999="Country of target")*([2]JOE_DATA!$A$2:$A$19999="Corporate"),0.3,0)))
+
IF(LEN($DT101)=0,0.3,SUM(IF(([2]JOE_DATA!$C$2:$C$19999=$DT101)*([2]JOE_DATA!$B$2:$B$19999="Country of target")*([2]JOE_DATA!$A$2:$A$19999="Corporate"),0.3,0)))</f>
        <v>1</v>
      </c>
      <c r="HQ101" s="3">
        <f t="array" ref="HQ101">IF(LEN($DU101)=0,1,SUM(IF(([2]JOE_DATA!$C$2:$C$19999=$DU101)*([2]JOE_DATA!$B$2:$B$19999="Value over US $5m")*([2]JOE_DATA!$A$2:$A$19999="Corporate"),1,0)))</f>
        <v>1</v>
      </c>
      <c r="HR101" s="3">
        <f t="array" ref="HR101">IF(LEN($DV101)=0,1,SUM(IF(([2]JOE_DATA!$C$2:$C$19999=$DV101)*([2]JOE_DATA!$B$2:$B$19999="Value over £500,000")*([2]JOE_DATA!$A$2:$A$19999="Corporate"),1,0)))</f>
        <v>1</v>
      </c>
      <c r="HS101" s="3">
        <f t="array" ref="HS101">IF(LEN($DW101)=0,1,SUM(IF(([2]JOE_DATA!$C$2:$C$19999=$DW101)*([2]JOE_DATA!$B$2:$B$19999="Value over Euro 5m")*([2]JOE_DATA!$A$2:$A$19999="Corporate"),1,0)))</f>
        <v>1</v>
      </c>
      <c r="HT101" s="3">
        <f t="array" ref="HT101">IF(LEN($DX101)=0,1,SUM(IF(([2]JOE_DATA!$C$2:$C$19999=$DX101)*([2]JOE_DATA!$B$2:$B$19999="Value range in euros")*([2]JOE_DATA!$A$2:$A$19999="Corporate"),1,0)))</f>
        <v>1</v>
      </c>
      <c r="HU101" s="3">
        <f t="array" ref="HU101">IF(LEN($DY101)=0,1,SUM(IF(([2]JOE_DATA!$C$2:$C$19999=$DY101)*([2]JOE_DATA!$B$2:$B$19999="Is the deal relevant for M&amp;A study")*([2]JOE_DATA!$A$2:$A$19999="Corporate"),1,0)))</f>
        <v>1</v>
      </c>
      <c r="HV101" s="3">
        <f t="array" ref="HV101">IF(LEN($DZ101)=0,1,SUM(IF(([2]JOE_DATA!$C$2:$C$19999=$DZ101)*([2]JOE_DATA!$B$2:$B$19999="Does the deal involve PE clients")*([2]JOE_DATA!$A$2:$A$19999="Corporate"),1,0)))</f>
        <v>1</v>
      </c>
      <c r="HW101" s="3">
        <f t="array" ref="HW101">IF(LEN($EA101)=0,1,SUM(IF(([2]JOE_DATA!$C$2:$C$19999=$EA101)*([2]JOE_DATA!$B$2:$B$19999="Quarter deal announced/signed")*([2]JOE_DATA!$A$2:$A$19999="Corporate"),1,0)))</f>
        <v>1</v>
      </c>
      <c r="HX101" s="3">
        <f t="array" ref="HX101">IF(LEN($EB101)=0,1,SUM(IF(([2]JOE_DATA!$C$2:$C$19999=$EB101)*([2]JOE_DATA!$B$2:$B$19999="Quarter deal completed")*([2]JOE_DATA!$A$2:$A$19999="Corporate"),1,0)))</f>
        <v>1</v>
      </c>
      <c r="HY101" s="3">
        <f t="array" ref="HY101">IF(LEN($EC101)=0,1,SUM(IF(([2]JOE_DATA!$C$2:$C$19999=$EC101)*([2]JOE_DATA!$B$2:$B$19999="Year deal announced/signed")*([2]JOE_DATA!$A$2:$A$19999="Corporate"),1,0)))</f>
        <v>1</v>
      </c>
      <c r="HZ101" s="3">
        <f t="array" ref="HZ101">IF(LEN($ED101)=0,1,SUM(IF(([2]JOE_DATA!$C$2:$C$19999=$ED101)*([2]JOE_DATA!$B$2:$B$19999="Year deal completed")*([2]JOE_DATA!$A$2:$A$19999="Corporate"),1,0)))</f>
        <v>1</v>
      </c>
      <c r="IA101" s="3">
        <v>1</v>
      </c>
      <c r="IB101" s="3">
        <f t="array" ref="IB101">IF(LEN($EF101)=0,1,SUM(IF(([2]JOE_DATA!$C$2:$C$19999=$EF101)*([2]JOE_DATA!$B$2:$B$19999="Work type")*([2]JOE_DATA!$A$2:$A$19999="Corporate Tax"),1,0)))</f>
        <v>1</v>
      </c>
      <c r="IC101" s="3">
        <f t="array" ref="IC101">IF(LEN($EG101)=0,0.4,SUM(IF(([2]JOE_DATA!$C$2:$C$19999=$EG101)*([2]JOE_DATA!$B$2:$B$19999="Work type")*([2]JOE_DATA!$A$2:$A$19999="EPC Construction"),0.4,0)))
+
IF(LEN($EH101)=0,0.3,SUM(IF(([2]JOE_DATA!$C$2:$C$19999=$EH101)*([2]JOE_DATA!$B$2:$B$19999="Work type")*([2]JOE_DATA!$A$2:$A$19999="EPC Construction"),0.3,0)))
+
IF(LEN($EI101)=0,0.3,SUM(IF(([2]JOE_DATA!$C$2:$C$19999=$EI101)*([2]JOE_DATA!$B$2:$B$19999="Work type")*([2]JOE_DATA!$A$2:$A$19999="EPC Construction"),0.3,0)))</f>
        <v>1</v>
      </c>
      <c r="ID101" s="3">
        <f t="array" ref="ID101">IF(LEN($EJ101)=0,0.4,SUM(IF(([2]JOE_DATA!$C$2:$C$19999=$EJ101)*([2]JOE_DATA!$B$2:$B$19999="Contract type")*([2]JOE_DATA!$A$2:$A$19999="EPC Construction"),0.4,0)))
+
IF(LEN($EK101)=0,0.3,SUM(IF(([2]JOE_DATA!$C$2:$C$19999=$EK101)*([2]JOE_DATA!$B$2:$B$19999="Contract type")*([2]JOE_DATA!$A$2:$A$19999="EPC Construction"),0.3,0)))
+
IF(LEN($EL101)=0,0.3,SUM(IF(([2]JOE_DATA!$C$2:$C$19999=$EL101)*([2]JOE_DATA!$B$2:$B$19999="Contract type")*([2]JOE_DATA!$A$2:$A$19999="EPC Construction"),0.3,0)))</f>
        <v>1</v>
      </c>
      <c r="IE101" s="3">
        <f t="array" ref="IE101">IF(LEN($EP101)=0,1,SUM(IF(([2]JOE_DATA!$C$2:$C$19999=$EP101)*([2]JOE_DATA!$B$2:$B$19999="Client type")*([2]JOE_DATA!$A$2:$A$19999="EPC Construction"),1,0)))</f>
        <v>1</v>
      </c>
      <c r="IF101" s="3">
        <f t="array" ref="IF101">IF(LEN($EN101)=0,1,SUM(IF(([2]JOE_DATA!$C$2:$C$19999=$EN101)*([2]JOE_DATA!$B$2:$B$19999="Subject matter")*([2]JOE_DATA!$A$2:$A$19999="EPC Construction"),1,0)))</f>
        <v>1</v>
      </c>
      <c r="IG101" s="3">
        <f t="array" ref="IG101">IF(LEN($ER101)=0,1,SUM(IF(([2]JOE_DATA!$C$2:$C$19999=$ER101)*([2]JOE_DATA!$B$2:$B$19999="Client scope")*([2]JOE_DATA!$A$2:$A$19999="EPC Construction"),1,0)))</f>
        <v>1</v>
      </c>
      <c r="IH101" s="3">
        <f t="array" ref="IH101">IF(LEN($ES101)=0,0.4,SUM(IF(([2]JOE_DATA!$C$2:$C$19999=$ES101)*([2]JOE_DATA!$B$2:$B$19999="Work type")*([2]JOE_DATA!$A$2:$A$19999="EPC Energy"),0.4,0)))
+
IF(LEN($ET101)=0,0.3,SUM(IF(([2]JOE_DATA!$C$2:$C$19999=$ET101)*([2]JOE_DATA!$B$2:$B$19999="Work type")*([2]JOE_DATA!$A$2:$A$19999="EPC Energy"),0.3,0)))
+
IF(LEN($EU101)=0,0.3,SUM(IF(([2]JOE_DATA!$C$2:$C$19999=$EU101)*([2]JOE_DATA!$B$2:$B$19999="Work type")*([2]JOE_DATA!$A$2:$A$19999="EPC Energy"),0.3,0)))</f>
        <v>1</v>
      </c>
      <c r="II101" s="3">
        <f t="array" ref="II101">IF(LEN($EV101)=0,1,SUM(IF(([2]JOE_DATA!$C$2:$C$19999=$EV101)*([2]JOE_DATA!$B$2:$B$19999="Work type")*([2]JOE_DATA!$A$2:$A$19999="EPC Energy"),1,0)))</f>
        <v>1</v>
      </c>
      <c r="IJ101" s="3">
        <f t="array" ref="IJ101">IF(LEN($EW101)=0,1,SUM(IF(([2]JOE_DATA!$C$2:$C$19999=$EW101)*([2]JOE_DATA!$B$2:$B$19999="Client type")*([2]JOE_DATA!$A$2:$A$19999="EPC Projects"),1,0)))</f>
        <v>1</v>
      </c>
      <c r="IK101" s="3">
        <f t="array" ref="IK101">IF(LEN($FE101)=0,0.4,SUM(IF(([2]JOE_DATA!$C$2:$C$19999=$FE101)*([2]JOE_DATA!$B$2:$B$19999="Client type")*([2]JOE_DATA!$A$2:$A$19999="Real Estate"),0.4,0)))
+
IF(LEN($FF101)=0,0.3,SUM(IF(([2]JOE_DATA!$C$2:$C$19999=$FF101)*([2]JOE_DATA!$B$2:$B$19999="Client type")*([2]JOE_DATA!$A$2:$A$19999="Real Estate"),0.3,0)))
+
IF(LEN($FG101)=0,0.3,SUM(IF(([2]JOE_DATA!$C$2:$C$19999=$FG101)*([2]JOE_DATA!$B$2:$B$19999="Client type")*([2]JOE_DATA!$A$2:$A$19999="Real Estate"),0.3,0)))</f>
        <v>1</v>
      </c>
      <c r="IL101" s="3">
        <f t="array" ref="IL101">IF(LEN($FH101)=0,0.4,SUM(IF(([2]JOE_DATA!$C$2:$C$19999=$FH101)*([2]JOE_DATA!$B$2:$B$19999="Work type")*([2]JOE_DATA!$A$2:$A$19999="Real Estate"),0.4,0)))
+
IF(LEN($FI101)=0,0.3,SUM(IF(([2]JOE_DATA!$C$2:$C$19999=$FI101)*([2]JOE_DATA!$B$2:$B$19999="Work type")*([2]JOE_DATA!$A$2:$A$19999="Real Estate"),0.3,0)))
+
IF(LEN($FJ101)=0,0.3,SUM(IF(([2]JOE_DATA!$C$2:$C$19999=$FJ101)*([2]JOE_DATA!$B$2:$B$19999="Work type")*([2]JOE_DATA!$A$2:$A$19999="Real Estate"),0.3,0)))</f>
        <v>1</v>
      </c>
      <c r="IM101" s="3">
        <f t="array" ref="IM101">IF(LEN($EX101)=0,0.4,SUM(IF(([2]JOE_DATA!$C$2:$C$19999=$EX101)*([2]JOE_DATA!$B$2:$B$19999="Work type")*([2]JOE_DATA!$A$2:$A$19999="Human Capital"),0.4,0)))
+
IF(LEN($EY101)=0,0.3,SUM(IF(([2]JOE_DATA!$C$2:$C$19999=$EY101)*([2]JOE_DATA!$B$2:$B$19999="Work type")*([2]JOE_DATA!$A$2:$A$19999="Human Capital"),0.3,0)))
+
IF(LEN($EZ101)=0,0.3,SUM(IF(([2]JOE_DATA!$C$2:$C$19999=$EZ101)*([2]JOE_DATA!$B$2:$B$19999="Work type")*([2]JOE_DATA!$A$2:$A$19999="Human Capital"),0.3,0)))</f>
        <v>1</v>
      </c>
      <c r="IN101" s="3">
        <f t="array" ref="IN101">IF(LEN($FA101)=0,0.4,SUM(IF(([2]JOE_DATA!$C$2:$C$19999=$FA101)*([2]JOE_DATA!$B$2:$B$19999="Sub-work types")*([2]JOE_DATA!$A$2:$A$19999="Human Capital"),0.4,0)))
+
IF(LEN($FB101)=0,0.3,SUM(IF(([2]JOE_DATA!$C$2:$C$19999=$FB101)*([2]JOE_DATA!$B$2:$B$19999="Sub-work types")*([2]JOE_DATA!$A$2:$A$19999="Human Capital"),0.3,0)))
+
IF(LEN($FC101)=0,0.3,SUM(IF(([2]JOE_DATA!$C$2:$C$19999=$FC101)*([2]JOE_DATA!$B$2:$B$19999="Sub-work types")*([2]JOE_DATA!$A$2:$A$19999="Human Capital"),0.3,0)))</f>
        <v>1</v>
      </c>
      <c r="IO101" s="16">
        <f t="array" ref="IO101">IF(LEN($FD101)=0,1,SUM(IF(([2]JOE_DATA!$C$2:$C$19999=$FD101)*([2]JOE_DATA!$B$2:$B$19999="Pension scheme")*([2]JOE_DATA!$A$2:$A$19999="Human Capital"),1,0)))</f>
        <v>1</v>
      </c>
      <c r="IP101" s="3">
        <f t="array" ref="IP101">IF(LEN($BT101)=0,0.4,SUM(IF(([2]JOE_DATA!$C$2:$C$19999=$BT101)*([2]JOE_DATA!$B$2:$B$19999="Other Matter Executive"),0.4,0)))
+
IF(LEN($BU101)=0,0.3,SUM(IF(([2]JOE_DATA!$C$2:$C$19999=$BU101)*([2]JOE_DATA!$B$2:$B$19999="Other Matter Executive"),0.3,0)))
+
IF(LEN($BV101)=0,0.3,SUM(IF(([2]JOE_DATA!$C$2:$C$19999=$BV101)*([2]JOE_DATA!$B$2:$B$19999="Other Matter Executive"),0.3,0)))</f>
        <v>1</v>
      </c>
    </row>
    <row r="102" spans="1:250" ht="27.75">
      <c r="A102" s="37" t="s">
        <v>246</v>
      </c>
      <c r="B102" s="38" t="s">
        <v>572</v>
      </c>
      <c r="C102" s="37" t="s">
        <v>254</v>
      </c>
      <c r="D102" s="37"/>
      <c r="E102" s="3"/>
      <c r="F102" s="40" t="s">
        <v>343</v>
      </c>
      <c r="G102" s="3"/>
      <c r="H102" s="3"/>
      <c r="I102" s="40" t="s">
        <v>344</v>
      </c>
      <c r="J102" s="40" t="s">
        <v>311</v>
      </c>
      <c r="K102" s="3"/>
      <c r="L102" s="37"/>
      <c r="M102" s="3"/>
      <c r="N102" s="3"/>
      <c r="O102" s="41" t="s">
        <v>99</v>
      </c>
      <c r="P102" s="37"/>
      <c r="Q102" s="37"/>
      <c r="R102" s="3"/>
      <c r="S102" s="42"/>
      <c r="T102" s="42"/>
      <c r="U102" s="40" t="s">
        <v>481</v>
      </c>
      <c r="V102" s="3"/>
      <c r="W102" s="3"/>
      <c r="X102" s="40" t="s">
        <v>344</v>
      </c>
      <c r="Y102" s="40" t="s">
        <v>311</v>
      </c>
      <c r="Z102" s="40" t="s">
        <v>346</v>
      </c>
      <c r="AA102" s="37" t="s">
        <v>573</v>
      </c>
      <c r="AB102" s="37"/>
      <c r="AC102" s="3"/>
      <c r="AD102" s="37" t="s">
        <v>254</v>
      </c>
      <c r="AE102" s="3"/>
      <c r="AF102" s="3"/>
      <c r="AG102" s="43" t="s">
        <v>130</v>
      </c>
      <c r="AH102" s="3"/>
      <c r="AI102" s="37" t="s">
        <v>255</v>
      </c>
      <c r="AJ102" s="3"/>
      <c r="AK102" s="3"/>
      <c r="AL102" s="37"/>
      <c r="AM102" s="3"/>
      <c r="AN102" s="3"/>
      <c r="AO102" s="37" t="s">
        <v>256</v>
      </c>
      <c r="AP102" s="3"/>
      <c r="AQ102" s="3"/>
      <c r="AR102" s="3"/>
      <c r="AS102" s="3"/>
      <c r="AT102" s="3"/>
      <c r="AU102" s="3"/>
      <c r="AV102" s="3"/>
      <c r="AW102" s="3"/>
      <c r="AX102" s="3"/>
      <c r="AY102" s="3"/>
      <c r="AZ102" s="3"/>
      <c r="BA102" s="3"/>
      <c r="BB102" s="3"/>
      <c r="BC102" s="3"/>
      <c r="BD102" s="3"/>
      <c r="BE102" s="44"/>
      <c r="BF102" s="37"/>
      <c r="BG102" s="37" t="s">
        <v>254</v>
      </c>
      <c r="BH102" s="3"/>
      <c r="BI102" s="40" t="s">
        <v>257</v>
      </c>
      <c r="BJ102" s="45"/>
      <c r="BK102" s="45"/>
      <c r="BL102" s="46" t="s">
        <v>348</v>
      </c>
      <c r="BM102" s="46"/>
      <c r="BN102" s="37"/>
      <c r="BO102" s="3"/>
      <c r="BP102" s="3"/>
      <c r="BQ102" s="3"/>
      <c r="BR102" s="3"/>
      <c r="BS102" s="3"/>
      <c r="BT102" s="46" t="s">
        <v>314</v>
      </c>
      <c r="BU102" s="37"/>
      <c r="BV102" s="37"/>
      <c r="BW102" s="3"/>
      <c r="BX102" s="3"/>
      <c r="BY102" s="3"/>
      <c r="BZ102" s="3"/>
      <c r="CA102" s="3"/>
      <c r="CB102" s="3"/>
      <c r="CC102" s="3"/>
      <c r="CD102" s="41" t="s">
        <v>259</v>
      </c>
      <c r="CE102" s="40" t="s">
        <v>260</v>
      </c>
      <c r="CF102" s="3"/>
      <c r="CG102" s="41" t="s">
        <v>261</v>
      </c>
      <c r="CH102" s="40"/>
      <c r="CI102" s="3"/>
      <c r="CJ102" s="3"/>
      <c r="CK102" s="41" t="s">
        <v>262</v>
      </c>
      <c r="CL102" s="3"/>
      <c r="CM102" s="3"/>
      <c r="CN102" s="3"/>
      <c r="CO102" s="3"/>
      <c r="CP102" s="3"/>
      <c r="CQ102" s="37"/>
      <c r="CR102" s="37"/>
      <c r="CS102" s="37"/>
      <c r="CT102" s="37"/>
      <c r="CU102" s="37"/>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7"/>
      <c r="FF102" s="37"/>
      <c r="FG102" s="37"/>
      <c r="FH102" s="37"/>
      <c r="FI102" s="37"/>
      <c r="FJ102" s="3"/>
      <c r="FK102" s="3"/>
      <c r="FL102" s="3"/>
      <c r="FM102" s="3"/>
      <c r="FO102" s="3"/>
      <c r="FP102" s="3"/>
      <c r="FQ102" s="3" t="str">
        <f t="array" ref="FQ102">IF(SUM($FU102:$IP102)=74,"PASS","FAIL")</f>
        <v>PASS</v>
      </c>
      <c r="FR102" s="3">
        <f t="shared" si="9"/>
        <v>0</v>
      </c>
      <c r="FS102" s="3">
        <f t="shared" si="10"/>
        <v>0</v>
      </c>
      <c r="FT102" s="3"/>
      <c r="FU102" s="3">
        <f t="array" ref="FU102">SUM(IF(([2]JOE_DATA!$C$2:$C$19999=$C102)*([2]JOE_DATA!$B$2:$B$19999="Client Name Confidential"),1,0))</f>
        <v>1</v>
      </c>
      <c r="FV102" s="3">
        <f t="array" ref="FV102">IF(ISBLANK($E102),1,SUM(IF(([2]JOE_DATA!$C$2:$C$19999=$E102)*([2]JOE_DATA!$B$2:$B$19999="Client name confidential on completion"),1,0)))</f>
        <v>1</v>
      </c>
      <c r="FW102" s="3">
        <f t="array" ref="FW102">IF(LEN($F102)=0,0.5,SUM(IF(([2]JOE_DATA!$C$2:$C$19999=$F102)*([2]JOE_DATA!$B$2:$B$19999="Client sector group"),0.5,0)))
+
IF(LEN($G102)=0,0.25,SUM(IF(([2]JOE_DATA!$C$2:$C$19999=$G102)*([2]JOE_DATA!$B$2:$B$19999="Client sector group"),0.25,0)))
+
IF(LEN($H102)=0,0.25,SUM(IF(([2]JOE_DATA!$C$2:$C$19999=$H102)*([2]JOE_DATA!$B$2:$B$19999="Client sector group"),0.25,0)))</f>
        <v>1</v>
      </c>
      <c r="FX102" s="3">
        <f t="array" ref="FX102">IF(ISBLANK($I102),0.5,SUM(IF(([2]JOE_DATA!$C$2:$C$19999=$I102)*([2]JOE_DATA!$B$2:$B$19999="Client sub-sector group"),0.5,0)))
+
IF(ISBLANK($J102),0.25,SUM(IF(([2]JOE_DATA!$C$2:$C$19999=$J102)*([2]JOE_DATA!$B$2:$B$19999="Client sub-sector group"),0.25,0)))
+
IF(ISBLANK($K102),0.25,SUM(IF(([2]JOE_DATA!$C$2:$C$19999=$K102)*([2]JOE_DATA!$B$2:$B$19999="Client sub-sector group"),0.25,0)))</f>
        <v>1</v>
      </c>
      <c r="FY102" s="3">
        <f t="array" ref="FY102">IF(LEN($L102)=0,0.4,SUM(IF(([2]JOE_DATA!$C$2:$C$19999=$L102)*([2]JOE_DATA!$B$2:$B$19999="Predominant Country of Client"),0.4,0)))
+
IF(LEN($M102)=0,0.3,SUM(IF(([2]JOE_DATA!$C$2:$C$19999=$M102)*([2]JOE_DATA!$B$2:$B$19999="Predominant Country of Client"),0.3,0)))
+
IF(LEN($N102)=0,0.3,SUM(IF(([2]JOE_DATA!$C$2:$C$19999=$N102)*([2]JOE_DATA!$B$2:$B$19999="Predominant Country of Client"),0.3,0)))</f>
        <v>1</v>
      </c>
      <c r="FZ102" s="3">
        <f t="array" ref="FZ102">IF(LEN($O102)=0,0.4,SUM(IF(([2]JOE_DATA!$C$2:$C$19999=$O102)*([2]JOE_DATA!$B$2:$B$19999="Main practice group"),0.4,0)))
+
IF(LEN($P102)=0,0.3,SUM(IF(([2]JOE_DATA!$C$2:$C$19999=$P102)*([2]JOE_DATA!$B$2:$B$19999="Main practice group"),0.3,0)))
+
IF(LEN($Q102)=0,0.3,SUM(IF(([2]JOE_DATA!$C$2:$C$19999=$Q102)*([2]JOE_DATA!$B$2:$B$19999="Main practice group"),0.3,0)))</f>
        <v>1</v>
      </c>
      <c r="GA102" s="3">
        <f t="shared" si="11"/>
        <v>1</v>
      </c>
      <c r="GB102" s="3">
        <f t="shared" si="12"/>
        <v>1</v>
      </c>
      <c r="GC102" s="3">
        <f t="array" ref="GC102">IF(LEN($U102)=0,0.4,SUM(IF(([2]JOE_DATA!$C$2:$C$19999=$U102)*([2]JOE_DATA!$B$2:$B$19999="Matter sector group"),0.4,0)))
+
IF(LEN($V102)=0,0.3,SUM(IF(([2]JOE_DATA!$C$2:$C$19999=$V102)*([2]JOE_DATA!$B$2:$B$19999="Matter sector group"),0.3,0)))
+
IF(LEN($W102)=0,0.3,SUM(IF(([2]JOE_DATA!$C$2:$C$19999=$W102)*([2]JOE_DATA!$B$2:$B$19999="Matter sector group"),0.3,0)))</f>
        <v>1</v>
      </c>
      <c r="GD102" s="3">
        <f t="array" ref="GD102">IF(LEN($X102)=0,0.4,SUM(IF(([2]JOE_DATA!$C$2:$C$19999=$X102)*([2]JOE_DATA!$B$2:$B$19999="Matter sub-sector group"),0.4,0)))
+
IF(LEN($Y102)=0,0.3,SUM(IF(([2]JOE_DATA!$C$2:$C$19999=$Y102)*([2]JOE_DATA!$B$2:$B$19999="Matter sub-sector group"),0.3,0)))
+
IF(LEN($Z102)=0,0.3,SUM(IF(([2]JOE_DATA!$C$2:$C$19999=$Z102)*([2]JOE_DATA!$B$2:$B$19999="Matter sub-sector group"),0.3,0)))</f>
        <v>1</v>
      </c>
      <c r="GE102" s="3">
        <f t="array" ref="GE102">IF(ISBLANK($AD102),1,SUM(IF(([2]JOE_DATA!$C$2:$C$19999=$AD102)*([2]JOE_DATA!$B$2:$B$19999="Matter confidential"),1,0)))</f>
        <v>1</v>
      </c>
      <c r="GF102" s="3">
        <f t="array" ref="GF102">IF(ISBLANK($AE102),1,SUM(IF(([2]JOE_DATA!$C$2:$C$19999=$AE102)*([2]JOE_DATA!$B$2:$B$19999="Matter confidential on completion"),1,0)))</f>
        <v>1</v>
      </c>
      <c r="GG102" s="3">
        <f t="array" ref="GG102">IF(ISBLANK($AG102),1,SUM(IF(([2]JOE_DATA!$C$2:$C$19999=$AG102)*([2]JOE_DATA!$B$2:$B$19999="Applicable law"),1,0)))</f>
        <v>1</v>
      </c>
      <c r="GH102" s="3">
        <f t="array" ref="GH102">IF(ISBLANK($AO102),1,SUM(IF(([2]JOE_DATA!$C$2:$C$19999=$AO102)*([2]JOE_DATA!$B$2:$B$19999="Contentious"),1,0)))</f>
        <v>1</v>
      </c>
      <c r="GI102" s="3">
        <f t="array" ref="GI102">IF(ISBLANK($AP102),1,SUM(IF(([2]JOE_DATA!$C$2:$C$19999=$AP102)*([2]JOE_DATA!$B$2:$B$19999="Dispute resolution"),1,0)))</f>
        <v>1</v>
      </c>
      <c r="GJ102" s="3">
        <f t="array" ref="GJ102">IF(ISBLANK($AQ102),1,SUM(IF(([2]JOE_DATA!$C$2:$C$19999=$AQ102)*([2]JOE_DATA!$B$2:$B$19999="Language of dispute"),1,0)))</f>
        <v>1</v>
      </c>
      <c r="GK102" s="3">
        <f t="array" ref="GK102">IF(LEN($AW102)=0,0.4,SUM(IF(([2]JOE_DATA!$C$2:$C$19999=$AW102)*([2]JOE_DATA!$B$2:$B$19999="Country Of Arbitration"),0.4,0)))
+
IF(LEN($AX102)=0,0.3,SUM(IF(([2]JOE_DATA!$C$2:$C$19999=$AX102)*([2]JOE_DATA!$B$2:$B$19999="Country Of Arbitration"),0.3,0)))
+
IF(LEN($AY102)=0,0.3,SUM(IF(([2]JOE_DATA!$C$2:$C$19999=$AY102)*([2]JOE_DATA!$B$2:$B$19999="Country Of Arbitration"),0.3,0)))</f>
        <v>1</v>
      </c>
      <c r="GL102" s="3">
        <f t="array" ref="GL102">IF(LEN($AT102)=0,0.4,SUM(IF(([2]JOE_DATA!$C$2:$C$19999=$AT102)*([2]JOE_DATA!$B$2:$B$19999="Jurisdiction of dispute"),0.4,0)))
+
IF(LEN($AU102)=0,0.3,SUM(IF(([2]JOE_DATA!$C$2:$C$19999=$AU102)*([2]JOE_DATA!$B$2:$B$19999="Jurisdiction of dispute"),0.3,0)))
+
IF(LEN($AV102)=0,0.3,SUM(IF(([2]JOE_DATA!$C$2:$C$19999=$AV102)*([2]JOE_DATA!$B$2:$B$19999="Jurisdiction of dispute"),0.3,0)))</f>
        <v>1</v>
      </c>
      <c r="GM102" s="3">
        <f t="array" ref="GM102">IF(LEN($AZ102)=0,0.6,SUM(IF(([2]JOE_DATA!$C$2:$C$19999=$AZ102)*([2]JOE_DATA!$B$2:$B$19999="Seat of arbitration"),0.6,0)))
+
IF(LEN($BA102)=0,0.4,SUM(IF(([2]JOE_DATA!$C$2:$C$19999=$BA102)*([2]JOE_DATA!$B$2:$B$19999="Seat of arbitration"),0.4,0)))</f>
        <v>1</v>
      </c>
      <c r="GN102" s="3">
        <f t="array" ref="GN102">IF(ISBLANK($BB102),1,SUM(IF(([2]JOE_DATA!$C$2:$C$19999=$BB102)*([2]JOE_DATA!$B$2:$B$19999="Arbitral rules"),1,0)))</f>
        <v>1</v>
      </c>
      <c r="GO102" s="3">
        <f t="array" ref="GO102">IF(ISBLANK($BC102),1,SUM(IF(([2]JOE_DATA!$C$2:$C$19999=$BC102)*([2]JOE_DATA!$B$2:$B$19999="Investment treaty"),1,0)))</f>
        <v>1</v>
      </c>
      <c r="GP102" s="3">
        <f t="array" ref="GP102">IF(ISBLANK($BD102),1,SUM(IF(([2]JOE_DATA!$C$2:$C$19999=$BD102)*([2]JOE_DATA!$B$2:$B$19999="Investigation type"),1,0)))</f>
        <v>1</v>
      </c>
      <c r="GQ102" s="3">
        <f t="array" ref="GQ102">IF(ISBLANK($BF102),1,SUM(IF(([2]JOE_DATA!$C$2:$C$19999=$BF102)*([2]JOE_DATA!$B$2:$B$19999="Currency of deal"),1,0)))</f>
        <v>1</v>
      </c>
      <c r="GR102" s="3">
        <f t="array" ref="GR102">IF(ISBLANK($BG102),1,SUM(IF(([2]JOE_DATA!$C$2:$C$19999=$BG102)*([2]JOE_DATA!$B$2:$B$19999="Value confidential"),1,0)))</f>
        <v>1</v>
      </c>
      <c r="GS102" s="3">
        <f t="array" ref="GS102">IF(ISBLANK($BH102),1,SUM(IF(([2]JOE_DATA!$C$2:$C$19999=$BH102)*([2]JOE_DATA!$B$2:$B$19999="Value confidential on completion"),1,0)))</f>
        <v>1</v>
      </c>
      <c r="GT102" s="3">
        <f t="array" ref="GT102">IF(LEN($BI102)=0,0.4,SUM(IF(([2]JOE_DATA!$C$2:$C$19999=$BI102)*([2]JOE_DATA!$B$2:$B$19999="Teams"),0.4,0)))
+
IF(LEN($BJ102)=0,0.3,SUM(IF(([2]JOE_DATA!$C$2:$C$19999=$BJ102)*([2]JOE_DATA!$B$2:$B$19999="Teams"),0.3,0)))
+
IF(LEN($BK102)=0,0.3,SUM(IF(([2]JOE_DATA!$C$2:$C$19999=$BK102)*([2]JOE_DATA!$B$2:$B$19999="Teams"),0.3,0)))</f>
        <v>1</v>
      </c>
      <c r="GU102" s="3">
        <f t="array" ref="GU102">IF(LEN($BL102)=0,0.4,SUM(IF(([2]JOE_DATA!$C$2:$C$19999=$BL102)*([2]JOE_DATA!$B$2:$B$19999="Lead Matter Partner"),0.4,0)))
+
IF(LEN($BM102)=0,0.3,SUM(IF(([2]JOE_DATA!$C$2:$C$19999=$BM102)*([2]JOE_DATA!$B$2:$B$19999="Lead Matter Partner"),0.3,0)))
+
IF(LEN($BN102)=0,0.3,SUM(IF(([2]JOE_DATA!$C$2:$C$19999=$BN102)*([2]JOE_DATA!$B$2:$B$19999="Lead Matter Partner"),0.3,0)))</f>
        <v>1</v>
      </c>
      <c r="GV102" s="3">
        <f t="array" ref="GV102">IF(LEN($BP102)=0,0.4,SUM(IF(([2]JOE_DATA!$C$2:$C$19999=$BP102)*([2]JOE_DATA!$B$2:$B$19999="Source of credential"),0.4,0)))
+
IF(LEN($BQ102)=0,0.3,SUM(IF(([2]JOE_DATA!$C$2:$C$19999=$BQ102)*([2]JOE_DATA!$B$2:$B$19999="Source of credential"),0.3,0)))
+
IF(LEN($BR102)=0,0.3,SUM(IF(([2]JOE_DATA!$C$2:$C$19999=$BR102)*([2]JOE_DATA!$B$2:$B$19999="Source of credential"),0.3,0)))</f>
        <v>1</v>
      </c>
      <c r="GW102" s="3">
        <f t="array" ref="GW102">IF(LEN($BX102)=0,0.4,SUM(IF(([2]JOE_DATA!$C$2:$C$19999=$BX102)*([2]JOE_DATA!$B$2:$B$19999="CMS firms involved"),0.4,0)))
+
IF(LEN($BY102)=0,0.6,SUM(IF(([2]JOE_DATA!$C$2:$C$19999=$BY102)*([2]JOE_DATA!$B$2:$B$19999="CMS firms involved"),0.6,0)))</f>
        <v>1</v>
      </c>
      <c r="GX102" s="3">
        <f t="array" ref="GX102">IF(ISBLANK($BZ102),1,SUM(IF(([2]JOE_DATA!$C$2:$C$19999=$BZ102)*([2]JOE_DATA!$B$2:$B$19999="Lead CMS firm"),1,0)))</f>
        <v>1</v>
      </c>
      <c r="GY102" s="3">
        <f t="array" ref="GY102">IF(LEN($CA102)=0,0.4,SUM(IF(([2]JOE_DATA!$C$2:$C$19999=$CA102)*([2]JOE_DATA!$B$2:$B$19999="Countries of other CMS firms"),0.4,0)))
+
IF(LEN($CB102)=0,0.3,SUM(IF(([2]JOE_DATA!$C$2:$C$19999=$CB102)*([2]JOE_DATA!$B$2:$B$19999="Countries of other CMS firms"),0.3,0)))
+
IF(LEN($CC102)=0,0.3,SUM(IF(([2]JOE_DATA!$C$2:$C$19999=$CC102)*([2]JOE_DATA!$B$2:$B$19999="Countries of other CMS firms"),0.3,0)))</f>
        <v>1</v>
      </c>
      <c r="GZ102" s="3">
        <f t="array" ref="GZ102">IF(ISBLANK($CD102),1,SUM(IF(([2]JOE_DATA!$C$2:$C$19999=$CD102)*([2]JOE_DATA!$B$2:$B$19999="Credential status"),1,0)))</f>
        <v>1</v>
      </c>
      <c r="HA102" s="3">
        <f t="array" ref="HA102">IF(ISBLANK($CE102),1,SUM(IF(([2]JOE_DATA!$C$2:$C$19999=$CE102)*([2]JOE_DATA!$B$2:$B$19999="Credential version"),1,0)))</f>
        <v>1</v>
      </c>
      <c r="HB102" s="3">
        <f t="array" ref="HB102">IF(ISBLANK($CG102),1,SUM(IF(([2]JOE_DATA!$C$2:$C$19999=$CG102)*([2]JOE_DATA!$B$2:$B$19999="Credential type "),1,0)))</f>
        <v>1</v>
      </c>
      <c r="HC102" s="3">
        <f t="array" ref="HC102">IF(ISBLANK($CH102),1,SUM(IF(([2]JOE_DATA!$C$2:$C$19999=$CH102)*([2]JOE_DATA!$B$2:$B$19999="Other uses"),1,0)))</f>
        <v>1</v>
      </c>
      <c r="HD102" s="3">
        <f t="array" ref="HD102">IF(ISBLANK($CK102),1,SUM(IF(([2]JOE_DATA!$C$2:$C$19999=$CK102)*([2]JOE_DATA!$B$2:$B$19999="Priority"),1,0)))</f>
        <v>1</v>
      </c>
      <c r="HE102" s="3">
        <f t="array" ref="HE102">IF(LEN($CM102)=0,0.4,SUM(IF(([2]JOE_DATA!$C$2:$C$19999=$CM102)*([2]JOE_DATA!$B$2:$B$19999="Know how"),0.4,0)))
+
IF(LEN($CN102)=0,0.3,SUM(IF(([2]JOE_DATA!$C$2:$C$19999=$CN102)*([2]JOE_DATA!$B$2:$B$19999="Know how"),0.3,0)))
+
IF(LEN($CO102)=0,0.3,SUM(IF(([2]JOE_DATA!$C$2:$C$19999=$CO102)*([2]JOE_DATA!$B$2:$B$19999="Know how"),0.3,0)))</f>
        <v>1</v>
      </c>
      <c r="HF102" s="3">
        <f t="array" ref="HF102">IF(LEN($CS102)=0,0.4,SUM(IF(([2]JOE_DATA!$C$2:$C$19999=$CS102)*([2]JOE_DATA!$B$2:$B$19999="Work type")*([2]JOE_DATA!$A$2:$A$19999="BAIF"),0.4,0)))
+
IF(LEN($CT102)=0,0.3,SUM(IF(([2]JOE_DATA!$C$2:$C$19999=$CT102)*([2]JOE_DATA!$B$2:$B$19999="Work type")*([2]JOE_DATA!$A$2:$A$19999="BAIF"),0.3,0)))
+
IF(LEN($CU102)=0,0.3,SUM(IF(([2]JOE_DATA!$C$2:$C$19999=$CU102)*([2]JOE_DATA!$B$2:$B$19999="Work type")*([2]JOE_DATA!$A$2:$A$19999="BAIF"),0.3,0)))</f>
        <v>1</v>
      </c>
      <c r="HG102" s="3">
        <f t="array" ref="HG102">IF(LEN($CQ102)=0,1,SUM(IF(([2]JOE_DATA!$C$2:$C$19999=$CQ102)*([2]JOE_DATA!$B$2:$B$19999="Client type")*([2]JOE_DATA!$A$2:$A$19999="BAIF"),1,0)))</f>
        <v>1</v>
      </c>
      <c r="HH102" s="3">
        <f t="array" ref="HH102">IF(LEN($CW102)=0,0.4,SUM(IF(([2]JOE_DATA!$C$2:$C$19999=$CW102)*([2]JOE_DATA!$B$2:$B$19999="Work type")*([2]JOE_DATA!$A$2:$A$19999="CRD"),0.4,0)))
+
IF(LEN($CX102)=0,0.3,SUM(IF(([2]JOE_DATA!$C$2:$C$19999=$CX102)*([2]JOE_DATA!$B$2:$B$19999="Work type")*([2]JOE_DATA!$A$2:$A$19999="CRD"),0.3,0)))
+
IF(LEN($CY102)=0,0.3,SUM(IF(([2]JOE_DATA!$C$2:$C$19999=$CY102)*([2]JOE_DATA!$B$2:$B$19999="Work type")*([2]JOE_DATA!$A$2:$A$19999="CRD"),0.3,0)))</f>
        <v>1</v>
      </c>
      <c r="HI102" s="3">
        <f t="array" ref="HI102">IF(LEN($CZ102)=0,0.4,SUM(IF(([2]JOE_DATA!$C$2:$C$19999=$CZ102)*([2]JOE_DATA!$B$2:$B$19999="Sub-work type")*([2]JOE_DATA!$A$2:$A$19999="CRD"),0.4,0)))
+
IF(LEN($DA102)=0,0.3,SUM(IF(([2]JOE_DATA!$C$2:$C$19999=$DA102)*([2]JOE_DATA!$B$2:$B$19999="Sub-work type")*([2]JOE_DATA!$A$2:$A$19999="CRD"),0.3,0)))
+
IF(LEN($DB102)=0,0.3,SUM(IF(([2]JOE_DATA!$C$2:$C$19999=$DB102)*([2]JOE_DATA!$B$2:$B$19999="Sub-work type")*([2]JOE_DATA!$A$2:$A$19999="CRD"),0.3,0)))</f>
        <v>1</v>
      </c>
      <c r="HJ102" s="3">
        <f t="array" ref="HJ102">IF(LEN($CV102)=0,1,SUM(IF(([2]JOE_DATA!$C$2:$C$19999=$CV102)*([2]JOE_DATA!$B$2:$B$19999="Client type")*([2]JOE_DATA!$A$2:$A$19999="CRD"),1,0)))</f>
        <v>1</v>
      </c>
      <c r="HK102" s="3">
        <f t="array" ref="HK102">IF(LEN($DC102)=0,0.4,SUM(IF(([2]JOE_DATA!$C$2:$C$19999=$DC102)*([2]JOE_DATA!$B$2:$B$19999="Work type")*([2]JOE_DATA!$A$2:$A$19999="Corporate"),0.4,0)))
+
IF(LEN($DD102)=0,0.3,SUM(IF(([2]JOE_DATA!$C$2:$C$19999=$DD102)*([2]JOE_DATA!$B$2:$B$19999="Work type")*([2]JOE_DATA!$A$2:$A$19999="Corporate"),0.3,0)))
+
IF(LEN($DE102)=0,0.3,SUM(IF(([2]JOE_DATA!$C$2:$C$19999=$DE102)*([2]JOE_DATA!$B$2:$B$19999="Work type")*([2]JOE_DATA!$A$2:$A$19999="Corporate"),0.3,0)))</f>
        <v>1</v>
      </c>
      <c r="HL102" s="3">
        <f t="array" ref="HL102">IF(LEN($DF102)=0,0.4,SUM(IF(([2]JOE_DATA!$C$2:$C$19999=$DF102)*([2]JOE_DATA!$B$2:$B$19999="Sub-work type")*([2]JOE_DATA!$A$2:$A$19999="Corporate"),0.4,0)))
+
IF(LEN($DG102)=0,0.3,SUM(IF(([2]JOE_DATA!$C$2:$C$19999=$DG102)*([2]JOE_DATA!$B$2:$B$19999="Sub-work type")*([2]JOE_DATA!$A$2:$A$19999="Corporate"),0.3,0)))
+
IF(LEN($DH102)=0,0.3,SUM(IF(([2]JOE_DATA!$C$2:$C$19999=$DH102)*([2]JOE_DATA!$B$2:$B$19999="Sub-work type")*([2]JOE_DATA!$A$2:$A$19999="Corporate"),0.3,0)))</f>
        <v>1</v>
      </c>
      <c r="HM102" s="3">
        <f t="array" ref="HM102">IF(LEN($DI102)=0,0.4,SUM(IF(([2]JOE_DATA!$C$2:$C$19999=$DI102)*([2]JOE_DATA!$B$2:$B$19999="Acting for")*([2]JOE_DATA!$A$2:$A$19999="Corporate"),0.4,0)))
+
IF(LEN($DJ102)=0,0.3,SUM(IF(([2]JOE_DATA!$C$2:$C$19999=$DJ102)*([2]JOE_DATA!$B$2:$B$19999="Acting for")*([2]JOE_DATA!$A$2:$A$19999="Corporate"),0.3,0)))
+
IF(LEN($DK102)=0,0.3,SUM(IF(([2]JOE_DATA!$C$2:$C$19999=$DK102)*([2]JOE_DATA!$B$2:$B$19999="Acting for")*([2]JOE_DATA!$A$2:$A$19999="Corporate"),0.3,0)))</f>
        <v>1</v>
      </c>
      <c r="HN102" s="3">
        <f t="array" ref="HN102">IF(LEN($DM102)=0,0.4,SUM(IF(([2]JOE_DATA!$C$2:$C$19999=$DM102)*([2]JOE_DATA!$B$2:$B$19999="Country of buyer")*([2]JOE_DATA!$A$2:$A$19999="Corporate"),0.4,0)))
+
IF(LEN($DN102)=0,0.3,SUM(IF(([2]JOE_DATA!$C$2:$C$19999=$DN102)*([2]JOE_DATA!$B$2:$B$19999="Country of buyer")*([2]JOE_DATA!$A$2:$A$19999="Corporate"),0.3,0)))
+
IF(LEN($DL102)=0,0.3,SUM(IF(([2]JOE_DATA!$C$2:$C$19999=$DL102)*([2]JOE_DATA!$B$2:$B$19999="Country of buyer")*([2]JOE_DATA!$A$2:$A$19999="Corporate"),0.3,0)))</f>
        <v>1</v>
      </c>
      <c r="HO102" s="3">
        <f t="array" ref="HO102">IF(LEN($DO102)=0,0.4,SUM(IF(([2]JOE_DATA!$C$2:$C$19999=$DO102)*([2]JOE_DATA!$B$2:$B$19999="Country of seller")*([2]JOE_DATA!$A$2:$A$19999="Corporate"),0.4,0)))
+
IF(LEN($DP102)=0,0.3,SUM(IF(([2]JOE_DATA!$C$2:$C$19999=$DP102)*([2]JOE_DATA!$B$2:$B$19999="Country of seller")*([2]JOE_DATA!$A$2:$A$19999="Corporate"),0.3,0)))
+
IF(LEN($DQ102)=0,0.3,SUM(IF(([2]JOE_DATA!$C$2:$C$19999=$DQ102)*([2]JOE_DATA!$B$2:$B$19999="Country of seller")*([2]JOE_DATA!$A$2:$A$19999="Corporate"),0.3,0)))</f>
        <v>1</v>
      </c>
      <c r="HP102" s="3">
        <f t="array" ref="HP102">IF(LEN($DR102)=0,0.4,SUM(IF(([2]JOE_DATA!$C$2:$C$19999=$DR102)*([2]JOE_DATA!$B$2:$B$19999="Country of target")*([2]JOE_DATA!$A$2:$A$19999="Corporate"),0.4,0)))
+
IF(LEN($DS102)=0,0.3,SUM(IF(([2]JOE_DATA!$C$2:$C$19999=$DS102)*([2]JOE_DATA!$B$2:$B$19999="Country of target")*([2]JOE_DATA!$A$2:$A$19999="Corporate"),0.3,0)))
+
IF(LEN($DT102)=0,0.3,SUM(IF(([2]JOE_DATA!$C$2:$C$19999=$DT102)*([2]JOE_DATA!$B$2:$B$19999="Country of target")*([2]JOE_DATA!$A$2:$A$19999="Corporate"),0.3,0)))</f>
        <v>1</v>
      </c>
      <c r="HQ102" s="3">
        <f t="array" ref="HQ102">IF(LEN($DU102)=0,1,SUM(IF(([2]JOE_DATA!$C$2:$C$19999=$DU102)*([2]JOE_DATA!$B$2:$B$19999="Value over US $5m")*([2]JOE_DATA!$A$2:$A$19999="Corporate"),1,0)))</f>
        <v>1</v>
      </c>
      <c r="HR102" s="3">
        <f t="array" ref="HR102">IF(LEN($DV102)=0,1,SUM(IF(([2]JOE_DATA!$C$2:$C$19999=$DV102)*([2]JOE_DATA!$B$2:$B$19999="Value over £500,000")*([2]JOE_DATA!$A$2:$A$19999="Corporate"),1,0)))</f>
        <v>1</v>
      </c>
      <c r="HS102" s="3">
        <f t="array" ref="HS102">IF(LEN($DW102)=0,1,SUM(IF(([2]JOE_DATA!$C$2:$C$19999=$DW102)*([2]JOE_DATA!$B$2:$B$19999="Value over Euro 5m")*([2]JOE_DATA!$A$2:$A$19999="Corporate"),1,0)))</f>
        <v>1</v>
      </c>
      <c r="HT102" s="3">
        <f t="array" ref="HT102">IF(LEN($DX102)=0,1,SUM(IF(([2]JOE_DATA!$C$2:$C$19999=$DX102)*([2]JOE_DATA!$B$2:$B$19999="Value range in euros")*([2]JOE_DATA!$A$2:$A$19999="Corporate"),1,0)))</f>
        <v>1</v>
      </c>
      <c r="HU102" s="3">
        <f t="array" ref="HU102">IF(LEN($DY102)=0,1,SUM(IF(([2]JOE_DATA!$C$2:$C$19999=$DY102)*([2]JOE_DATA!$B$2:$B$19999="Is the deal relevant for M&amp;A study")*([2]JOE_DATA!$A$2:$A$19999="Corporate"),1,0)))</f>
        <v>1</v>
      </c>
      <c r="HV102" s="3">
        <f t="array" ref="HV102">IF(LEN($DZ102)=0,1,SUM(IF(([2]JOE_DATA!$C$2:$C$19999=$DZ102)*([2]JOE_DATA!$B$2:$B$19999="Does the deal involve PE clients")*([2]JOE_DATA!$A$2:$A$19999="Corporate"),1,0)))</f>
        <v>1</v>
      </c>
      <c r="HW102" s="3">
        <f t="array" ref="HW102">IF(LEN($EA102)=0,1,SUM(IF(([2]JOE_DATA!$C$2:$C$19999=$EA102)*([2]JOE_DATA!$B$2:$B$19999="Quarter deal announced/signed")*([2]JOE_DATA!$A$2:$A$19999="Corporate"),1,0)))</f>
        <v>1</v>
      </c>
      <c r="HX102" s="3">
        <f t="array" ref="HX102">IF(LEN($EB102)=0,1,SUM(IF(([2]JOE_DATA!$C$2:$C$19999=$EB102)*([2]JOE_DATA!$B$2:$B$19999="Quarter deal completed")*([2]JOE_DATA!$A$2:$A$19999="Corporate"),1,0)))</f>
        <v>1</v>
      </c>
      <c r="HY102" s="3">
        <f t="array" ref="HY102">IF(LEN($EC102)=0,1,SUM(IF(([2]JOE_DATA!$C$2:$C$19999=$EC102)*([2]JOE_DATA!$B$2:$B$19999="Year deal announced/signed")*([2]JOE_DATA!$A$2:$A$19999="Corporate"),1,0)))</f>
        <v>1</v>
      </c>
      <c r="HZ102" s="3">
        <f t="array" ref="HZ102">IF(LEN($ED102)=0,1,SUM(IF(([2]JOE_DATA!$C$2:$C$19999=$ED102)*([2]JOE_DATA!$B$2:$B$19999="Year deal completed")*([2]JOE_DATA!$A$2:$A$19999="Corporate"),1,0)))</f>
        <v>1</v>
      </c>
      <c r="IA102" s="3">
        <v>1</v>
      </c>
      <c r="IB102" s="3">
        <f t="array" ref="IB102">IF(LEN($EF102)=0,1,SUM(IF(([2]JOE_DATA!$C$2:$C$19999=$EF102)*([2]JOE_DATA!$B$2:$B$19999="Work type")*([2]JOE_DATA!$A$2:$A$19999="Corporate Tax"),1,0)))</f>
        <v>1</v>
      </c>
      <c r="IC102" s="3">
        <f t="array" ref="IC102">IF(LEN($EG102)=0,0.4,SUM(IF(([2]JOE_DATA!$C$2:$C$19999=$EG102)*([2]JOE_DATA!$B$2:$B$19999="Work type")*([2]JOE_DATA!$A$2:$A$19999="EPC Construction"),0.4,0)))
+
IF(LEN($EH102)=0,0.3,SUM(IF(([2]JOE_DATA!$C$2:$C$19999=$EH102)*([2]JOE_DATA!$B$2:$B$19999="Work type")*([2]JOE_DATA!$A$2:$A$19999="EPC Construction"),0.3,0)))
+
IF(LEN($EI102)=0,0.3,SUM(IF(([2]JOE_DATA!$C$2:$C$19999=$EI102)*([2]JOE_DATA!$B$2:$B$19999="Work type")*([2]JOE_DATA!$A$2:$A$19999="EPC Construction"),0.3,0)))</f>
        <v>1</v>
      </c>
      <c r="ID102" s="3">
        <f t="array" ref="ID102">IF(LEN($EJ102)=0,0.4,SUM(IF(([2]JOE_DATA!$C$2:$C$19999=$EJ102)*([2]JOE_DATA!$B$2:$B$19999="Contract type")*([2]JOE_DATA!$A$2:$A$19999="EPC Construction"),0.4,0)))
+
IF(LEN($EK102)=0,0.3,SUM(IF(([2]JOE_DATA!$C$2:$C$19999=$EK102)*([2]JOE_DATA!$B$2:$B$19999="Contract type")*([2]JOE_DATA!$A$2:$A$19999="EPC Construction"),0.3,0)))
+
IF(LEN($EL102)=0,0.3,SUM(IF(([2]JOE_DATA!$C$2:$C$19999=$EL102)*([2]JOE_DATA!$B$2:$B$19999="Contract type")*([2]JOE_DATA!$A$2:$A$19999="EPC Construction"),0.3,0)))</f>
        <v>1</v>
      </c>
      <c r="IE102" s="3">
        <f t="array" ref="IE102">IF(LEN($EP102)=0,1,SUM(IF(([2]JOE_DATA!$C$2:$C$19999=$EP102)*([2]JOE_DATA!$B$2:$B$19999="Client type")*([2]JOE_DATA!$A$2:$A$19999="EPC Construction"),1,0)))</f>
        <v>1</v>
      </c>
      <c r="IF102" s="3">
        <f t="array" ref="IF102">IF(LEN($EN102)=0,1,SUM(IF(([2]JOE_DATA!$C$2:$C$19999=$EN102)*([2]JOE_DATA!$B$2:$B$19999="Subject matter")*([2]JOE_DATA!$A$2:$A$19999="EPC Construction"),1,0)))</f>
        <v>1</v>
      </c>
      <c r="IG102" s="3">
        <f t="array" ref="IG102">IF(LEN($ER102)=0,1,SUM(IF(([2]JOE_DATA!$C$2:$C$19999=$ER102)*([2]JOE_DATA!$B$2:$B$19999="Client scope")*([2]JOE_DATA!$A$2:$A$19999="EPC Construction"),1,0)))</f>
        <v>1</v>
      </c>
      <c r="IH102" s="3">
        <f t="array" ref="IH102">IF(LEN($ES102)=0,0.4,SUM(IF(([2]JOE_DATA!$C$2:$C$19999=$ES102)*([2]JOE_DATA!$B$2:$B$19999="Work type")*([2]JOE_DATA!$A$2:$A$19999="EPC Energy"),0.4,0)))
+
IF(LEN($ET102)=0,0.3,SUM(IF(([2]JOE_DATA!$C$2:$C$19999=$ET102)*([2]JOE_DATA!$B$2:$B$19999="Work type")*([2]JOE_DATA!$A$2:$A$19999="EPC Energy"),0.3,0)))
+
IF(LEN($EU102)=0,0.3,SUM(IF(([2]JOE_DATA!$C$2:$C$19999=$EU102)*([2]JOE_DATA!$B$2:$B$19999="Work type")*([2]JOE_DATA!$A$2:$A$19999="EPC Energy"),0.3,0)))</f>
        <v>1</v>
      </c>
      <c r="II102" s="3">
        <f t="array" ref="II102">IF(LEN($EV102)=0,1,SUM(IF(([2]JOE_DATA!$C$2:$C$19999=$EV102)*([2]JOE_DATA!$B$2:$B$19999="Work type")*([2]JOE_DATA!$A$2:$A$19999="EPC Energy"),1,0)))</f>
        <v>1</v>
      </c>
      <c r="IJ102" s="3">
        <f t="array" ref="IJ102">IF(LEN($EW102)=0,1,SUM(IF(([2]JOE_DATA!$C$2:$C$19999=$EW102)*([2]JOE_DATA!$B$2:$B$19999="Client type")*([2]JOE_DATA!$A$2:$A$19999="EPC Projects"),1,0)))</f>
        <v>1</v>
      </c>
      <c r="IK102" s="3">
        <f t="array" ref="IK102">IF(LEN($FE102)=0,0.4,SUM(IF(([2]JOE_DATA!$C$2:$C$19999=$FE102)*([2]JOE_DATA!$B$2:$B$19999="Client type")*([2]JOE_DATA!$A$2:$A$19999="Real Estate"),0.4,0)))
+
IF(LEN($FF102)=0,0.3,SUM(IF(([2]JOE_DATA!$C$2:$C$19999=$FF102)*([2]JOE_DATA!$B$2:$B$19999="Client type")*([2]JOE_DATA!$A$2:$A$19999="Real Estate"),0.3,0)))
+
IF(LEN($FG102)=0,0.3,SUM(IF(([2]JOE_DATA!$C$2:$C$19999=$FG102)*([2]JOE_DATA!$B$2:$B$19999="Client type")*([2]JOE_DATA!$A$2:$A$19999="Real Estate"),0.3,0)))</f>
        <v>1</v>
      </c>
      <c r="IL102" s="3">
        <f t="array" ref="IL102">IF(LEN($FH102)=0,0.4,SUM(IF(([2]JOE_DATA!$C$2:$C$19999=$FH102)*([2]JOE_DATA!$B$2:$B$19999="Work type")*([2]JOE_DATA!$A$2:$A$19999="Real Estate"),0.4,0)))
+
IF(LEN($FI102)=0,0.3,SUM(IF(([2]JOE_DATA!$C$2:$C$19999=$FI102)*([2]JOE_DATA!$B$2:$B$19999="Work type")*([2]JOE_DATA!$A$2:$A$19999="Real Estate"),0.3,0)))
+
IF(LEN($FJ102)=0,0.3,SUM(IF(([2]JOE_DATA!$C$2:$C$19999=$FJ102)*([2]JOE_DATA!$B$2:$B$19999="Work type")*([2]JOE_DATA!$A$2:$A$19999="Real Estate"),0.3,0)))</f>
        <v>1</v>
      </c>
      <c r="IM102" s="3">
        <f t="array" ref="IM102">IF(LEN($EX102)=0,0.4,SUM(IF(([2]JOE_DATA!$C$2:$C$19999=$EX102)*([2]JOE_DATA!$B$2:$B$19999="Work type")*([2]JOE_DATA!$A$2:$A$19999="Human Capital"),0.4,0)))
+
IF(LEN($EY102)=0,0.3,SUM(IF(([2]JOE_DATA!$C$2:$C$19999=$EY102)*([2]JOE_DATA!$B$2:$B$19999="Work type")*([2]JOE_DATA!$A$2:$A$19999="Human Capital"),0.3,0)))
+
IF(LEN($EZ102)=0,0.3,SUM(IF(([2]JOE_DATA!$C$2:$C$19999=$EZ102)*([2]JOE_DATA!$B$2:$B$19999="Work type")*([2]JOE_DATA!$A$2:$A$19999="Human Capital"),0.3,0)))</f>
        <v>1</v>
      </c>
      <c r="IN102" s="3">
        <f t="array" ref="IN102">IF(LEN($FA102)=0,0.4,SUM(IF(([2]JOE_DATA!$C$2:$C$19999=$FA102)*([2]JOE_DATA!$B$2:$B$19999="Sub-work types")*([2]JOE_DATA!$A$2:$A$19999="Human Capital"),0.4,0)))
+
IF(LEN($FB102)=0,0.3,SUM(IF(([2]JOE_DATA!$C$2:$C$19999=$FB102)*([2]JOE_DATA!$B$2:$B$19999="Sub-work types")*([2]JOE_DATA!$A$2:$A$19999="Human Capital"),0.3,0)))
+
IF(LEN($FC102)=0,0.3,SUM(IF(([2]JOE_DATA!$C$2:$C$19999=$FC102)*([2]JOE_DATA!$B$2:$B$19999="Sub-work types")*([2]JOE_DATA!$A$2:$A$19999="Human Capital"),0.3,0)))</f>
        <v>1</v>
      </c>
      <c r="IO102" s="16">
        <f t="array" ref="IO102">IF(LEN($FD102)=0,1,SUM(IF(([2]JOE_DATA!$C$2:$C$19999=$FD102)*([2]JOE_DATA!$B$2:$B$19999="Pension scheme")*([2]JOE_DATA!$A$2:$A$19999="Human Capital"),1,0)))</f>
        <v>1</v>
      </c>
      <c r="IP102" s="3">
        <f t="array" ref="IP102">IF(LEN($BT102)=0,0.4,SUM(IF(([2]JOE_DATA!$C$2:$C$19999=$BT102)*([2]JOE_DATA!$B$2:$B$19999="Other Matter Executive"),0.4,0)))
+
IF(LEN($BU102)=0,0.3,SUM(IF(([2]JOE_DATA!$C$2:$C$19999=$BU102)*([2]JOE_DATA!$B$2:$B$19999="Other Matter Executive"),0.3,0)))
+
IF(LEN($BV102)=0,0.3,SUM(IF(([2]JOE_DATA!$C$2:$C$19999=$BV102)*([2]JOE_DATA!$B$2:$B$19999="Other Matter Executive"),0.3,0)))</f>
        <v>1</v>
      </c>
    </row>
    <row r="103" spans="1:250" ht="18.75">
      <c r="A103" s="37" t="s">
        <v>246</v>
      </c>
      <c r="B103" s="38" t="s">
        <v>572</v>
      </c>
      <c r="C103" s="37" t="s">
        <v>254</v>
      </c>
      <c r="D103" s="37"/>
      <c r="E103" s="3"/>
      <c r="F103" s="40" t="s">
        <v>343</v>
      </c>
      <c r="G103" s="3"/>
      <c r="H103" s="3"/>
      <c r="I103" s="40" t="s">
        <v>344</v>
      </c>
      <c r="J103" s="40" t="s">
        <v>311</v>
      </c>
      <c r="K103" s="3"/>
      <c r="L103" s="37"/>
      <c r="M103" s="3"/>
      <c r="N103" s="3"/>
      <c r="O103" s="41" t="s">
        <v>99</v>
      </c>
      <c r="P103" s="37"/>
      <c r="Q103" s="37"/>
      <c r="R103" s="3"/>
      <c r="S103" s="42"/>
      <c r="T103" s="42"/>
      <c r="U103" s="40" t="s">
        <v>481</v>
      </c>
      <c r="V103" s="3"/>
      <c r="W103" s="3"/>
      <c r="X103" s="40" t="s">
        <v>344</v>
      </c>
      <c r="Y103" s="40" t="s">
        <v>311</v>
      </c>
      <c r="Z103" s="3"/>
      <c r="AA103" s="37" t="s">
        <v>574</v>
      </c>
      <c r="AB103" s="37"/>
      <c r="AC103" s="3"/>
      <c r="AD103" s="37" t="s">
        <v>254</v>
      </c>
      <c r="AE103" s="3"/>
      <c r="AF103" s="3"/>
      <c r="AG103" s="43" t="s">
        <v>130</v>
      </c>
      <c r="AH103" s="3"/>
      <c r="AI103" s="37" t="s">
        <v>255</v>
      </c>
      <c r="AJ103" s="3"/>
      <c r="AK103" s="3"/>
      <c r="AL103" s="37"/>
      <c r="AM103" s="3"/>
      <c r="AN103" s="3"/>
      <c r="AO103" s="37" t="s">
        <v>256</v>
      </c>
      <c r="AP103" s="3"/>
      <c r="AQ103" s="3"/>
      <c r="AR103" s="3"/>
      <c r="AS103" s="3"/>
      <c r="AT103" s="3"/>
      <c r="AU103" s="3"/>
      <c r="AV103" s="3"/>
      <c r="AW103" s="3"/>
      <c r="AX103" s="3"/>
      <c r="AY103" s="3"/>
      <c r="AZ103" s="3"/>
      <c r="BA103" s="3"/>
      <c r="BB103" s="3"/>
      <c r="BC103" s="3"/>
      <c r="BD103" s="3"/>
      <c r="BE103" s="44"/>
      <c r="BF103" s="37"/>
      <c r="BG103" s="37" t="s">
        <v>254</v>
      </c>
      <c r="BH103" s="3"/>
      <c r="BI103" s="40" t="s">
        <v>257</v>
      </c>
      <c r="BJ103" s="45"/>
      <c r="BK103" s="45"/>
      <c r="BL103" s="46" t="s">
        <v>258</v>
      </c>
      <c r="BM103" s="46"/>
      <c r="BN103" s="37"/>
      <c r="BO103" s="3"/>
      <c r="BP103" s="3"/>
      <c r="BQ103" s="3"/>
      <c r="BR103" s="3"/>
      <c r="BS103" s="3"/>
      <c r="BT103" s="37"/>
      <c r="BU103" s="37"/>
      <c r="BV103" s="37"/>
      <c r="BW103" s="3"/>
      <c r="BX103" s="3"/>
      <c r="BY103" s="3"/>
      <c r="BZ103" s="3"/>
      <c r="CA103" s="3"/>
      <c r="CB103" s="3"/>
      <c r="CC103" s="3"/>
      <c r="CD103" s="41" t="s">
        <v>259</v>
      </c>
      <c r="CE103" s="40" t="s">
        <v>260</v>
      </c>
      <c r="CF103" s="3"/>
      <c r="CG103" s="41" t="s">
        <v>261</v>
      </c>
      <c r="CH103" s="40"/>
      <c r="CI103" s="3"/>
      <c r="CJ103" s="3"/>
      <c r="CK103" s="41" t="s">
        <v>262</v>
      </c>
      <c r="CL103" s="3"/>
      <c r="CM103" s="3"/>
      <c r="CN103" s="3"/>
      <c r="CO103" s="3"/>
      <c r="CP103" s="3"/>
      <c r="CQ103" s="37"/>
      <c r="CR103" s="37"/>
      <c r="CS103" s="37"/>
      <c r="CT103" s="37"/>
      <c r="CU103" s="37"/>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7"/>
      <c r="FF103" s="37"/>
      <c r="FG103" s="37"/>
      <c r="FH103" s="37"/>
      <c r="FI103" s="37"/>
      <c r="FJ103" s="3"/>
      <c r="FK103" s="3"/>
      <c r="FL103" s="3"/>
      <c r="FM103" s="3"/>
      <c r="FO103" s="3"/>
      <c r="FP103" s="3"/>
      <c r="FQ103" s="3" t="str">
        <f t="array" ref="FQ103">IF(SUM($FU103:$IP103)=74,"PASS","FAIL")</f>
        <v>PASS</v>
      </c>
      <c r="FR103" s="3">
        <f t="shared" si="9"/>
        <v>0</v>
      </c>
      <c r="FS103" s="3">
        <f t="shared" si="10"/>
        <v>0</v>
      </c>
      <c r="FT103" s="3"/>
      <c r="FU103" s="3">
        <f t="array" ref="FU103">SUM(IF(([2]JOE_DATA!$C$2:$C$19999=$C103)*([2]JOE_DATA!$B$2:$B$19999="Client Name Confidential"),1,0))</f>
        <v>1</v>
      </c>
      <c r="FV103" s="3">
        <f t="array" ref="FV103">IF(ISBLANK($E103),1,SUM(IF(([2]JOE_DATA!$C$2:$C$19999=$E103)*([2]JOE_DATA!$B$2:$B$19999="Client name confidential on completion"),1,0)))</f>
        <v>1</v>
      </c>
      <c r="FW103" s="3">
        <f t="array" ref="FW103">IF(LEN($F103)=0,0.5,SUM(IF(([2]JOE_DATA!$C$2:$C$19999=$F103)*([2]JOE_DATA!$B$2:$B$19999="Client sector group"),0.5,0)))
+
IF(LEN($G103)=0,0.25,SUM(IF(([2]JOE_DATA!$C$2:$C$19999=$G103)*([2]JOE_DATA!$B$2:$B$19999="Client sector group"),0.25,0)))
+
IF(LEN($H103)=0,0.25,SUM(IF(([2]JOE_DATA!$C$2:$C$19999=$H103)*([2]JOE_DATA!$B$2:$B$19999="Client sector group"),0.25,0)))</f>
        <v>1</v>
      </c>
      <c r="FX103" s="3">
        <f t="array" ref="FX103">IF(ISBLANK($I103),0.5,SUM(IF(([2]JOE_DATA!$C$2:$C$19999=$I103)*([2]JOE_DATA!$B$2:$B$19999="Client sub-sector group"),0.5,0)))
+
IF(ISBLANK($J103),0.25,SUM(IF(([2]JOE_DATA!$C$2:$C$19999=$J103)*([2]JOE_DATA!$B$2:$B$19999="Client sub-sector group"),0.25,0)))
+
IF(ISBLANK($K103),0.25,SUM(IF(([2]JOE_DATA!$C$2:$C$19999=$K103)*([2]JOE_DATA!$B$2:$B$19999="Client sub-sector group"),0.25,0)))</f>
        <v>1</v>
      </c>
      <c r="FY103" s="3">
        <f t="array" ref="FY103">IF(LEN($L103)=0,0.4,SUM(IF(([2]JOE_DATA!$C$2:$C$19999=$L103)*([2]JOE_DATA!$B$2:$B$19999="Predominant Country of Client"),0.4,0)))
+
IF(LEN($M103)=0,0.3,SUM(IF(([2]JOE_DATA!$C$2:$C$19999=$M103)*([2]JOE_DATA!$B$2:$B$19999="Predominant Country of Client"),0.3,0)))
+
IF(LEN($N103)=0,0.3,SUM(IF(([2]JOE_DATA!$C$2:$C$19999=$N103)*([2]JOE_DATA!$B$2:$B$19999="Predominant Country of Client"),0.3,0)))</f>
        <v>1</v>
      </c>
      <c r="FZ103" s="3">
        <f t="array" ref="FZ103">IF(LEN($O103)=0,0.4,SUM(IF(([2]JOE_DATA!$C$2:$C$19999=$O103)*([2]JOE_DATA!$B$2:$B$19999="Main practice group"),0.4,0)))
+
IF(LEN($P103)=0,0.3,SUM(IF(([2]JOE_DATA!$C$2:$C$19999=$P103)*([2]JOE_DATA!$B$2:$B$19999="Main practice group"),0.3,0)))
+
IF(LEN($Q103)=0,0.3,SUM(IF(([2]JOE_DATA!$C$2:$C$19999=$Q103)*([2]JOE_DATA!$B$2:$B$19999="Main practice group"),0.3,0)))</f>
        <v>1</v>
      </c>
      <c r="GA103" s="3">
        <f t="shared" si="11"/>
        <v>1</v>
      </c>
      <c r="GB103" s="3">
        <f t="shared" si="12"/>
        <v>1</v>
      </c>
      <c r="GC103" s="3">
        <f t="array" ref="GC103">IF(LEN($U103)=0,0.4,SUM(IF(([2]JOE_DATA!$C$2:$C$19999=$U103)*([2]JOE_DATA!$B$2:$B$19999="Matter sector group"),0.4,0)))
+
IF(LEN($V103)=0,0.3,SUM(IF(([2]JOE_DATA!$C$2:$C$19999=$V103)*([2]JOE_DATA!$B$2:$B$19999="Matter sector group"),0.3,0)))
+
IF(LEN($W103)=0,0.3,SUM(IF(([2]JOE_DATA!$C$2:$C$19999=$W103)*([2]JOE_DATA!$B$2:$B$19999="Matter sector group"),0.3,0)))</f>
        <v>1</v>
      </c>
      <c r="GD103" s="3">
        <f t="array" ref="GD103">IF(LEN($X103)=0,0.4,SUM(IF(([2]JOE_DATA!$C$2:$C$19999=$X103)*([2]JOE_DATA!$B$2:$B$19999="Matter sub-sector group"),0.4,0)))
+
IF(LEN($Y103)=0,0.3,SUM(IF(([2]JOE_DATA!$C$2:$C$19999=$Y103)*([2]JOE_DATA!$B$2:$B$19999="Matter sub-sector group"),0.3,0)))
+
IF(LEN($Z103)=0,0.3,SUM(IF(([2]JOE_DATA!$C$2:$C$19999=$Z103)*([2]JOE_DATA!$B$2:$B$19999="Matter sub-sector group"),0.3,0)))</f>
        <v>1</v>
      </c>
      <c r="GE103" s="3">
        <f t="array" ref="GE103">IF(ISBLANK($AD103),1,SUM(IF(([2]JOE_DATA!$C$2:$C$19999=$AD103)*([2]JOE_DATA!$B$2:$B$19999="Matter confidential"),1,0)))</f>
        <v>1</v>
      </c>
      <c r="GF103" s="3">
        <f t="array" ref="GF103">IF(ISBLANK($AE103),1,SUM(IF(([2]JOE_DATA!$C$2:$C$19999=$AE103)*([2]JOE_DATA!$B$2:$B$19999="Matter confidential on completion"),1,0)))</f>
        <v>1</v>
      </c>
      <c r="GG103" s="3">
        <f t="array" ref="GG103">IF(ISBLANK($AG103),1,SUM(IF(([2]JOE_DATA!$C$2:$C$19999=$AG103)*([2]JOE_DATA!$B$2:$B$19999="Applicable law"),1,0)))</f>
        <v>1</v>
      </c>
      <c r="GH103" s="3">
        <f t="array" ref="GH103">IF(ISBLANK($AO103),1,SUM(IF(([2]JOE_DATA!$C$2:$C$19999=$AO103)*([2]JOE_DATA!$B$2:$B$19999="Contentious"),1,0)))</f>
        <v>1</v>
      </c>
      <c r="GI103" s="3">
        <f t="array" ref="GI103">IF(ISBLANK($AP103),1,SUM(IF(([2]JOE_DATA!$C$2:$C$19999=$AP103)*([2]JOE_DATA!$B$2:$B$19999="Dispute resolution"),1,0)))</f>
        <v>1</v>
      </c>
      <c r="GJ103" s="3">
        <f t="array" ref="GJ103">IF(ISBLANK($AQ103),1,SUM(IF(([2]JOE_DATA!$C$2:$C$19999=$AQ103)*([2]JOE_DATA!$B$2:$B$19999="Language of dispute"),1,0)))</f>
        <v>1</v>
      </c>
      <c r="GK103" s="3">
        <f t="array" ref="GK103">IF(LEN($AW103)=0,0.4,SUM(IF(([2]JOE_DATA!$C$2:$C$19999=$AW103)*([2]JOE_DATA!$B$2:$B$19999="Country Of Arbitration"),0.4,0)))
+
IF(LEN($AX103)=0,0.3,SUM(IF(([2]JOE_DATA!$C$2:$C$19999=$AX103)*([2]JOE_DATA!$B$2:$B$19999="Country Of Arbitration"),0.3,0)))
+
IF(LEN($AY103)=0,0.3,SUM(IF(([2]JOE_DATA!$C$2:$C$19999=$AY103)*([2]JOE_DATA!$B$2:$B$19999="Country Of Arbitration"),0.3,0)))</f>
        <v>1</v>
      </c>
      <c r="GL103" s="3">
        <f t="array" ref="GL103">IF(LEN($AT103)=0,0.4,SUM(IF(([2]JOE_DATA!$C$2:$C$19999=$AT103)*([2]JOE_DATA!$B$2:$B$19999="Jurisdiction of dispute"),0.4,0)))
+
IF(LEN($AU103)=0,0.3,SUM(IF(([2]JOE_DATA!$C$2:$C$19999=$AU103)*([2]JOE_DATA!$B$2:$B$19999="Jurisdiction of dispute"),0.3,0)))
+
IF(LEN($AV103)=0,0.3,SUM(IF(([2]JOE_DATA!$C$2:$C$19999=$AV103)*([2]JOE_DATA!$B$2:$B$19999="Jurisdiction of dispute"),0.3,0)))</f>
        <v>1</v>
      </c>
      <c r="GM103" s="3">
        <f t="array" ref="GM103">IF(LEN($AZ103)=0,0.6,SUM(IF(([2]JOE_DATA!$C$2:$C$19999=$AZ103)*([2]JOE_DATA!$B$2:$B$19999="Seat of arbitration"),0.6,0)))
+
IF(LEN($BA103)=0,0.4,SUM(IF(([2]JOE_DATA!$C$2:$C$19999=$BA103)*([2]JOE_DATA!$B$2:$B$19999="Seat of arbitration"),0.4,0)))</f>
        <v>1</v>
      </c>
      <c r="GN103" s="3">
        <f t="array" ref="GN103">IF(ISBLANK($BB103),1,SUM(IF(([2]JOE_DATA!$C$2:$C$19999=$BB103)*([2]JOE_DATA!$B$2:$B$19999="Arbitral rules"),1,0)))</f>
        <v>1</v>
      </c>
      <c r="GO103" s="3">
        <f t="array" ref="GO103">IF(ISBLANK($BC103),1,SUM(IF(([2]JOE_DATA!$C$2:$C$19999=$BC103)*([2]JOE_DATA!$B$2:$B$19999="Investment treaty"),1,0)))</f>
        <v>1</v>
      </c>
      <c r="GP103" s="3">
        <f t="array" ref="GP103">IF(ISBLANK($BD103),1,SUM(IF(([2]JOE_DATA!$C$2:$C$19999=$BD103)*([2]JOE_DATA!$B$2:$B$19999="Investigation type"),1,0)))</f>
        <v>1</v>
      </c>
      <c r="GQ103" s="3">
        <f t="array" ref="GQ103">IF(ISBLANK($BF103),1,SUM(IF(([2]JOE_DATA!$C$2:$C$19999=$BF103)*([2]JOE_DATA!$B$2:$B$19999="Currency of deal"),1,0)))</f>
        <v>1</v>
      </c>
      <c r="GR103" s="3">
        <f t="array" ref="GR103">IF(ISBLANK($BG103),1,SUM(IF(([2]JOE_DATA!$C$2:$C$19999=$BG103)*([2]JOE_DATA!$B$2:$B$19999="Value confidential"),1,0)))</f>
        <v>1</v>
      </c>
      <c r="GS103" s="3">
        <f t="array" ref="GS103">IF(ISBLANK($BH103),1,SUM(IF(([2]JOE_DATA!$C$2:$C$19999=$BH103)*([2]JOE_DATA!$B$2:$B$19999="Value confidential on completion"),1,0)))</f>
        <v>1</v>
      </c>
      <c r="GT103" s="3">
        <f t="array" ref="GT103">IF(LEN($BI103)=0,0.4,SUM(IF(([2]JOE_DATA!$C$2:$C$19999=$BI103)*([2]JOE_DATA!$B$2:$B$19999="Teams"),0.4,0)))
+
IF(LEN($BJ103)=0,0.3,SUM(IF(([2]JOE_DATA!$C$2:$C$19999=$BJ103)*([2]JOE_DATA!$B$2:$B$19999="Teams"),0.3,0)))
+
IF(LEN($BK103)=0,0.3,SUM(IF(([2]JOE_DATA!$C$2:$C$19999=$BK103)*([2]JOE_DATA!$B$2:$B$19999="Teams"),0.3,0)))</f>
        <v>1</v>
      </c>
      <c r="GU103" s="3">
        <f t="array" ref="GU103">IF(LEN($BL103)=0,0.4,SUM(IF(([2]JOE_DATA!$C$2:$C$19999=$BL103)*([2]JOE_DATA!$B$2:$B$19999="Lead Matter Partner"),0.4,0)))
+
IF(LEN($BM103)=0,0.3,SUM(IF(([2]JOE_DATA!$C$2:$C$19999=$BM103)*([2]JOE_DATA!$B$2:$B$19999="Lead Matter Partner"),0.3,0)))
+
IF(LEN($BN103)=0,0.3,SUM(IF(([2]JOE_DATA!$C$2:$C$19999=$BN103)*([2]JOE_DATA!$B$2:$B$19999="Lead Matter Partner"),0.3,0)))</f>
        <v>1</v>
      </c>
      <c r="GV103" s="3">
        <f t="array" ref="GV103">IF(LEN($BP103)=0,0.4,SUM(IF(([2]JOE_DATA!$C$2:$C$19999=$BP103)*([2]JOE_DATA!$B$2:$B$19999="Source of credential"),0.4,0)))
+
IF(LEN($BQ103)=0,0.3,SUM(IF(([2]JOE_DATA!$C$2:$C$19999=$BQ103)*([2]JOE_DATA!$B$2:$B$19999="Source of credential"),0.3,0)))
+
IF(LEN($BR103)=0,0.3,SUM(IF(([2]JOE_DATA!$C$2:$C$19999=$BR103)*([2]JOE_DATA!$B$2:$B$19999="Source of credential"),0.3,0)))</f>
        <v>1</v>
      </c>
      <c r="GW103" s="3">
        <f t="array" ref="GW103">IF(LEN($BX103)=0,0.4,SUM(IF(([2]JOE_DATA!$C$2:$C$19999=$BX103)*([2]JOE_DATA!$B$2:$B$19999="CMS firms involved"),0.4,0)))
+
IF(LEN($BY103)=0,0.6,SUM(IF(([2]JOE_DATA!$C$2:$C$19999=$BY103)*([2]JOE_DATA!$B$2:$B$19999="CMS firms involved"),0.6,0)))</f>
        <v>1</v>
      </c>
      <c r="GX103" s="3">
        <f t="array" ref="GX103">IF(ISBLANK($BZ103),1,SUM(IF(([2]JOE_DATA!$C$2:$C$19999=$BZ103)*([2]JOE_DATA!$B$2:$B$19999="Lead CMS firm"),1,0)))</f>
        <v>1</v>
      </c>
      <c r="GY103" s="3">
        <f t="array" ref="GY103">IF(LEN($CA103)=0,0.4,SUM(IF(([2]JOE_DATA!$C$2:$C$19999=$CA103)*([2]JOE_DATA!$B$2:$B$19999="Countries of other CMS firms"),0.4,0)))
+
IF(LEN($CB103)=0,0.3,SUM(IF(([2]JOE_DATA!$C$2:$C$19999=$CB103)*([2]JOE_DATA!$B$2:$B$19999="Countries of other CMS firms"),0.3,0)))
+
IF(LEN($CC103)=0,0.3,SUM(IF(([2]JOE_DATA!$C$2:$C$19999=$CC103)*([2]JOE_DATA!$B$2:$B$19999="Countries of other CMS firms"),0.3,0)))</f>
        <v>1</v>
      </c>
      <c r="GZ103" s="3">
        <f t="array" ref="GZ103">IF(ISBLANK($CD103),1,SUM(IF(([2]JOE_DATA!$C$2:$C$19999=$CD103)*([2]JOE_DATA!$B$2:$B$19999="Credential status"),1,0)))</f>
        <v>1</v>
      </c>
      <c r="HA103" s="3">
        <f t="array" ref="HA103">IF(ISBLANK($CE103),1,SUM(IF(([2]JOE_DATA!$C$2:$C$19999=$CE103)*([2]JOE_DATA!$B$2:$B$19999="Credential version"),1,0)))</f>
        <v>1</v>
      </c>
      <c r="HB103" s="3">
        <f t="array" ref="HB103">IF(ISBLANK($CG103),1,SUM(IF(([2]JOE_DATA!$C$2:$C$19999=$CG103)*([2]JOE_DATA!$B$2:$B$19999="Credential type "),1,0)))</f>
        <v>1</v>
      </c>
      <c r="HC103" s="3">
        <f t="array" ref="HC103">IF(ISBLANK($CH103),1,SUM(IF(([2]JOE_DATA!$C$2:$C$19999=$CH103)*([2]JOE_DATA!$B$2:$B$19999="Other uses"),1,0)))</f>
        <v>1</v>
      </c>
      <c r="HD103" s="3">
        <f t="array" ref="HD103">IF(ISBLANK($CK103),1,SUM(IF(([2]JOE_DATA!$C$2:$C$19999=$CK103)*([2]JOE_DATA!$B$2:$B$19999="Priority"),1,0)))</f>
        <v>1</v>
      </c>
      <c r="HE103" s="3">
        <f t="array" ref="HE103">IF(LEN($CM103)=0,0.4,SUM(IF(([2]JOE_DATA!$C$2:$C$19999=$CM103)*([2]JOE_DATA!$B$2:$B$19999="Know how"),0.4,0)))
+
IF(LEN($CN103)=0,0.3,SUM(IF(([2]JOE_DATA!$C$2:$C$19999=$CN103)*([2]JOE_DATA!$B$2:$B$19999="Know how"),0.3,0)))
+
IF(LEN($CO103)=0,0.3,SUM(IF(([2]JOE_DATA!$C$2:$C$19999=$CO103)*([2]JOE_DATA!$B$2:$B$19999="Know how"),0.3,0)))</f>
        <v>1</v>
      </c>
      <c r="HF103" s="3">
        <f t="array" ref="HF103">IF(LEN($CS103)=0,0.4,SUM(IF(([2]JOE_DATA!$C$2:$C$19999=$CS103)*([2]JOE_DATA!$B$2:$B$19999="Work type")*([2]JOE_DATA!$A$2:$A$19999="BAIF"),0.4,0)))
+
IF(LEN($CT103)=0,0.3,SUM(IF(([2]JOE_DATA!$C$2:$C$19999=$CT103)*([2]JOE_DATA!$B$2:$B$19999="Work type")*([2]JOE_DATA!$A$2:$A$19999="BAIF"),0.3,0)))
+
IF(LEN($CU103)=0,0.3,SUM(IF(([2]JOE_DATA!$C$2:$C$19999=$CU103)*([2]JOE_DATA!$B$2:$B$19999="Work type")*([2]JOE_DATA!$A$2:$A$19999="BAIF"),0.3,0)))</f>
        <v>1</v>
      </c>
      <c r="HG103" s="3">
        <f t="array" ref="HG103">IF(LEN($CQ103)=0,1,SUM(IF(([2]JOE_DATA!$C$2:$C$19999=$CQ103)*([2]JOE_DATA!$B$2:$B$19999="Client type")*([2]JOE_DATA!$A$2:$A$19999="BAIF"),1,0)))</f>
        <v>1</v>
      </c>
      <c r="HH103" s="3">
        <f t="array" ref="HH103">IF(LEN($CW103)=0,0.4,SUM(IF(([2]JOE_DATA!$C$2:$C$19999=$CW103)*([2]JOE_DATA!$B$2:$B$19999="Work type")*([2]JOE_DATA!$A$2:$A$19999="CRD"),0.4,0)))
+
IF(LEN($CX103)=0,0.3,SUM(IF(([2]JOE_DATA!$C$2:$C$19999=$CX103)*([2]JOE_DATA!$B$2:$B$19999="Work type")*([2]JOE_DATA!$A$2:$A$19999="CRD"),0.3,0)))
+
IF(LEN($CY103)=0,0.3,SUM(IF(([2]JOE_DATA!$C$2:$C$19999=$CY103)*([2]JOE_DATA!$B$2:$B$19999="Work type")*([2]JOE_DATA!$A$2:$A$19999="CRD"),0.3,0)))</f>
        <v>1</v>
      </c>
      <c r="HI103" s="3">
        <f t="array" ref="HI103">IF(LEN($CZ103)=0,0.4,SUM(IF(([2]JOE_DATA!$C$2:$C$19999=$CZ103)*([2]JOE_DATA!$B$2:$B$19999="Sub-work type")*([2]JOE_DATA!$A$2:$A$19999="CRD"),0.4,0)))
+
IF(LEN($DA103)=0,0.3,SUM(IF(([2]JOE_DATA!$C$2:$C$19999=$DA103)*([2]JOE_DATA!$B$2:$B$19999="Sub-work type")*([2]JOE_DATA!$A$2:$A$19999="CRD"),0.3,0)))
+
IF(LEN($DB103)=0,0.3,SUM(IF(([2]JOE_DATA!$C$2:$C$19999=$DB103)*([2]JOE_DATA!$B$2:$B$19999="Sub-work type")*([2]JOE_DATA!$A$2:$A$19999="CRD"),0.3,0)))</f>
        <v>1</v>
      </c>
      <c r="HJ103" s="3">
        <f t="array" ref="HJ103">IF(LEN($CV103)=0,1,SUM(IF(([2]JOE_DATA!$C$2:$C$19999=$CV103)*([2]JOE_DATA!$B$2:$B$19999="Client type")*([2]JOE_DATA!$A$2:$A$19999="CRD"),1,0)))</f>
        <v>1</v>
      </c>
      <c r="HK103" s="3">
        <f t="array" ref="HK103">IF(LEN($DC103)=0,0.4,SUM(IF(([2]JOE_DATA!$C$2:$C$19999=$DC103)*([2]JOE_DATA!$B$2:$B$19999="Work type")*([2]JOE_DATA!$A$2:$A$19999="Corporate"),0.4,0)))
+
IF(LEN($DD103)=0,0.3,SUM(IF(([2]JOE_DATA!$C$2:$C$19999=$DD103)*([2]JOE_DATA!$B$2:$B$19999="Work type")*([2]JOE_DATA!$A$2:$A$19999="Corporate"),0.3,0)))
+
IF(LEN($DE103)=0,0.3,SUM(IF(([2]JOE_DATA!$C$2:$C$19999=$DE103)*([2]JOE_DATA!$B$2:$B$19999="Work type")*([2]JOE_DATA!$A$2:$A$19999="Corporate"),0.3,0)))</f>
        <v>1</v>
      </c>
      <c r="HL103" s="3">
        <f t="array" ref="HL103">IF(LEN($DF103)=0,0.4,SUM(IF(([2]JOE_DATA!$C$2:$C$19999=$DF103)*([2]JOE_DATA!$B$2:$B$19999="Sub-work type")*([2]JOE_DATA!$A$2:$A$19999="Corporate"),0.4,0)))
+
IF(LEN($DG103)=0,0.3,SUM(IF(([2]JOE_DATA!$C$2:$C$19999=$DG103)*([2]JOE_DATA!$B$2:$B$19999="Sub-work type")*([2]JOE_DATA!$A$2:$A$19999="Corporate"),0.3,0)))
+
IF(LEN($DH103)=0,0.3,SUM(IF(([2]JOE_DATA!$C$2:$C$19999=$DH103)*([2]JOE_DATA!$B$2:$B$19999="Sub-work type")*([2]JOE_DATA!$A$2:$A$19999="Corporate"),0.3,0)))</f>
        <v>1</v>
      </c>
      <c r="HM103" s="3">
        <f t="array" ref="HM103">IF(LEN($DI103)=0,0.4,SUM(IF(([2]JOE_DATA!$C$2:$C$19999=$DI103)*([2]JOE_DATA!$B$2:$B$19999="Acting for")*([2]JOE_DATA!$A$2:$A$19999="Corporate"),0.4,0)))
+
IF(LEN($DJ103)=0,0.3,SUM(IF(([2]JOE_DATA!$C$2:$C$19999=$DJ103)*([2]JOE_DATA!$B$2:$B$19999="Acting for")*([2]JOE_DATA!$A$2:$A$19999="Corporate"),0.3,0)))
+
IF(LEN($DK103)=0,0.3,SUM(IF(([2]JOE_DATA!$C$2:$C$19999=$DK103)*([2]JOE_DATA!$B$2:$B$19999="Acting for")*([2]JOE_DATA!$A$2:$A$19999="Corporate"),0.3,0)))</f>
        <v>1</v>
      </c>
      <c r="HN103" s="3">
        <f t="array" ref="HN103">IF(LEN($DM103)=0,0.4,SUM(IF(([2]JOE_DATA!$C$2:$C$19999=$DM103)*([2]JOE_DATA!$B$2:$B$19999="Country of buyer")*([2]JOE_DATA!$A$2:$A$19999="Corporate"),0.4,0)))
+
IF(LEN($DN103)=0,0.3,SUM(IF(([2]JOE_DATA!$C$2:$C$19999=$DN103)*([2]JOE_DATA!$B$2:$B$19999="Country of buyer")*([2]JOE_DATA!$A$2:$A$19999="Corporate"),0.3,0)))
+
IF(LEN($DL103)=0,0.3,SUM(IF(([2]JOE_DATA!$C$2:$C$19999=$DL103)*([2]JOE_DATA!$B$2:$B$19999="Country of buyer")*([2]JOE_DATA!$A$2:$A$19999="Corporate"),0.3,0)))</f>
        <v>1</v>
      </c>
      <c r="HO103" s="3">
        <f t="array" ref="HO103">IF(LEN($DO103)=0,0.4,SUM(IF(([2]JOE_DATA!$C$2:$C$19999=$DO103)*([2]JOE_DATA!$B$2:$B$19999="Country of seller")*([2]JOE_DATA!$A$2:$A$19999="Corporate"),0.4,0)))
+
IF(LEN($DP103)=0,0.3,SUM(IF(([2]JOE_DATA!$C$2:$C$19999=$DP103)*([2]JOE_DATA!$B$2:$B$19999="Country of seller")*([2]JOE_DATA!$A$2:$A$19999="Corporate"),0.3,0)))
+
IF(LEN($DQ103)=0,0.3,SUM(IF(([2]JOE_DATA!$C$2:$C$19999=$DQ103)*([2]JOE_DATA!$B$2:$B$19999="Country of seller")*([2]JOE_DATA!$A$2:$A$19999="Corporate"),0.3,0)))</f>
        <v>1</v>
      </c>
      <c r="HP103" s="3">
        <f t="array" ref="HP103">IF(LEN($DR103)=0,0.4,SUM(IF(([2]JOE_DATA!$C$2:$C$19999=$DR103)*([2]JOE_DATA!$B$2:$B$19999="Country of target")*([2]JOE_DATA!$A$2:$A$19999="Corporate"),0.4,0)))
+
IF(LEN($DS103)=0,0.3,SUM(IF(([2]JOE_DATA!$C$2:$C$19999=$DS103)*([2]JOE_DATA!$B$2:$B$19999="Country of target")*([2]JOE_DATA!$A$2:$A$19999="Corporate"),0.3,0)))
+
IF(LEN($DT103)=0,0.3,SUM(IF(([2]JOE_DATA!$C$2:$C$19999=$DT103)*([2]JOE_DATA!$B$2:$B$19999="Country of target")*([2]JOE_DATA!$A$2:$A$19999="Corporate"),0.3,0)))</f>
        <v>1</v>
      </c>
      <c r="HQ103" s="3">
        <f t="array" ref="HQ103">IF(LEN($DU103)=0,1,SUM(IF(([2]JOE_DATA!$C$2:$C$19999=$DU103)*([2]JOE_DATA!$B$2:$B$19999="Value over US $5m")*([2]JOE_DATA!$A$2:$A$19999="Corporate"),1,0)))</f>
        <v>1</v>
      </c>
      <c r="HR103" s="3">
        <f t="array" ref="HR103">IF(LEN($DV103)=0,1,SUM(IF(([2]JOE_DATA!$C$2:$C$19999=$DV103)*([2]JOE_DATA!$B$2:$B$19999="Value over £500,000")*([2]JOE_DATA!$A$2:$A$19999="Corporate"),1,0)))</f>
        <v>1</v>
      </c>
      <c r="HS103" s="3">
        <f t="array" ref="HS103">IF(LEN($DW103)=0,1,SUM(IF(([2]JOE_DATA!$C$2:$C$19999=$DW103)*([2]JOE_DATA!$B$2:$B$19999="Value over Euro 5m")*([2]JOE_DATA!$A$2:$A$19999="Corporate"),1,0)))</f>
        <v>1</v>
      </c>
      <c r="HT103" s="3">
        <f t="array" ref="HT103">IF(LEN($DX103)=0,1,SUM(IF(([2]JOE_DATA!$C$2:$C$19999=$DX103)*([2]JOE_DATA!$B$2:$B$19999="Value range in euros")*([2]JOE_DATA!$A$2:$A$19999="Corporate"),1,0)))</f>
        <v>1</v>
      </c>
      <c r="HU103" s="3">
        <f t="array" ref="HU103">IF(LEN($DY103)=0,1,SUM(IF(([2]JOE_DATA!$C$2:$C$19999=$DY103)*([2]JOE_DATA!$B$2:$B$19999="Is the deal relevant for M&amp;A study")*([2]JOE_DATA!$A$2:$A$19999="Corporate"),1,0)))</f>
        <v>1</v>
      </c>
      <c r="HV103" s="3">
        <f t="array" ref="HV103">IF(LEN($DZ103)=0,1,SUM(IF(([2]JOE_DATA!$C$2:$C$19999=$DZ103)*([2]JOE_DATA!$B$2:$B$19999="Does the deal involve PE clients")*([2]JOE_DATA!$A$2:$A$19999="Corporate"),1,0)))</f>
        <v>1</v>
      </c>
      <c r="HW103" s="3">
        <f t="array" ref="HW103">IF(LEN($EA103)=0,1,SUM(IF(([2]JOE_DATA!$C$2:$C$19999=$EA103)*([2]JOE_DATA!$B$2:$B$19999="Quarter deal announced/signed")*([2]JOE_DATA!$A$2:$A$19999="Corporate"),1,0)))</f>
        <v>1</v>
      </c>
      <c r="HX103" s="3">
        <f t="array" ref="HX103">IF(LEN($EB103)=0,1,SUM(IF(([2]JOE_DATA!$C$2:$C$19999=$EB103)*([2]JOE_DATA!$B$2:$B$19999="Quarter deal completed")*([2]JOE_DATA!$A$2:$A$19999="Corporate"),1,0)))</f>
        <v>1</v>
      </c>
      <c r="HY103" s="3">
        <f t="array" ref="HY103">IF(LEN($EC103)=0,1,SUM(IF(([2]JOE_DATA!$C$2:$C$19999=$EC103)*([2]JOE_DATA!$B$2:$B$19999="Year deal announced/signed")*([2]JOE_DATA!$A$2:$A$19999="Corporate"),1,0)))</f>
        <v>1</v>
      </c>
      <c r="HZ103" s="3">
        <f t="array" ref="HZ103">IF(LEN($ED103)=0,1,SUM(IF(([2]JOE_DATA!$C$2:$C$19999=$ED103)*([2]JOE_DATA!$B$2:$B$19999="Year deal completed")*([2]JOE_DATA!$A$2:$A$19999="Corporate"),1,0)))</f>
        <v>1</v>
      </c>
      <c r="IA103" s="3">
        <v>1</v>
      </c>
      <c r="IB103" s="3">
        <f t="array" ref="IB103">IF(LEN($EF103)=0,1,SUM(IF(([2]JOE_DATA!$C$2:$C$19999=$EF103)*([2]JOE_DATA!$B$2:$B$19999="Work type")*([2]JOE_DATA!$A$2:$A$19999="Corporate Tax"),1,0)))</f>
        <v>1</v>
      </c>
      <c r="IC103" s="3">
        <f t="array" ref="IC103">IF(LEN($EG103)=0,0.4,SUM(IF(([2]JOE_DATA!$C$2:$C$19999=$EG103)*([2]JOE_DATA!$B$2:$B$19999="Work type")*([2]JOE_DATA!$A$2:$A$19999="EPC Construction"),0.4,0)))
+
IF(LEN($EH103)=0,0.3,SUM(IF(([2]JOE_DATA!$C$2:$C$19999=$EH103)*([2]JOE_DATA!$B$2:$B$19999="Work type")*([2]JOE_DATA!$A$2:$A$19999="EPC Construction"),0.3,0)))
+
IF(LEN($EI103)=0,0.3,SUM(IF(([2]JOE_DATA!$C$2:$C$19999=$EI103)*([2]JOE_DATA!$B$2:$B$19999="Work type")*([2]JOE_DATA!$A$2:$A$19999="EPC Construction"),0.3,0)))</f>
        <v>1</v>
      </c>
      <c r="ID103" s="3">
        <f t="array" ref="ID103">IF(LEN($EJ103)=0,0.4,SUM(IF(([2]JOE_DATA!$C$2:$C$19999=$EJ103)*([2]JOE_DATA!$B$2:$B$19999="Contract type")*([2]JOE_DATA!$A$2:$A$19999="EPC Construction"),0.4,0)))
+
IF(LEN($EK103)=0,0.3,SUM(IF(([2]JOE_DATA!$C$2:$C$19999=$EK103)*([2]JOE_DATA!$B$2:$B$19999="Contract type")*([2]JOE_DATA!$A$2:$A$19999="EPC Construction"),0.3,0)))
+
IF(LEN($EL103)=0,0.3,SUM(IF(([2]JOE_DATA!$C$2:$C$19999=$EL103)*([2]JOE_DATA!$B$2:$B$19999="Contract type")*([2]JOE_DATA!$A$2:$A$19999="EPC Construction"),0.3,0)))</f>
        <v>1</v>
      </c>
      <c r="IE103" s="3">
        <f t="array" ref="IE103">IF(LEN($EP103)=0,1,SUM(IF(([2]JOE_DATA!$C$2:$C$19999=$EP103)*([2]JOE_DATA!$B$2:$B$19999="Client type")*([2]JOE_DATA!$A$2:$A$19999="EPC Construction"),1,0)))</f>
        <v>1</v>
      </c>
      <c r="IF103" s="3">
        <f t="array" ref="IF103">IF(LEN($EN103)=0,1,SUM(IF(([2]JOE_DATA!$C$2:$C$19999=$EN103)*([2]JOE_DATA!$B$2:$B$19999="Subject matter")*([2]JOE_DATA!$A$2:$A$19999="EPC Construction"),1,0)))</f>
        <v>1</v>
      </c>
      <c r="IG103" s="3">
        <f t="array" ref="IG103">IF(LEN($ER103)=0,1,SUM(IF(([2]JOE_DATA!$C$2:$C$19999=$ER103)*([2]JOE_DATA!$B$2:$B$19999="Client scope")*([2]JOE_DATA!$A$2:$A$19999="EPC Construction"),1,0)))</f>
        <v>1</v>
      </c>
      <c r="IH103" s="3">
        <f t="array" ref="IH103">IF(LEN($ES103)=0,0.4,SUM(IF(([2]JOE_DATA!$C$2:$C$19999=$ES103)*([2]JOE_DATA!$B$2:$B$19999="Work type")*([2]JOE_DATA!$A$2:$A$19999="EPC Energy"),0.4,0)))
+
IF(LEN($ET103)=0,0.3,SUM(IF(([2]JOE_DATA!$C$2:$C$19999=$ET103)*([2]JOE_DATA!$B$2:$B$19999="Work type")*([2]JOE_DATA!$A$2:$A$19999="EPC Energy"),0.3,0)))
+
IF(LEN($EU103)=0,0.3,SUM(IF(([2]JOE_DATA!$C$2:$C$19999=$EU103)*([2]JOE_DATA!$B$2:$B$19999="Work type")*([2]JOE_DATA!$A$2:$A$19999="EPC Energy"),0.3,0)))</f>
        <v>1</v>
      </c>
      <c r="II103" s="3">
        <f t="array" ref="II103">IF(LEN($EV103)=0,1,SUM(IF(([2]JOE_DATA!$C$2:$C$19999=$EV103)*([2]JOE_DATA!$B$2:$B$19999="Work type")*([2]JOE_DATA!$A$2:$A$19999="EPC Energy"),1,0)))</f>
        <v>1</v>
      </c>
      <c r="IJ103" s="3">
        <f t="array" ref="IJ103">IF(LEN($EW103)=0,1,SUM(IF(([2]JOE_DATA!$C$2:$C$19999=$EW103)*([2]JOE_DATA!$B$2:$B$19999="Client type")*([2]JOE_DATA!$A$2:$A$19999="EPC Projects"),1,0)))</f>
        <v>1</v>
      </c>
      <c r="IK103" s="3">
        <f t="array" ref="IK103">IF(LEN($FE103)=0,0.4,SUM(IF(([2]JOE_DATA!$C$2:$C$19999=$FE103)*([2]JOE_DATA!$B$2:$B$19999="Client type")*([2]JOE_DATA!$A$2:$A$19999="Real Estate"),0.4,0)))
+
IF(LEN($FF103)=0,0.3,SUM(IF(([2]JOE_DATA!$C$2:$C$19999=$FF103)*([2]JOE_DATA!$B$2:$B$19999="Client type")*([2]JOE_DATA!$A$2:$A$19999="Real Estate"),0.3,0)))
+
IF(LEN($FG103)=0,0.3,SUM(IF(([2]JOE_DATA!$C$2:$C$19999=$FG103)*([2]JOE_DATA!$B$2:$B$19999="Client type")*([2]JOE_DATA!$A$2:$A$19999="Real Estate"),0.3,0)))</f>
        <v>1</v>
      </c>
      <c r="IL103" s="3">
        <f t="array" ref="IL103">IF(LEN($FH103)=0,0.4,SUM(IF(([2]JOE_DATA!$C$2:$C$19999=$FH103)*([2]JOE_DATA!$B$2:$B$19999="Work type")*([2]JOE_DATA!$A$2:$A$19999="Real Estate"),0.4,0)))
+
IF(LEN($FI103)=0,0.3,SUM(IF(([2]JOE_DATA!$C$2:$C$19999=$FI103)*([2]JOE_DATA!$B$2:$B$19999="Work type")*([2]JOE_DATA!$A$2:$A$19999="Real Estate"),0.3,0)))
+
IF(LEN($FJ103)=0,0.3,SUM(IF(([2]JOE_DATA!$C$2:$C$19999=$FJ103)*([2]JOE_DATA!$B$2:$B$19999="Work type")*([2]JOE_DATA!$A$2:$A$19999="Real Estate"),0.3,0)))</f>
        <v>1</v>
      </c>
      <c r="IM103" s="3">
        <f t="array" ref="IM103">IF(LEN($EX103)=0,0.4,SUM(IF(([2]JOE_DATA!$C$2:$C$19999=$EX103)*([2]JOE_DATA!$B$2:$B$19999="Work type")*([2]JOE_DATA!$A$2:$A$19999="Human Capital"),0.4,0)))
+
IF(LEN($EY103)=0,0.3,SUM(IF(([2]JOE_DATA!$C$2:$C$19999=$EY103)*([2]JOE_DATA!$B$2:$B$19999="Work type")*([2]JOE_DATA!$A$2:$A$19999="Human Capital"),0.3,0)))
+
IF(LEN($EZ103)=0,0.3,SUM(IF(([2]JOE_DATA!$C$2:$C$19999=$EZ103)*([2]JOE_DATA!$B$2:$B$19999="Work type")*([2]JOE_DATA!$A$2:$A$19999="Human Capital"),0.3,0)))</f>
        <v>1</v>
      </c>
      <c r="IN103" s="3">
        <f t="array" ref="IN103">IF(LEN($FA103)=0,0.4,SUM(IF(([2]JOE_DATA!$C$2:$C$19999=$FA103)*([2]JOE_DATA!$B$2:$B$19999="Sub-work types")*([2]JOE_DATA!$A$2:$A$19999="Human Capital"),0.4,0)))
+
IF(LEN($FB103)=0,0.3,SUM(IF(([2]JOE_DATA!$C$2:$C$19999=$FB103)*([2]JOE_DATA!$B$2:$B$19999="Sub-work types")*([2]JOE_DATA!$A$2:$A$19999="Human Capital"),0.3,0)))
+
IF(LEN($FC103)=0,0.3,SUM(IF(([2]JOE_DATA!$C$2:$C$19999=$FC103)*([2]JOE_DATA!$B$2:$B$19999="Sub-work types")*([2]JOE_DATA!$A$2:$A$19999="Human Capital"),0.3,0)))</f>
        <v>1</v>
      </c>
      <c r="IO103" s="16">
        <f t="array" ref="IO103">IF(LEN($FD103)=0,1,SUM(IF(([2]JOE_DATA!$C$2:$C$19999=$FD103)*([2]JOE_DATA!$B$2:$B$19999="Pension scheme")*([2]JOE_DATA!$A$2:$A$19999="Human Capital"),1,0)))</f>
        <v>1</v>
      </c>
      <c r="IP103" s="3">
        <f t="array" ref="IP103">IF(LEN($BT103)=0,0.4,SUM(IF(([2]JOE_DATA!$C$2:$C$19999=$BT103)*([2]JOE_DATA!$B$2:$B$19999="Other Matter Executive"),0.4,0)))
+
IF(LEN($BU103)=0,0.3,SUM(IF(([2]JOE_DATA!$C$2:$C$19999=$BU103)*([2]JOE_DATA!$B$2:$B$19999="Other Matter Executive"),0.3,0)))
+
IF(LEN($BV103)=0,0.3,SUM(IF(([2]JOE_DATA!$C$2:$C$19999=$BV103)*([2]JOE_DATA!$B$2:$B$19999="Other Matter Executive"),0.3,0)))</f>
        <v>1</v>
      </c>
    </row>
    <row r="104" spans="1:250" ht="18.75">
      <c r="A104" s="37" t="s">
        <v>246</v>
      </c>
      <c r="B104" s="38" t="s">
        <v>575</v>
      </c>
      <c r="C104" s="37" t="s">
        <v>254</v>
      </c>
      <c r="D104" s="37"/>
      <c r="E104" s="3"/>
      <c r="F104" s="39" t="s">
        <v>279</v>
      </c>
      <c r="G104" s="3"/>
      <c r="H104" s="3"/>
      <c r="I104" s="40" t="s">
        <v>576</v>
      </c>
      <c r="J104" s="3"/>
      <c r="K104" s="3"/>
      <c r="L104" s="37"/>
      <c r="M104" s="3"/>
      <c r="N104" s="3"/>
      <c r="O104" s="41" t="s">
        <v>99</v>
      </c>
      <c r="P104" s="37"/>
      <c r="Q104" s="37"/>
      <c r="R104" s="3"/>
      <c r="S104" s="42"/>
      <c r="T104" s="42">
        <v>39441</v>
      </c>
      <c r="U104" s="37" t="s">
        <v>279</v>
      </c>
      <c r="V104" s="3"/>
      <c r="W104" s="3"/>
      <c r="X104" s="40" t="s">
        <v>280</v>
      </c>
      <c r="Y104" s="3"/>
      <c r="Z104" s="3"/>
      <c r="AA104" s="37" t="s">
        <v>577</v>
      </c>
      <c r="AB104" s="37"/>
      <c r="AC104" s="3"/>
      <c r="AD104" s="37" t="s">
        <v>254</v>
      </c>
      <c r="AE104" s="3"/>
      <c r="AF104" s="3"/>
      <c r="AG104" s="43" t="s">
        <v>130</v>
      </c>
      <c r="AH104" s="3"/>
      <c r="AI104" s="37" t="s">
        <v>255</v>
      </c>
      <c r="AJ104" s="3"/>
      <c r="AK104" s="3"/>
      <c r="AL104" s="37"/>
      <c r="AM104" s="3"/>
      <c r="AN104" s="3"/>
      <c r="AO104" s="37" t="s">
        <v>256</v>
      </c>
      <c r="AP104" s="3"/>
      <c r="AQ104" s="3"/>
      <c r="AR104" s="3"/>
      <c r="AS104" s="3"/>
      <c r="AT104" s="3"/>
      <c r="AU104" s="3"/>
      <c r="AV104" s="3"/>
      <c r="AW104" s="3"/>
      <c r="AX104" s="3"/>
      <c r="AY104" s="3"/>
      <c r="AZ104" s="3"/>
      <c r="BA104" s="3"/>
      <c r="BB104" s="3"/>
      <c r="BC104" s="3"/>
      <c r="BD104" s="3"/>
      <c r="BE104" s="44"/>
      <c r="BF104" s="37"/>
      <c r="BG104" s="37" t="s">
        <v>254</v>
      </c>
      <c r="BH104" s="3"/>
      <c r="BI104" s="40" t="s">
        <v>257</v>
      </c>
      <c r="BJ104" s="45"/>
      <c r="BK104" s="45"/>
      <c r="BL104" s="46" t="s">
        <v>258</v>
      </c>
      <c r="BM104" s="46"/>
      <c r="BN104" s="37"/>
      <c r="BO104" s="3"/>
      <c r="BP104" s="3"/>
      <c r="BQ104" s="3"/>
      <c r="BR104" s="3"/>
      <c r="BS104" s="3"/>
      <c r="BT104" s="37"/>
      <c r="BU104" s="37"/>
      <c r="BV104" s="37"/>
      <c r="BW104" s="3"/>
      <c r="BX104" s="3"/>
      <c r="BY104" s="3"/>
      <c r="BZ104" s="3"/>
      <c r="CA104" s="3"/>
      <c r="CB104" s="3"/>
      <c r="CC104" s="3"/>
      <c r="CD104" s="41" t="s">
        <v>259</v>
      </c>
      <c r="CE104" s="40" t="s">
        <v>260</v>
      </c>
      <c r="CF104" s="3"/>
      <c r="CG104" s="41" t="s">
        <v>261</v>
      </c>
      <c r="CH104" s="40"/>
      <c r="CI104" s="3"/>
      <c r="CJ104" s="3"/>
      <c r="CK104" s="41" t="s">
        <v>262</v>
      </c>
      <c r="CL104" s="3"/>
      <c r="CM104" s="3"/>
      <c r="CN104" s="3"/>
      <c r="CO104" s="3"/>
      <c r="CP104" s="3"/>
      <c r="CQ104" s="37"/>
      <c r="CR104" s="37"/>
      <c r="CS104" s="37"/>
      <c r="CT104" s="37"/>
      <c r="CU104" s="37"/>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7"/>
      <c r="FF104" s="37"/>
      <c r="FG104" s="37"/>
      <c r="FH104" s="37"/>
      <c r="FI104" s="37"/>
      <c r="FJ104" s="3"/>
      <c r="FK104" s="3"/>
      <c r="FL104" s="3"/>
      <c r="FM104" s="3"/>
      <c r="FO104" s="3"/>
      <c r="FP104" s="3"/>
      <c r="FQ104" s="3" t="str">
        <f t="array" ref="FQ104">IF(SUM($FU104:$IP104)=74,"PASS","FAIL")</f>
        <v>PASS</v>
      </c>
      <c r="FR104" s="3">
        <f t="shared" si="9"/>
        <v>0</v>
      </c>
      <c r="FS104" s="3">
        <f t="shared" si="10"/>
        <v>0</v>
      </c>
      <c r="FT104" s="3"/>
      <c r="FU104" s="3">
        <f t="array" ref="FU104">SUM(IF(([2]JOE_DATA!$C$2:$C$19999=$C104)*([2]JOE_DATA!$B$2:$B$19999="Client Name Confidential"),1,0))</f>
        <v>1</v>
      </c>
      <c r="FV104" s="3">
        <f t="array" ref="FV104">IF(ISBLANK($E104),1,SUM(IF(([2]JOE_DATA!$C$2:$C$19999=$E104)*([2]JOE_DATA!$B$2:$B$19999="Client name confidential on completion"),1,0)))</f>
        <v>1</v>
      </c>
      <c r="FW104" s="3">
        <f t="array" ref="FW104">IF(LEN($F104)=0,0.5,SUM(IF(([2]JOE_DATA!$C$2:$C$19999=$F104)*([2]JOE_DATA!$B$2:$B$19999="Client sector group"),0.5,0)))
+
IF(LEN($G104)=0,0.25,SUM(IF(([2]JOE_DATA!$C$2:$C$19999=$G104)*([2]JOE_DATA!$B$2:$B$19999="Client sector group"),0.25,0)))
+
IF(LEN($H104)=0,0.25,SUM(IF(([2]JOE_DATA!$C$2:$C$19999=$H104)*([2]JOE_DATA!$B$2:$B$19999="Client sector group"),0.25,0)))</f>
        <v>1</v>
      </c>
      <c r="FX104" s="3">
        <f t="array" ref="FX104">IF(ISBLANK($I104),0.5,SUM(IF(([2]JOE_DATA!$C$2:$C$19999=$I104)*([2]JOE_DATA!$B$2:$B$19999="Client sub-sector group"),0.5,0)))
+
IF(ISBLANK($J104),0.25,SUM(IF(([2]JOE_DATA!$C$2:$C$19999=$J104)*([2]JOE_DATA!$B$2:$B$19999="Client sub-sector group"),0.25,0)))
+
IF(ISBLANK($K104),0.25,SUM(IF(([2]JOE_DATA!$C$2:$C$19999=$K104)*([2]JOE_DATA!$B$2:$B$19999="Client sub-sector group"),0.25,0)))</f>
        <v>1</v>
      </c>
      <c r="FY104" s="3">
        <f t="array" ref="FY104">IF(LEN($L104)=0,0.4,SUM(IF(([2]JOE_DATA!$C$2:$C$19999=$L104)*([2]JOE_DATA!$B$2:$B$19999="Predominant Country of Client"),0.4,0)))
+
IF(LEN($M104)=0,0.3,SUM(IF(([2]JOE_DATA!$C$2:$C$19999=$M104)*([2]JOE_DATA!$B$2:$B$19999="Predominant Country of Client"),0.3,0)))
+
IF(LEN($N104)=0,0.3,SUM(IF(([2]JOE_DATA!$C$2:$C$19999=$N104)*([2]JOE_DATA!$B$2:$B$19999="Predominant Country of Client"),0.3,0)))</f>
        <v>1</v>
      </c>
      <c r="FZ104" s="3">
        <f t="array" ref="FZ104">IF(LEN($O104)=0,0.4,SUM(IF(([2]JOE_DATA!$C$2:$C$19999=$O104)*([2]JOE_DATA!$B$2:$B$19999="Main practice group"),0.4,0)))
+
IF(LEN($P104)=0,0.3,SUM(IF(([2]JOE_DATA!$C$2:$C$19999=$P104)*([2]JOE_DATA!$B$2:$B$19999="Main practice group"),0.3,0)))
+
IF(LEN($Q104)=0,0.3,SUM(IF(([2]JOE_DATA!$C$2:$C$19999=$Q104)*([2]JOE_DATA!$B$2:$B$19999="Main practice group"),0.3,0)))</f>
        <v>1</v>
      </c>
      <c r="GA104" s="3">
        <f t="shared" si="11"/>
        <v>1</v>
      </c>
      <c r="GB104" s="3">
        <f t="shared" si="12"/>
        <v>1</v>
      </c>
      <c r="GC104" s="3">
        <f t="array" ref="GC104">IF(LEN($U104)=0,0.4,SUM(IF(([2]JOE_DATA!$C$2:$C$19999=$U104)*([2]JOE_DATA!$B$2:$B$19999="Matter sector group"),0.4,0)))
+
IF(LEN($V104)=0,0.3,SUM(IF(([2]JOE_DATA!$C$2:$C$19999=$V104)*([2]JOE_DATA!$B$2:$B$19999="Matter sector group"),0.3,0)))
+
IF(LEN($W104)=0,0.3,SUM(IF(([2]JOE_DATA!$C$2:$C$19999=$W104)*([2]JOE_DATA!$B$2:$B$19999="Matter sector group"),0.3,0)))</f>
        <v>1</v>
      </c>
      <c r="GD104" s="3">
        <f t="array" ref="GD104">IF(LEN($X104)=0,0.4,SUM(IF(([2]JOE_DATA!$C$2:$C$19999=$X104)*([2]JOE_DATA!$B$2:$B$19999="Matter sub-sector group"),0.4,0)))
+
IF(LEN($Y104)=0,0.3,SUM(IF(([2]JOE_DATA!$C$2:$C$19999=$Y104)*([2]JOE_DATA!$B$2:$B$19999="Matter sub-sector group"),0.3,0)))
+
IF(LEN($Z104)=0,0.3,SUM(IF(([2]JOE_DATA!$C$2:$C$19999=$Z104)*([2]JOE_DATA!$B$2:$B$19999="Matter sub-sector group"),0.3,0)))</f>
        <v>1</v>
      </c>
      <c r="GE104" s="3">
        <f t="array" ref="GE104">IF(ISBLANK($AD104),1,SUM(IF(([2]JOE_DATA!$C$2:$C$19999=$AD104)*([2]JOE_DATA!$B$2:$B$19999="Matter confidential"),1,0)))</f>
        <v>1</v>
      </c>
      <c r="GF104" s="3">
        <f t="array" ref="GF104">IF(ISBLANK($AE104),1,SUM(IF(([2]JOE_DATA!$C$2:$C$19999=$AE104)*([2]JOE_DATA!$B$2:$B$19999="Matter confidential on completion"),1,0)))</f>
        <v>1</v>
      </c>
      <c r="GG104" s="3">
        <f t="array" ref="GG104">IF(ISBLANK($AG104),1,SUM(IF(([2]JOE_DATA!$C$2:$C$19999=$AG104)*([2]JOE_DATA!$B$2:$B$19999="Applicable law"),1,0)))</f>
        <v>1</v>
      </c>
      <c r="GH104" s="3">
        <f t="array" ref="GH104">IF(ISBLANK($AO104),1,SUM(IF(([2]JOE_DATA!$C$2:$C$19999=$AO104)*([2]JOE_DATA!$B$2:$B$19999="Contentious"),1,0)))</f>
        <v>1</v>
      </c>
      <c r="GI104" s="3">
        <f t="array" ref="GI104">IF(ISBLANK($AP104),1,SUM(IF(([2]JOE_DATA!$C$2:$C$19999=$AP104)*([2]JOE_DATA!$B$2:$B$19999="Dispute resolution"),1,0)))</f>
        <v>1</v>
      </c>
      <c r="GJ104" s="3">
        <f t="array" ref="GJ104">IF(ISBLANK($AQ104),1,SUM(IF(([2]JOE_DATA!$C$2:$C$19999=$AQ104)*([2]JOE_DATA!$B$2:$B$19999="Language of dispute"),1,0)))</f>
        <v>1</v>
      </c>
      <c r="GK104" s="3">
        <f t="array" ref="GK104">IF(LEN($AW104)=0,0.4,SUM(IF(([2]JOE_DATA!$C$2:$C$19999=$AW104)*([2]JOE_DATA!$B$2:$B$19999="Country Of Arbitration"),0.4,0)))
+
IF(LEN($AX104)=0,0.3,SUM(IF(([2]JOE_DATA!$C$2:$C$19999=$AX104)*([2]JOE_DATA!$B$2:$B$19999="Country Of Arbitration"),0.3,0)))
+
IF(LEN($AY104)=0,0.3,SUM(IF(([2]JOE_DATA!$C$2:$C$19999=$AY104)*([2]JOE_DATA!$B$2:$B$19999="Country Of Arbitration"),0.3,0)))</f>
        <v>1</v>
      </c>
      <c r="GL104" s="3">
        <f t="array" ref="GL104">IF(LEN($AT104)=0,0.4,SUM(IF(([2]JOE_DATA!$C$2:$C$19999=$AT104)*([2]JOE_DATA!$B$2:$B$19999="Jurisdiction of dispute"),0.4,0)))
+
IF(LEN($AU104)=0,0.3,SUM(IF(([2]JOE_DATA!$C$2:$C$19999=$AU104)*([2]JOE_DATA!$B$2:$B$19999="Jurisdiction of dispute"),0.3,0)))
+
IF(LEN($AV104)=0,0.3,SUM(IF(([2]JOE_DATA!$C$2:$C$19999=$AV104)*([2]JOE_DATA!$B$2:$B$19999="Jurisdiction of dispute"),0.3,0)))</f>
        <v>1</v>
      </c>
      <c r="GM104" s="3">
        <f t="array" ref="GM104">IF(LEN($AZ104)=0,0.6,SUM(IF(([2]JOE_DATA!$C$2:$C$19999=$AZ104)*([2]JOE_DATA!$B$2:$B$19999="Seat of arbitration"),0.6,0)))
+
IF(LEN($BA104)=0,0.4,SUM(IF(([2]JOE_DATA!$C$2:$C$19999=$BA104)*([2]JOE_DATA!$B$2:$B$19999="Seat of arbitration"),0.4,0)))</f>
        <v>1</v>
      </c>
      <c r="GN104" s="3">
        <f t="array" ref="GN104">IF(ISBLANK($BB104),1,SUM(IF(([2]JOE_DATA!$C$2:$C$19999=$BB104)*([2]JOE_DATA!$B$2:$B$19999="Arbitral rules"),1,0)))</f>
        <v>1</v>
      </c>
      <c r="GO104" s="3">
        <f t="array" ref="GO104">IF(ISBLANK($BC104),1,SUM(IF(([2]JOE_DATA!$C$2:$C$19999=$BC104)*([2]JOE_DATA!$B$2:$B$19999="Investment treaty"),1,0)))</f>
        <v>1</v>
      </c>
      <c r="GP104" s="3">
        <f t="array" ref="GP104">IF(ISBLANK($BD104),1,SUM(IF(([2]JOE_DATA!$C$2:$C$19999=$BD104)*([2]JOE_DATA!$B$2:$B$19999="Investigation type"),1,0)))</f>
        <v>1</v>
      </c>
      <c r="GQ104" s="3">
        <f t="array" ref="GQ104">IF(ISBLANK($BF104),1,SUM(IF(([2]JOE_DATA!$C$2:$C$19999=$BF104)*([2]JOE_DATA!$B$2:$B$19999="Currency of deal"),1,0)))</f>
        <v>1</v>
      </c>
      <c r="GR104" s="3">
        <f t="array" ref="GR104">IF(ISBLANK($BG104),1,SUM(IF(([2]JOE_DATA!$C$2:$C$19999=$BG104)*([2]JOE_DATA!$B$2:$B$19999="Value confidential"),1,0)))</f>
        <v>1</v>
      </c>
      <c r="GS104" s="3">
        <f t="array" ref="GS104">IF(ISBLANK($BH104),1,SUM(IF(([2]JOE_DATA!$C$2:$C$19999=$BH104)*([2]JOE_DATA!$B$2:$B$19999="Value confidential on completion"),1,0)))</f>
        <v>1</v>
      </c>
      <c r="GT104" s="3">
        <f t="array" ref="GT104">IF(LEN($BI104)=0,0.4,SUM(IF(([2]JOE_DATA!$C$2:$C$19999=$BI104)*([2]JOE_DATA!$B$2:$B$19999="Teams"),0.4,0)))
+
IF(LEN($BJ104)=0,0.3,SUM(IF(([2]JOE_DATA!$C$2:$C$19999=$BJ104)*([2]JOE_DATA!$B$2:$B$19999="Teams"),0.3,0)))
+
IF(LEN($BK104)=0,0.3,SUM(IF(([2]JOE_DATA!$C$2:$C$19999=$BK104)*([2]JOE_DATA!$B$2:$B$19999="Teams"),0.3,0)))</f>
        <v>1</v>
      </c>
      <c r="GU104" s="3">
        <f t="array" ref="GU104">IF(LEN($BL104)=0,0.4,SUM(IF(([2]JOE_DATA!$C$2:$C$19999=$BL104)*([2]JOE_DATA!$B$2:$B$19999="Lead Matter Partner"),0.4,0)))
+
IF(LEN($BM104)=0,0.3,SUM(IF(([2]JOE_DATA!$C$2:$C$19999=$BM104)*([2]JOE_DATA!$B$2:$B$19999="Lead Matter Partner"),0.3,0)))
+
IF(LEN($BN104)=0,0.3,SUM(IF(([2]JOE_DATA!$C$2:$C$19999=$BN104)*([2]JOE_DATA!$B$2:$B$19999="Lead Matter Partner"),0.3,0)))</f>
        <v>1</v>
      </c>
      <c r="GV104" s="3">
        <f t="array" ref="GV104">IF(LEN($BP104)=0,0.4,SUM(IF(([2]JOE_DATA!$C$2:$C$19999=$BP104)*([2]JOE_DATA!$B$2:$B$19999="Source of credential"),0.4,0)))
+
IF(LEN($BQ104)=0,0.3,SUM(IF(([2]JOE_DATA!$C$2:$C$19999=$BQ104)*([2]JOE_DATA!$B$2:$B$19999="Source of credential"),0.3,0)))
+
IF(LEN($BR104)=0,0.3,SUM(IF(([2]JOE_DATA!$C$2:$C$19999=$BR104)*([2]JOE_DATA!$B$2:$B$19999="Source of credential"),0.3,0)))</f>
        <v>1</v>
      </c>
      <c r="GW104" s="3">
        <f t="array" ref="GW104">IF(LEN($BX104)=0,0.4,SUM(IF(([2]JOE_DATA!$C$2:$C$19999=$BX104)*([2]JOE_DATA!$B$2:$B$19999="CMS firms involved"),0.4,0)))
+
IF(LEN($BY104)=0,0.6,SUM(IF(([2]JOE_DATA!$C$2:$C$19999=$BY104)*([2]JOE_DATA!$B$2:$B$19999="CMS firms involved"),0.6,0)))</f>
        <v>1</v>
      </c>
      <c r="GX104" s="3">
        <f t="array" ref="GX104">IF(ISBLANK($BZ104),1,SUM(IF(([2]JOE_DATA!$C$2:$C$19999=$BZ104)*([2]JOE_DATA!$B$2:$B$19999="Lead CMS firm"),1,0)))</f>
        <v>1</v>
      </c>
      <c r="GY104" s="3">
        <f t="array" ref="GY104">IF(LEN($CA104)=0,0.4,SUM(IF(([2]JOE_DATA!$C$2:$C$19999=$CA104)*([2]JOE_DATA!$B$2:$B$19999="Countries of other CMS firms"),0.4,0)))
+
IF(LEN($CB104)=0,0.3,SUM(IF(([2]JOE_DATA!$C$2:$C$19999=$CB104)*([2]JOE_DATA!$B$2:$B$19999="Countries of other CMS firms"),0.3,0)))
+
IF(LEN($CC104)=0,0.3,SUM(IF(([2]JOE_DATA!$C$2:$C$19999=$CC104)*([2]JOE_DATA!$B$2:$B$19999="Countries of other CMS firms"),0.3,0)))</f>
        <v>1</v>
      </c>
      <c r="GZ104" s="3">
        <f t="array" ref="GZ104">IF(ISBLANK($CD104),1,SUM(IF(([2]JOE_DATA!$C$2:$C$19999=$CD104)*([2]JOE_DATA!$B$2:$B$19999="Credential status"),1,0)))</f>
        <v>1</v>
      </c>
      <c r="HA104" s="3">
        <f t="array" ref="HA104">IF(ISBLANK($CE104),1,SUM(IF(([2]JOE_DATA!$C$2:$C$19999=$CE104)*([2]JOE_DATA!$B$2:$B$19999="Credential version"),1,0)))</f>
        <v>1</v>
      </c>
      <c r="HB104" s="3">
        <f t="array" ref="HB104">IF(ISBLANK($CG104),1,SUM(IF(([2]JOE_DATA!$C$2:$C$19999=$CG104)*([2]JOE_DATA!$B$2:$B$19999="Credential type "),1,0)))</f>
        <v>1</v>
      </c>
      <c r="HC104" s="3">
        <f t="array" ref="HC104">IF(ISBLANK($CH104),1,SUM(IF(([2]JOE_DATA!$C$2:$C$19999=$CH104)*([2]JOE_DATA!$B$2:$B$19999="Other uses"),1,0)))</f>
        <v>1</v>
      </c>
      <c r="HD104" s="3">
        <f t="array" ref="HD104">IF(ISBLANK($CK104),1,SUM(IF(([2]JOE_DATA!$C$2:$C$19999=$CK104)*([2]JOE_DATA!$B$2:$B$19999="Priority"),1,0)))</f>
        <v>1</v>
      </c>
      <c r="HE104" s="3">
        <f t="array" ref="HE104">IF(LEN($CM104)=0,0.4,SUM(IF(([2]JOE_DATA!$C$2:$C$19999=$CM104)*([2]JOE_DATA!$B$2:$B$19999="Know how"),0.4,0)))
+
IF(LEN($CN104)=0,0.3,SUM(IF(([2]JOE_DATA!$C$2:$C$19999=$CN104)*([2]JOE_DATA!$B$2:$B$19999="Know how"),0.3,0)))
+
IF(LEN($CO104)=0,0.3,SUM(IF(([2]JOE_DATA!$C$2:$C$19999=$CO104)*([2]JOE_DATA!$B$2:$B$19999="Know how"),0.3,0)))</f>
        <v>1</v>
      </c>
      <c r="HF104" s="3">
        <f t="array" ref="HF104">IF(LEN($CS104)=0,0.4,SUM(IF(([2]JOE_DATA!$C$2:$C$19999=$CS104)*([2]JOE_DATA!$B$2:$B$19999="Work type")*([2]JOE_DATA!$A$2:$A$19999="BAIF"),0.4,0)))
+
IF(LEN($CT104)=0,0.3,SUM(IF(([2]JOE_DATA!$C$2:$C$19999=$CT104)*([2]JOE_DATA!$B$2:$B$19999="Work type")*([2]JOE_DATA!$A$2:$A$19999="BAIF"),0.3,0)))
+
IF(LEN($CU104)=0,0.3,SUM(IF(([2]JOE_DATA!$C$2:$C$19999=$CU104)*([2]JOE_DATA!$B$2:$B$19999="Work type")*([2]JOE_DATA!$A$2:$A$19999="BAIF"),0.3,0)))</f>
        <v>1</v>
      </c>
      <c r="HG104" s="3">
        <f t="array" ref="HG104">IF(LEN($CQ104)=0,1,SUM(IF(([2]JOE_DATA!$C$2:$C$19999=$CQ104)*([2]JOE_DATA!$B$2:$B$19999="Client type")*([2]JOE_DATA!$A$2:$A$19999="BAIF"),1,0)))</f>
        <v>1</v>
      </c>
      <c r="HH104" s="3">
        <f t="array" ref="HH104">IF(LEN($CW104)=0,0.4,SUM(IF(([2]JOE_DATA!$C$2:$C$19999=$CW104)*([2]JOE_DATA!$B$2:$B$19999="Work type")*([2]JOE_DATA!$A$2:$A$19999="CRD"),0.4,0)))
+
IF(LEN($CX104)=0,0.3,SUM(IF(([2]JOE_DATA!$C$2:$C$19999=$CX104)*([2]JOE_DATA!$B$2:$B$19999="Work type")*([2]JOE_DATA!$A$2:$A$19999="CRD"),0.3,0)))
+
IF(LEN($CY104)=0,0.3,SUM(IF(([2]JOE_DATA!$C$2:$C$19999=$CY104)*([2]JOE_DATA!$B$2:$B$19999="Work type")*([2]JOE_DATA!$A$2:$A$19999="CRD"),0.3,0)))</f>
        <v>1</v>
      </c>
      <c r="HI104" s="3">
        <f t="array" ref="HI104">IF(LEN($CZ104)=0,0.4,SUM(IF(([2]JOE_DATA!$C$2:$C$19999=$CZ104)*([2]JOE_DATA!$B$2:$B$19999="Sub-work type")*([2]JOE_DATA!$A$2:$A$19999="CRD"),0.4,0)))
+
IF(LEN($DA104)=0,0.3,SUM(IF(([2]JOE_DATA!$C$2:$C$19999=$DA104)*([2]JOE_DATA!$B$2:$B$19999="Sub-work type")*([2]JOE_DATA!$A$2:$A$19999="CRD"),0.3,0)))
+
IF(LEN($DB104)=0,0.3,SUM(IF(([2]JOE_DATA!$C$2:$C$19999=$DB104)*([2]JOE_DATA!$B$2:$B$19999="Sub-work type")*([2]JOE_DATA!$A$2:$A$19999="CRD"),0.3,0)))</f>
        <v>1</v>
      </c>
      <c r="HJ104" s="3">
        <f t="array" ref="HJ104">IF(LEN($CV104)=0,1,SUM(IF(([2]JOE_DATA!$C$2:$C$19999=$CV104)*([2]JOE_DATA!$B$2:$B$19999="Client type")*([2]JOE_DATA!$A$2:$A$19999="CRD"),1,0)))</f>
        <v>1</v>
      </c>
      <c r="HK104" s="3">
        <f t="array" ref="HK104">IF(LEN($DC104)=0,0.4,SUM(IF(([2]JOE_DATA!$C$2:$C$19999=$DC104)*([2]JOE_DATA!$B$2:$B$19999="Work type")*([2]JOE_DATA!$A$2:$A$19999="Corporate"),0.4,0)))
+
IF(LEN($DD104)=0,0.3,SUM(IF(([2]JOE_DATA!$C$2:$C$19999=$DD104)*([2]JOE_DATA!$B$2:$B$19999="Work type")*([2]JOE_DATA!$A$2:$A$19999="Corporate"),0.3,0)))
+
IF(LEN($DE104)=0,0.3,SUM(IF(([2]JOE_DATA!$C$2:$C$19999=$DE104)*([2]JOE_DATA!$B$2:$B$19999="Work type")*([2]JOE_DATA!$A$2:$A$19999="Corporate"),0.3,0)))</f>
        <v>1</v>
      </c>
      <c r="HL104" s="3">
        <f t="array" ref="HL104">IF(LEN($DF104)=0,0.4,SUM(IF(([2]JOE_DATA!$C$2:$C$19999=$DF104)*([2]JOE_DATA!$B$2:$B$19999="Sub-work type")*([2]JOE_DATA!$A$2:$A$19999="Corporate"),0.4,0)))
+
IF(LEN($DG104)=0,0.3,SUM(IF(([2]JOE_DATA!$C$2:$C$19999=$DG104)*([2]JOE_DATA!$B$2:$B$19999="Sub-work type")*([2]JOE_DATA!$A$2:$A$19999="Corporate"),0.3,0)))
+
IF(LEN($DH104)=0,0.3,SUM(IF(([2]JOE_DATA!$C$2:$C$19999=$DH104)*([2]JOE_DATA!$B$2:$B$19999="Sub-work type")*([2]JOE_DATA!$A$2:$A$19999="Corporate"),0.3,0)))</f>
        <v>1</v>
      </c>
      <c r="HM104" s="3">
        <f t="array" ref="HM104">IF(LEN($DI104)=0,0.4,SUM(IF(([2]JOE_DATA!$C$2:$C$19999=$DI104)*([2]JOE_DATA!$B$2:$B$19999="Acting for")*([2]JOE_DATA!$A$2:$A$19999="Corporate"),0.4,0)))
+
IF(LEN($DJ104)=0,0.3,SUM(IF(([2]JOE_DATA!$C$2:$C$19999=$DJ104)*([2]JOE_DATA!$B$2:$B$19999="Acting for")*([2]JOE_DATA!$A$2:$A$19999="Corporate"),0.3,0)))
+
IF(LEN($DK104)=0,0.3,SUM(IF(([2]JOE_DATA!$C$2:$C$19999=$DK104)*([2]JOE_DATA!$B$2:$B$19999="Acting for")*([2]JOE_DATA!$A$2:$A$19999="Corporate"),0.3,0)))</f>
        <v>1</v>
      </c>
      <c r="HN104" s="3">
        <f t="array" ref="HN104">IF(LEN($DM104)=0,0.4,SUM(IF(([2]JOE_DATA!$C$2:$C$19999=$DM104)*([2]JOE_DATA!$B$2:$B$19999="Country of buyer")*([2]JOE_DATA!$A$2:$A$19999="Corporate"),0.4,0)))
+
IF(LEN($DN104)=0,0.3,SUM(IF(([2]JOE_DATA!$C$2:$C$19999=$DN104)*([2]JOE_DATA!$B$2:$B$19999="Country of buyer")*([2]JOE_DATA!$A$2:$A$19999="Corporate"),0.3,0)))
+
IF(LEN($DL104)=0,0.3,SUM(IF(([2]JOE_DATA!$C$2:$C$19999=$DL104)*([2]JOE_DATA!$B$2:$B$19999="Country of buyer")*([2]JOE_DATA!$A$2:$A$19999="Corporate"),0.3,0)))</f>
        <v>1</v>
      </c>
      <c r="HO104" s="3">
        <f t="array" ref="HO104">IF(LEN($DO104)=0,0.4,SUM(IF(([2]JOE_DATA!$C$2:$C$19999=$DO104)*([2]JOE_DATA!$B$2:$B$19999="Country of seller")*([2]JOE_DATA!$A$2:$A$19999="Corporate"),0.4,0)))
+
IF(LEN($DP104)=0,0.3,SUM(IF(([2]JOE_DATA!$C$2:$C$19999=$DP104)*([2]JOE_DATA!$B$2:$B$19999="Country of seller")*([2]JOE_DATA!$A$2:$A$19999="Corporate"),0.3,0)))
+
IF(LEN($DQ104)=0,0.3,SUM(IF(([2]JOE_DATA!$C$2:$C$19999=$DQ104)*([2]JOE_DATA!$B$2:$B$19999="Country of seller")*([2]JOE_DATA!$A$2:$A$19999="Corporate"),0.3,0)))</f>
        <v>1</v>
      </c>
      <c r="HP104" s="3">
        <f t="array" ref="HP104">IF(LEN($DR104)=0,0.4,SUM(IF(([2]JOE_DATA!$C$2:$C$19999=$DR104)*([2]JOE_DATA!$B$2:$B$19999="Country of target")*([2]JOE_DATA!$A$2:$A$19999="Corporate"),0.4,0)))
+
IF(LEN($DS104)=0,0.3,SUM(IF(([2]JOE_DATA!$C$2:$C$19999=$DS104)*([2]JOE_DATA!$B$2:$B$19999="Country of target")*([2]JOE_DATA!$A$2:$A$19999="Corporate"),0.3,0)))
+
IF(LEN($DT104)=0,0.3,SUM(IF(([2]JOE_DATA!$C$2:$C$19999=$DT104)*([2]JOE_DATA!$B$2:$B$19999="Country of target")*([2]JOE_DATA!$A$2:$A$19999="Corporate"),0.3,0)))</f>
        <v>1</v>
      </c>
      <c r="HQ104" s="3">
        <f t="array" ref="HQ104">IF(LEN($DU104)=0,1,SUM(IF(([2]JOE_DATA!$C$2:$C$19999=$DU104)*([2]JOE_DATA!$B$2:$B$19999="Value over US $5m")*([2]JOE_DATA!$A$2:$A$19999="Corporate"),1,0)))</f>
        <v>1</v>
      </c>
      <c r="HR104" s="3">
        <f t="array" ref="HR104">IF(LEN($DV104)=0,1,SUM(IF(([2]JOE_DATA!$C$2:$C$19999=$DV104)*([2]JOE_DATA!$B$2:$B$19999="Value over £500,000")*([2]JOE_DATA!$A$2:$A$19999="Corporate"),1,0)))</f>
        <v>1</v>
      </c>
      <c r="HS104" s="3">
        <f t="array" ref="HS104">IF(LEN($DW104)=0,1,SUM(IF(([2]JOE_DATA!$C$2:$C$19999=$DW104)*([2]JOE_DATA!$B$2:$B$19999="Value over Euro 5m")*([2]JOE_DATA!$A$2:$A$19999="Corporate"),1,0)))</f>
        <v>1</v>
      </c>
      <c r="HT104" s="3">
        <f t="array" ref="HT104">IF(LEN($DX104)=0,1,SUM(IF(([2]JOE_DATA!$C$2:$C$19999=$DX104)*([2]JOE_DATA!$B$2:$B$19999="Value range in euros")*([2]JOE_DATA!$A$2:$A$19999="Corporate"),1,0)))</f>
        <v>1</v>
      </c>
      <c r="HU104" s="3">
        <f t="array" ref="HU104">IF(LEN($DY104)=0,1,SUM(IF(([2]JOE_DATA!$C$2:$C$19999=$DY104)*([2]JOE_DATA!$B$2:$B$19999="Is the deal relevant for M&amp;A study")*([2]JOE_DATA!$A$2:$A$19999="Corporate"),1,0)))</f>
        <v>1</v>
      </c>
      <c r="HV104" s="3">
        <f t="array" ref="HV104">IF(LEN($DZ104)=0,1,SUM(IF(([2]JOE_DATA!$C$2:$C$19999=$DZ104)*([2]JOE_DATA!$B$2:$B$19999="Does the deal involve PE clients")*([2]JOE_DATA!$A$2:$A$19999="Corporate"),1,0)))</f>
        <v>1</v>
      </c>
      <c r="HW104" s="3">
        <f t="array" ref="HW104">IF(LEN($EA104)=0,1,SUM(IF(([2]JOE_DATA!$C$2:$C$19999=$EA104)*([2]JOE_DATA!$B$2:$B$19999="Quarter deal announced/signed")*([2]JOE_DATA!$A$2:$A$19999="Corporate"),1,0)))</f>
        <v>1</v>
      </c>
      <c r="HX104" s="3">
        <f t="array" ref="HX104">IF(LEN($EB104)=0,1,SUM(IF(([2]JOE_DATA!$C$2:$C$19999=$EB104)*([2]JOE_DATA!$B$2:$B$19999="Quarter deal completed")*([2]JOE_DATA!$A$2:$A$19999="Corporate"),1,0)))</f>
        <v>1</v>
      </c>
      <c r="HY104" s="3">
        <f t="array" ref="HY104">IF(LEN($EC104)=0,1,SUM(IF(([2]JOE_DATA!$C$2:$C$19999=$EC104)*([2]JOE_DATA!$B$2:$B$19999="Year deal announced/signed")*([2]JOE_DATA!$A$2:$A$19999="Corporate"),1,0)))</f>
        <v>1</v>
      </c>
      <c r="HZ104" s="3">
        <f t="array" ref="HZ104">IF(LEN($ED104)=0,1,SUM(IF(([2]JOE_DATA!$C$2:$C$19999=$ED104)*([2]JOE_DATA!$B$2:$B$19999="Year deal completed")*([2]JOE_DATA!$A$2:$A$19999="Corporate"),1,0)))</f>
        <v>1</v>
      </c>
      <c r="IA104" s="3">
        <v>1</v>
      </c>
      <c r="IB104" s="3">
        <f t="array" ref="IB104">IF(LEN($EF104)=0,1,SUM(IF(([2]JOE_DATA!$C$2:$C$19999=$EF104)*([2]JOE_DATA!$B$2:$B$19999="Work type")*([2]JOE_DATA!$A$2:$A$19999="Corporate Tax"),1,0)))</f>
        <v>1</v>
      </c>
      <c r="IC104" s="3">
        <f t="array" ref="IC104">IF(LEN($EG104)=0,0.4,SUM(IF(([2]JOE_DATA!$C$2:$C$19999=$EG104)*([2]JOE_DATA!$B$2:$B$19999="Work type")*([2]JOE_DATA!$A$2:$A$19999="EPC Construction"),0.4,0)))
+
IF(LEN($EH104)=0,0.3,SUM(IF(([2]JOE_DATA!$C$2:$C$19999=$EH104)*([2]JOE_DATA!$B$2:$B$19999="Work type")*([2]JOE_DATA!$A$2:$A$19999="EPC Construction"),0.3,0)))
+
IF(LEN($EI104)=0,0.3,SUM(IF(([2]JOE_DATA!$C$2:$C$19999=$EI104)*([2]JOE_DATA!$B$2:$B$19999="Work type")*([2]JOE_DATA!$A$2:$A$19999="EPC Construction"),0.3,0)))</f>
        <v>1</v>
      </c>
      <c r="ID104" s="3">
        <f t="array" ref="ID104">IF(LEN($EJ104)=0,0.4,SUM(IF(([2]JOE_DATA!$C$2:$C$19999=$EJ104)*([2]JOE_DATA!$B$2:$B$19999="Contract type")*([2]JOE_DATA!$A$2:$A$19999="EPC Construction"),0.4,0)))
+
IF(LEN($EK104)=0,0.3,SUM(IF(([2]JOE_DATA!$C$2:$C$19999=$EK104)*([2]JOE_DATA!$B$2:$B$19999="Contract type")*([2]JOE_DATA!$A$2:$A$19999="EPC Construction"),0.3,0)))
+
IF(LEN($EL104)=0,0.3,SUM(IF(([2]JOE_DATA!$C$2:$C$19999=$EL104)*([2]JOE_DATA!$B$2:$B$19999="Contract type")*([2]JOE_DATA!$A$2:$A$19999="EPC Construction"),0.3,0)))</f>
        <v>1</v>
      </c>
      <c r="IE104" s="3">
        <f t="array" ref="IE104">IF(LEN($EP104)=0,1,SUM(IF(([2]JOE_DATA!$C$2:$C$19999=$EP104)*([2]JOE_DATA!$B$2:$B$19999="Client type")*([2]JOE_DATA!$A$2:$A$19999="EPC Construction"),1,0)))</f>
        <v>1</v>
      </c>
      <c r="IF104" s="3">
        <f t="array" ref="IF104">IF(LEN($EN104)=0,1,SUM(IF(([2]JOE_DATA!$C$2:$C$19999=$EN104)*([2]JOE_DATA!$B$2:$B$19999="Subject matter")*([2]JOE_DATA!$A$2:$A$19999="EPC Construction"),1,0)))</f>
        <v>1</v>
      </c>
      <c r="IG104" s="3">
        <f t="array" ref="IG104">IF(LEN($ER104)=0,1,SUM(IF(([2]JOE_DATA!$C$2:$C$19999=$ER104)*([2]JOE_DATA!$B$2:$B$19999="Client scope")*([2]JOE_DATA!$A$2:$A$19999="EPC Construction"),1,0)))</f>
        <v>1</v>
      </c>
      <c r="IH104" s="3">
        <f t="array" ref="IH104">IF(LEN($ES104)=0,0.4,SUM(IF(([2]JOE_DATA!$C$2:$C$19999=$ES104)*([2]JOE_DATA!$B$2:$B$19999="Work type")*([2]JOE_DATA!$A$2:$A$19999="EPC Energy"),0.4,0)))
+
IF(LEN($ET104)=0,0.3,SUM(IF(([2]JOE_DATA!$C$2:$C$19999=$ET104)*([2]JOE_DATA!$B$2:$B$19999="Work type")*([2]JOE_DATA!$A$2:$A$19999="EPC Energy"),0.3,0)))
+
IF(LEN($EU104)=0,0.3,SUM(IF(([2]JOE_DATA!$C$2:$C$19999=$EU104)*([2]JOE_DATA!$B$2:$B$19999="Work type")*([2]JOE_DATA!$A$2:$A$19999="EPC Energy"),0.3,0)))</f>
        <v>1</v>
      </c>
      <c r="II104" s="3">
        <f t="array" ref="II104">IF(LEN($EV104)=0,1,SUM(IF(([2]JOE_DATA!$C$2:$C$19999=$EV104)*([2]JOE_DATA!$B$2:$B$19999="Work type")*([2]JOE_DATA!$A$2:$A$19999="EPC Energy"),1,0)))</f>
        <v>1</v>
      </c>
      <c r="IJ104" s="3">
        <f t="array" ref="IJ104">IF(LEN($EW104)=0,1,SUM(IF(([2]JOE_DATA!$C$2:$C$19999=$EW104)*([2]JOE_DATA!$B$2:$B$19999="Client type")*([2]JOE_DATA!$A$2:$A$19999="EPC Projects"),1,0)))</f>
        <v>1</v>
      </c>
      <c r="IK104" s="3">
        <f t="array" ref="IK104">IF(LEN($FE104)=0,0.4,SUM(IF(([2]JOE_DATA!$C$2:$C$19999=$FE104)*([2]JOE_DATA!$B$2:$B$19999="Client type")*([2]JOE_DATA!$A$2:$A$19999="Real Estate"),0.4,0)))
+
IF(LEN($FF104)=0,0.3,SUM(IF(([2]JOE_DATA!$C$2:$C$19999=$FF104)*([2]JOE_DATA!$B$2:$B$19999="Client type")*([2]JOE_DATA!$A$2:$A$19999="Real Estate"),0.3,0)))
+
IF(LEN($FG104)=0,0.3,SUM(IF(([2]JOE_DATA!$C$2:$C$19999=$FG104)*([2]JOE_DATA!$B$2:$B$19999="Client type")*([2]JOE_DATA!$A$2:$A$19999="Real Estate"),0.3,0)))</f>
        <v>1</v>
      </c>
      <c r="IL104" s="3">
        <f t="array" ref="IL104">IF(LEN($FH104)=0,0.4,SUM(IF(([2]JOE_DATA!$C$2:$C$19999=$FH104)*([2]JOE_DATA!$B$2:$B$19999="Work type")*([2]JOE_DATA!$A$2:$A$19999="Real Estate"),0.4,0)))
+
IF(LEN($FI104)=0,0.3,SUM(IF(([2]JOE_DATA!$C$2:$C$19999=$FI104)*([2]JOE_DATA!$B$2:$B$19999="Work type")*([2]JOE_DATA!$A$2:$A$19999="Real Estate"),0.3,0)))
+
IF(LEN($FJ104)=0,0.3,SUM(IF(([2]JOE_DATA!$C$2:$C$19999=$FJ104)*([2]JOE_DATA!$B$2:$B$19999="Work type")*([2]JOE_DATA!$A$2:$A$19999="Real Estate"),0.3,0)))</f>
        <v>1</v>
      </c>
      <c r="IM104" s="3">
        <f t="array" ref="IM104">IF(LEN($EX104)=0,0.4,SUM(IF(([2]JOE_DATA!$C$2:$C$19999=$EX104)*([2]JOE_DATA!$B$2:$B$19999="Work type")*([2]JOE_DATA!$A$2:$A$19999="Human Capital"),0.4,0)))
+
IF(LEN($EY104)=0,0.3,SUM(IF(([2]JOE_DATA!$C$2:$C$19999=$EY104)*([2]JOE_DATA!$B$2:$B$19999="Work type")*([2]JOE_DATA!$A$2:$A$19999="Human Capital"),0.3,0)))
+
IF(LEN($EZ104)=0,0.3,SUM(IF(([2]JOE_DATA!$C$2:$C$19999=$EZ104)*([2]JOE_DATA!$B$2:$B$19999="Work type")*([2]JOE_DATA!$A$2:$A$19999="Human Capital"),0.3,0)))</f>
        <v>1</v>
      </c>
      <c r="IN104" s="3">
        <f t="array" ref="IN104">IF(LEN($FA104)=0,0.4,SUM(IF(([2]JOE_DATA!$C$2:$C$19999=$FA104)*([2]JOE_DATA!$B$2:$B$19999="Sub-work types")*([2]JOE_DATA!$A$2:$A$19999="Human Capital"),0.4,0)))
+
IF(LEN($FB104)=0,0.3,SUM(IF(([2]JOE_DATA!$C$2:$C$19999=$FB104)*([2]JOE_DATA!$B$2:$B$19999="Sub-work types")*([2]JOE_DATA!$A$2:$A$19999="Human Capital"),0.3,0)))
+
IF(LEN($FC104)=0,0.3,SUM(IF(([2]JOE_DATA!$C$2:$C$19999=$FC104)*([2]JOE_DATA!$B$2:$B$19999="Sub-work types")*([2]JOE_DATA!$A$2:$A$19999="Human Capital"),0.3,0)))</f>
        <v>1</v>
      </c>
      <c r="IO104" s="16">
        <f t="array" ref="IO104">IF(LEN($FD104)=0,1,SUM(IF(([2]JOE_DATA!$C$2:$C$19999=$FD104)*([2]JOE_DATA!$B$2:$B$19999="Pension scheme")*([2]JOE_DATA!$A$2:$A$19999="Human Capital"),1,0)))</f>
        <v>1</v>
      </c>
      <c r="IP104" s="3">
        <f t="array" ref="IP104">IF(LEN($BT104)=0,0.4,SUM(IF(([2]JOE_DATA!$C$2:$C$19999=$BT104)*([2]JOE_DATA!$B$2:$B$19999="Other Matter Executive"),0.4,0)))
+
IF(LEN($BU104)=0,0.3,SUM(IF(([2]JOE_DATA!$C$2:$C$19999=$BU104)*([2]JOE_DATA!$B$2:$B$19999="Other Matter Executive"),0.3,0)))
+
IF(LEN($BV104)=0,0.3,SUM(IF(([2]JOE_DATA!$C$2:$C$19999=$BV104)*([2]JOE_DATA!$B$2:$B$19999="Other Matter Executive"),0.3,0)))</f>
        <v>1</v>
      </c>
    </row>
    <row r="105" spans="1:250" ht="18.75">
      <c r="A105" s="37" t="s">
        <v>246</v>
      </c>
      <c r="B105" s="38" t="s">
        <v>578</v>
      </c>
      <c r="C105" s="37" t="s">
        <v>254</v>
      </c>
      <c r="D105" s="37"/>
      <c r="E105" s="3"/>
      <c r="F105" s="39" t="s">
        <v>317</v>
      </c>
      <c r="G105" s="3"/>
      <c r="H105" s="3"/>
      <c r="I105" s="40" t="s">
        <v>318</v>
      </c>
      <c r="J105" s="3"/>
      <c r="K105" s="3"/>
      <c r="L105" s="37"/>
      <c r="M105" s="3"/>
      <c r="N105" s="3"/>
      <c r="O105" s="41" t="s">
        <v>99</v>
      </c>
      <c r="P105" s="37"/>
      <c r="Q105" s="37"/>
      <c r="R105" s="3"/>
      <c r="S105" s="42"/>
      <c r="T105" s="42">
        <v>39845</v>
      </c>
      <c r="U105" s="37" t="s">
        <v>317</v>
      </c>
      <c r="V105" s="3"/>
      <c r="W105" s="3"/>
      <c r="X105" s="40" t="s">
        <v>318</v>
      </c>
      <c r="Y105" s="3"/>
      <c r="Z105" s="3"/>
      <c r="AA105" s="37" t="s">
        <v>579</v>
      </c>
      <c r="AB105" s="37"/>
      <c r="AC105" s="3"/>
      <c r="AD105" s="37" t="s">
        <v>248</v>
      </c>
      <c r="AE105" s="3"/>
      <c r="AF105" s="3"/>
      <c r="AG105" s="43"/>
      <c r="AH105" s="3"/>
      <c r="AI105" s="37" t="s">
        <v>255</v>
      </c>
      <c r="AJ105" s="3"/>
      <c r="AK105" s="3"/>
      <c r="AL105" s="37"/>
      <c r="AM105" s="3"/>
      <c r="AN105" s="3"/>
      <c r="AO105" s="37" t="s">
        <v>256</v>
      </c>
      <c r="AP105" s="3"/>
      <c r="AQ105" s="3"/>
      <c r="AR105" s="3"/>
      <c r="AS105" s="3"/>
      <c r="AT105" s="3"/>
      <c r="AU105" s="3"/>
      <c r="AV105" s="3"/>
      <c r="AW105" s="3"/>
      <c r="AX105" s="3"/>
      <c r="AY105" s="3"/>
      <c r="AZ105" s="3"/>
      <c r="BA105" s="3"/>
      <c r="BB105" s="3"/>
      <c r="BC105" s="3"/>
      <c r="BD105" s="3"/>
      <c r="BE105" s="44"/>
      <c r="BF105" s="37"/>
      <c r="BG105" s="37" t="s">
        <v>254</v>
      </c>
      <c r="BH105" s="3"/>
      <c r="BI105" s="40" t="s">
        <v>257</v>
      </c>
      <c r="BJ105" s="45"/>
      <c r="BK105" s="45"/>
      <c r="BL105" s="46" t="s">
        <v>258</v>
      </c>
      <c r="BM105" s="46" t="s">
        <v>551</v>
      </c>
      <c r="BN105" s="37"/>
      <c r="BO105" s="3"/>
      <c r="BP105" s="3"/>
      <c r="BQ105" s="3"/>
      <c r="BR105" s="3"/>
      <c r="BS105" s="3"/>
      <c r="BT105" s="37"/>
      <c r="BU105" s="37"/>
      <c r="BV105" s="37"/>
      <c r="BW105" s="3"/>
      <c r="BX105" s="3"/>
      <c r="BY105" s="3"/>
      <c r="BZ105" s="3"/>
      <c r="CA105" s="3"/>
      <c r="CB105" s="3"/>
      <c r="CC105" s="3"/>
      <c r="CD105" s="41" t="s">
        <v>259</v>
      </c>
      <c r="CE105" s="40" t="s">
        <v>260</v>
      </c>
      <c r="CF105" s="3"/>
      <c r="CG105" s="41" t="s">
        <v>261</v>
      </c>
      <c r="CH105" s="40"/>
      <c r="CI105" s="3"/>
      <c r="CJ105" s="3"/>
      <c r="CK105" s="41" t="s">
        <v>262</v>
      </c>
      <c r="CL105" s="3"/>
      <c r="CM105" s="3"/>
      <c r="CN105" s="3"/>
      <c r="CO105" s="3"/>
      <c r="CP105" s="3"/>
      <c r="CQ105" s="37"/>
      <c r="CR105" s="37"/>
      <c r="CS105" s="37"/>
      <c r="CT105" s="37"/>
      <c r="CU105" s="37"/>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7"/>
      <c r="FF105" s="37"/>
      <c r="FG105" s="37"/>
      <c r="FH105" s="37"/>
      <c r="FI105" s="37"/>
      <c r="FJ105" s="3"/>
      <c r="FK105" s="3"/>
      <c r="FL105" s="3"/>
      <c r="FM105" s="3"/>
      <c r="FO105" s="3"/>
      <c r="FP105" s="3"/>
      <c r="FQ105" s="3" t="str">
        <f t="array" ref="FQ105">IF(SUM($FU105:$IP105)=74,"PASS","FAIL")</f>
        <v>PASS</v>
      </c>
      <c r="FR105" s="3">
        <f t="shared" si="9"/>
        <v>0</v>
      </c>
      <c r="FS105" s="3">
        <f t="shared" si="10"/>
        <v>0</v>
      </c>
      <c r="FT105" s="3"/>
      <c r="FU105" s="3">
        <f t="array" ref="FU105">SUM(IF(([2]JOE_DATA!$C$2:$C$19999=$C105)*([2]JOE_DATA!$B$2:$B$19999="Client Name Confidential"),1,0))</f>
        <v>1</v>
      </c>
      <c r="FV105" s="3">
        <f t="array" ref="FV105">IF(ISBLANK($E105),1,SUM(IF(([2]JOE_DATA!$C$2:$C$19999=$E105)*([2]JOE_DATA!$B$2:$B$19999="Client name confidential on completion"),1,0)))</f>
        <v>1</v>
      </c>
      <c r="FW105" s="3">
        <f t="array" ref="FW105">IF(LEN($F105)=0,0.5,SUM(IF(([2]JOE_DATA!$C$2:$C$19999=$F105)*([2]JOE_DATA!$B$2:$B$19999="Client sector group"),0.5,0)))
+
IF(LEN($G105)=0,0.25,SUM(IF(([2]JOE_DATA!$C$2:$C$19999=$G105)*([2]JOE_DATA!$B$2:$B$19999="Client sector group"),0.25,0)))
+
IF(LEN($H105)=0,0.25,SUM(IF(([2]JOE_DATA!$C$2:$C$19999=$H105)*([2]JOE_DATA!$B$2:$B$19999="Client sector group"),0.25,0)))</f>
        <v>1</v>
      </c>
      <c r="FX105" s="3">
        <f t="array" ref="FX105">IF(ISBLANK($I105),0.5,SUM(IF(([2]JOE_DATA!$C$2:$C$19999=$I105)*([2]JOE_DATA!$B$2:$B$19999="Client sub-sector group"),0.5,0)))
+
IF(ISBLANK($J105),0.25,SUM(IF(([2]JOE_DATA!$C$2:$C$19999=$J105)*([2]JOE_DATA!$B$2:$B$19999="Client sub-sector group"),0.25,0)))
+
IF(ISBLANK($K105),0.25,SUM(IF(([2]JOE_DATA!$C$2:$C$19999=$K105)*([2]JOE_DATA!$B$2:$B$19999="Client sub-sector group"),0.25,0)))</f>
        <v>1</v>
      </c>
      <c r="FY105" s="3">
        <f t="array" ref="FY105">IF(LEN($L105)=0,0.4,SUM(IF(([2]JOE_DATA!$C$2:$C$19999=$L105)*([2]JOE_DATA!$B$2:$B$19999="Predominant Country of Client"),0.4,0)))
+
IF(LEN($M105)=0,0.3,SUM(IF(([2]JOE_DATA!$C$2:$C$19999=$M105)*([2]JOE_DATA!$B$2:$B$19999="Predominant Country of Client"),0.3,0)))
+
IF(LEN($N105)=0,0.3,SUM(IF(([2]JOE_DATA!$C$2:$C$19999=$N105)*([2]JOE_DATA!$B$2:$B$19999="Predominant Country of Client"),0.3,0)))</f>
        <v>1</v>
      </c>
      <c r="FZ105" s="3">
        <f t="array" ref="FZ105">IF(LEN($O105)=0,0.4,SUM(IF(([2]JOE_DATA!$C$2:$C$19999=$O105)*([2]JOE_DATA!$B$2:$B$19999="Main practice group"),0.4,0)))
+
IF(LEN($P105)=0,0.3,SUM(IF(([2]JOE_DATA!$C$2:$C$19999=$P105)*([2]JOE_DATA!$B$2:$B$19999="Main practice group"),0.3,0)))
+
IF(LEN($Q105)=0,0.3,SUM(IF(([2]JOE_DATA!$C$2:$C$19999=$Q105)*([2]JOE_DATA!$B$2:$B$19999="Main practice group"),0.3,0)))</f>
        <v>1</v>
      </c>
      <c r="GA105" s="3">
        <f t="shared" si="11"/>
        <v>1</v>
      </c>
      <c r="GB105" s="3">
        <f t="shared" si="12"/>
        <v>1</v>
      </c>
      <c r="GC105" s="3">
        <f t="array" ref="GC105">IF(LEN($U105)=0,0.4,SUM(IF(([2]JOE_DATA!$C$2:$C$19999=$U105)*([2]JOE_DATA!$B$2:$B$19999="Matter sector group"),0.4,0)))
+
IF(LEN($V105)=0,0.3,SUM(IF(([2]JOE_DATA!$C$2:$C$19999=$V105)*([2]JOE_DATA!$B$2:$B$19999="Matter sector group"),0.3,0)))
+
IF(LEN($W105)=0,0.3,SUM(IF(([2]JOE_DATA!$C$2:$C$19999=$W105)*([2]JOE_DATA!$B$2:$B$19999="Matter sector group"),0.3,0)))</f>
        <v>1</v>
      </c>
      <c r="GD105" s="3">
        <f t="array" ref="GD105">IF(LEN($X105)=0,0.4,SUM(IF(([2]JOE_DATA!$C$2:$C$19999=$X105)*([2]JOE_DATA!$B$2:$B$19999="Matter sub-sector group"),0.4,0)))
+
IF(LEN($Y105)=0,0.3,SUM(IF(([2]JOE_DATA!$C$2:$C$19999=$Y105)*([2]JOE_DATA!$B$2:$B$19999="Matter sub-sector group"),0.3,0)))
+
IF(LEN($Z105)=0,0.3,SUM(IF(([2]JOE_DATA!$C$2:$C$19999=$Z105)*([2]JOE_DATA!$B$2:$B$19999="Matter sub-sector group"),0.3,0)))</f>
        <v>1</v>
      </c>
      <c r="GE105" s="3">
        <f t="array" ref="GE105">IF(ISBLANK($AD105),1,SUM(IF(([2]JOE_DATA!$C$2:$C$19999=$AD105)*([2]JOE_DATA!$B$2:$B$19999="Matter confidential"),1,0)))</f>
        <v>1</v>
      </c>
      <c r="GF105" s="3">
        <f t="array" ref="GF105">IF(ISBLANK($AE105),1,SUM(IF(([2]JOE_DATA!$C$2:$C$19999=$AE105)*([2]JOE_DATA!$B$2:$B$19999="Matter confidential on completion"),1,0)))</f>
        <v>1</v>
      </c>
      <c r="GG105" s="3">
        <f t="array" ref="GG105">IF(ISBLANK($AG105),1,SUM(IF(([2]JOE_DATA!$C$2:$C$19999=$AG105)*([2]JOE_DATA!$B$2:$B$19999="Applicable law"),1,0)))</f>
        <v>1</v>
      </c>
      <c r="GH105" s="3">
        <f t="array" ref="GH105">IF(ISBLANK($AO105),1,SUM(IF(([2]JOE_DATA!$C$2:$C$19999=$AO105)*([2]JOE_DATA!$B$2:$B$19999="Contentious"),1,0)))</f>
        <v>1</v>
      </c>
      <c r="GI105" s="3">
        <f t="array" ref="GI105">IF(ISBLANK($AP105),1,SUM(IF(([2]JOE_DATA!$C$2:$C$19999=$AP105)*([2]JOE_DATA!$B$2:$B$19999="Dispute resolution"),1,0)))</f>
        <v>1</v>
      </c>
      <c r="GJ105" s="3">
        <f t="array" ref="GJ105">IF(ISBLANK($AQ105),1,SUM(IF(([2]JOE_DATA!$C$2:$C$19999=$AQ105)*([2]JOE_DATA!$B$2:$B$19999="Language of dispute"),1,0)))</f>
        <v>1</v>
      </c>
      <c r="GK105" s="3">
        <f t="array" ref="GK105">IF(LEN($AW105)=0,0.4,SUM(IF(([2]JOE_DATA!$C$2:$C$19999=$AW105)*([2]JOE_DATA!$B$2:$B$19999="Country Of Arbitration"),0.4,0)))
+
IF(LEN($AX105)=0,0.3,SUM(IF(([2]JOE_DATA!$C$2:$C$19999=$AX105)*([2]JOE_DATA!$B$2:$B$19999="Country Of Arbitration"),0.3,0)))
+
IF(LEN($AY105)=0,0.3,SUM(IF(([2]JOE_DATA!$C$2:$C$19999=$AY105)*([2]JOE_DATA!$B$2:$B$19999="Country Of Arbitration"),0.3,0)))</f>
        <v>1</v>
      </c>
      <c r="GL105" s="3">
        <f t="array" ref="GL105">IF(LEN($AT105)=0,0.4,SUM(IF(([2]JOE_DATA!$C$2:$C$19999=$AT105)*([2]JOE_DATA!$B$2:$B$19999="Jurisdiction of dispute"),0.4,0)))
+
IF(LEN($AU105)=0,0.3,SUM(IF(([2]JOE_DATA!$C$2:$C$19999=$AU105)*([2]JOE_DATA!$B$2:$B$19999="Jurisdiction of dispute"),0.3,0)))
+
IF(LEN($AV105)=0,0.3,SUM(IF(([2]JOE_DATA!$C$2:$C$19999=$AV105)*([2]JOE_DATA!$B$2:$B$19999="Jurisdiction of dispute"),0.3,0)))</f>
        <v>1</v>
      </c>
      <c r="GM105" s="3">
        <f t="array" ref="GM105">IF(LEN($AZ105)=0,0.6,SUM(IF(([2]JOE_DATA!$C$2:$C$19999=$AZ105)*([2]JOE_DATA!$B$2:$B$19999="Seat of arbitration"),0.6,0)))
+
IF(LEN($BA105)=0,0.4,SUM(IF(([2]JOE_DATA!$C$2:$C$19999=$BA105)*([2]JOE_DATA!$B$2:$B$19999="Seat of arbitration"),0.4,0)))</f>
        <v>1</v>
      </c>
      <c r="GN105" s="3">
        <f t="array" ref="GN105">IF(ISBLANK($BB105),1,SUM(IF(([2]JOE_DATA!$C$2:$C$19999=$BB105)*([2]JOE_DATA!$B$2:$B$19999="Arbitral rules"),1,0)))</f>
        <v>1</v>
      </c>
      <c r="GO105" s="3">
        <f t="array" ref="GO105">IF(ISBLANK($BC105),1,SUM(IF(([2]JOE_DATA!$C$2:$C$19999=$BC105)*([2]JOE_DATA!$B$2:$B$19999="Investment treaty"),1,0)))</f>
        <v>1</v>
      </c>
      <c r="GP105" s="3">
        <f t="array" ref="GP105">IF(ISBLANK($BD105),1,SUM(IF(([2]JOE_DATA!$C$2:$C$19999=$BD105)*([2]JOE_DATA!$B$2:$B$19999="Investigation type"),1,0)))</f>
        <v>1</v>
      </c>
      <c r="GQ105" s="3">
        <f t="array" ref="GQ105">IF(ISBLANK($BF105),1,SUM(IF(([2]JOE_DATA!$C$2:$C$19999=$BF105)*([2]JOE_DATA!$B$2:$B$19999="Currency of deal"),1,0)))</f>
        <v>1</v>
      </c>
      <c r="GR105" s="3">
        <f t="array" ref="GR105">IF(ISBLANK($BG105),1,SUM(IF(([2]JOE_DATA!$C$2:$C$19999=$BG105)*([2]JOE_DATA!$B$2:$B$19999="Value confidential"),1,0)))</f>
        <v>1</v>
      </c>
      <c r="GS105" s="3">
        <f t="array" ref="GS105">IF(ISBLANK($BH105),1,SUM(IF(([2]JOE_DATA!$C$2:$C$19999=$BH105)*([2]JOE_DATA!$B$2:$B$19999="Value confidential on completion"),1,0)))</f>
        <v>1</v>
      </c>
      <c r="GT105" s="3">
        <f t="array" ref="GT105">IF(LEN($BI105)=0,0.4,SUM(IF(([2]JOE_DATA!$C$2:$C$19999=$BI105)*([2]JOE_DATA!$B$2:$B$19999="Teams"),0.4,0)))
+
IF(LEN($BJ105)=0,0.3,SUM(IF(([2]JOE_DATA!$C$2:$C$19999=$BJ105)*([2]JOE_DATA!$B$2:$B$19999="Teams"),0.3,0)))
+
IF(LEN($BK105)=0,0.3,SUM(IF(([2]JOE_DATA!$C$2:$C$19999=$BK105)*([2]JOE_DATA!$B$2:$B$19999="Teams"),0.3,0)))</f>
        <v>1</v>
      </c>
      <c r="GU105" s="3">
        <f t="array" ref="GU105">IF(LEN($BL105)=0,0.4,SUM(IF(([2]JOE_DATA!$C$2:$C$19999=$BL105)*([2]JOE_DATA!$B$2:$B$19999="Lead Matter Partner"),0.4,0)))
+
IF(LEN($BM105)=0,0.3,SUM(IF(([2]JOE_DATA!$C$2:$C$19999=$BM105)*([2]JOE_DATA!$B$2:$B$19999="Lead Matter Partner"),0.3,0)))
+
IF(LEN($BN105)=0,0.3,SUM(IF(([2]JOE_DATA!$C$2:$C$19999=$BN105)*([2]JOE_DATA!$B$2:$B$19999="Lead Matter Partner"),0.3,0)))</f>
        <v>1</v>
      </c>
      <c r="GV105" s="3">
        <f t="array" ref="GV105">IF(LEN($BP105)=0,0.4,SUM(IF(([2]JOE_DATA!$C$2:$C$19999=$BP105)*([2]JOE_DATA!$B$2:$B$19999="Source of credential"),0.4,0)))
+
IF(LEN($BQ105)=0,0.3,SUM(IF(([2]JOE_DATA!$C$2:$C$19999=$BQ105)*([2]JOE_DATA!$B$2:$B$19999="Source of credential"),0.3,0)))
+
IF(LEN($BR105)=0,0.3,SUM(IF(([2]JOE_DATA!$C$2:$C$19999=$BR105)*([2]JOE_DATA!$B$2:$B$19999="Source of credential"),0.3,0)))</f>
        <v>1</v>
      </c>
      <c r="GW105" s="3">
        <f t="array" ref="GW105">IF(LEN($BX105)=0,0.4,SUM(IF(([2]JOE_DATA!$C$2:$C$19999=$BX105)*([2]JOE_DATA!$B$2:$B$19999="CMS firms involved"),0.4,0)))
+
IF(LEN($BY105)=0,0.6,SUM(IF(([2]JOE_DATA!$C$2:$C$19999=$BY105)*([2]JOE_DATA!$B$2:$B$19999="CMS firms involved"),0.6,0)))</f>
        <v>1</v>
      </c>
      <c r="GX105" s="3">
        <f t="array" ref="GX105">IF(ISBLANK($BZ105),1,SUM(IF(([2]JOE_DATA!$C$2:$C$19999=$BZ105)*([2]JOE_DATA!$B$2:$B$19999="Lead CMS firm"),1,0)))</f>
        <v>1</v>
      </c>
      <c r="GY105" s="3">
        <f t="array" ref="GY105">IF(LEN($CA105)=0,0.4,SUM(IF(([2]JOE_DATA!$C$2:$C$19999=$CA105)*([2]JOE_DATA!$B$2:$B$19999="Countries of other CMS firms"),0.4,0)))
+
IF(LEN($CB105)=0,0.3,SUM(IF(([2]JOE_DATA!$C$2:$C$19999=$CB105)*([2]JOE_DATA!$B$2:$B$19999="Countries of other CMS firms"),0.3,0)))
+
IF(LEN($CC105)=0,0.3,SUM(IF(([2]JOE_DATA!$C$2:$C$19999=$CC105)*([2]JOE_DATA!$B$2:$B$19999="Countries of other CMS firms"),0.3,0)))</f>
        <v>1</v>
      </c>
      <c r="GZ105" s="3">
        <f t="array" ref="GZ105">IF(ISBLANK($CD105),1,SUM(IF(([2]JOE_DATA!$C$2:$C$19999=$CD105)*([2]JOE_DATA!$B$2:$B$19999="Credential status"),1,0)))</f>
        <v>1</v>
      </c>
      <c r="HA105" s="3">
        <f t="array" ref="HA105">IF(ISBLANK($CE105),1,SUM(IF(([2]JOE_DATA!$C$2:$C$19999=$CE105)*([2]JOE_DATA!$B$2:$B$19999="Credential version"),1,0)))</f>
        <v>1</v>
      </c>
      <c r="HB105" s="3">
        <f t="array" ref="HB105">IF(ISBLANK($CG105),1,SUM(IF(([2]JOE_DATA!$C$2:$C$19999=$CG105)*([2]JOE_DATA!$B$2:$B$19999="Credential type "),1,0)))</f>
        <v>1</v>
      </c>
      <c r="HC105" s="3">
        <f t="array" ref="HC105">IF(ISBLANK($CH105),1,SUM(IF(([2]JOE_DATA!$C$2:$C$19999=$CH105)*([2]JOE_DATA!$B$2:$B$19999="Other uses"),1,0)))</f>
        <v>1</v>
      </c>
      <c r="HD105" s="3">
        <f t="array" ref="HD105">IF(ISBLANK($CK105),1,SUM(IF(([2]JOE_DATA!$C$2:$C$19999=$CK105)*([2]JOE_DATA!$B$2:$B$19999="Priority"),1,0)))</f>
        <v>1</v>
      </c>
      <c r="HE105" s="3">
        <f t="array" ref="HE105">IF(LEN($CM105)=0,0.4,SUM(IF(([2]JOE_DATA!$C$2:$C$19999=$CM105)*([2]JOE_DATA!$B$2:$B$19999="Know how"),0.4,0)))
+
IF(LEN($CN105)=0,0.3,SUM(IF(([2]JOE_DATA!$C$2:$C$19999=$CN105)*([2]JOE_DATA!$B$2:$B$19999="Know how"),0.3,0)))
+
IF(LEN($CO105)=0,0.3,SUM(IF(([2]JOE_DATA!$C$2:$C$19999=$CO105)*([2]JOE_DATA!$B$2:$B$19999="Know how"),0.3,0)))</f>
        <v>1</v>
      </c>
      <c r="HF105" s="3">
        <f t="array" ref="HF105">IF(LEN($CS105)=0,0.4,SUM(IF(([2]JOE_DATA!$C$2:$C$19999=$CS105)*([2]JOE_DATA!$B$2:$B$19999="Work type")*([2]JOE_DATA!$A$2:$A$19999="BAIF"),0.4,0)))
+
IF(LEN($CT105)=0,0.3,SUM(IF(([2]JOE_DATA!$C$2:$C$19999=$CT105)*([2]JOE_DATA!$B$2:$B$19999="Work type")*([2]JOE_DATA!$A$2:$A$19999="BAIF"),0.3,0)))
+
IF(LEN($CU105)=0,0.3,SUM(IF(([2]JOE_DATA!$C$2:$C$19999=$CU105)*([2]JOE_DATA!$B$2:$B$19999="Work type")*([2]JOE_DATA!$A$2:$A$19999="BAIF"),0.3,0)))</f>
        <v>1</v>
      </c>
      <c r="HG105" s="3">
        <f t="array" ref="HG105">IF(LEN($CQ105)=0,1,SUM(IF(([2]JOE_DATA!$C$2:$C$19999=$CQ105)*([2]JOE_DATA!$B$2:$B$19999="Client type")*([2]JOE_DATA!$A$2:$A$19999="BAIF"),1,0)))</f>
        <v>1</v>
      </c>
      <c r="HH105" s="3">
        <f t="array" ref="HH105">IF(LEN($CW105)=0,0.4,SUM(IF(([2]JOE_DATA!$C$2:$C$19999=$CW105)*([2]JOE_DATA!$B$2:$B$19999="Work type")*([2]JOE_DATA!$A$2:$A$19999="CRD"),0.4,0)))
+
IF(LEN($CX105)=0,0.3,SUM(IF(([2]JOE_DATA!$C$2:$C$19999=$CX105)*([2]JOE_DATA!$B$2:$B$19999="Work type")*([2]JOE_DATA!$A$2:$A$19999="CRD"),0.3,0)))
+
IF(LEN($CY105)=0,0.3,SUM(IF(([2]JOE_DATA!$C$2:$C$19999=$CY105)*([2]JOE_DATA!$B$2:$B$19999="Work type")*([2]JOE_DATA!$A$2:$A$19999="CRD"),0.3,0)))</f>
        <v>1</v>
      </c>
      <c r="HI105" s="3">
        <f t="array" ref="HI105">IF(LEN($CZ105)=0,0.4,SUM(IF(([2]JOE_DATA!$C$2:$C$19999=$CZ105)*([2]JOE_DATA!$B$2:$B$19999="Sub-work type")*([2]JOE_DATA!$A$2:$A$19999="CRD"),0.4,0)))
+
IF(LEN($DA105)=0,0.3,SUM(IF(([2]JOE_DATA!$C$2:$C$19999=$DA105)*([2]JOE_DATA!$B$2:$B$19999="Sub-work type")*([2]JOE_DATA!$A$2:$A$19999="CRD"),0.3,0)))
+
IF(LEN($DB105)=0,0.3,SUM(IF(([2]JOE_DATA!$C$2:$C$19999=$DB105)*([2]JOE_DATA!$B$2:$B$19999="Sub-work type")*([2]JOE_DATA!$A$2:$A$19999="CRD"),0.3,0)))</f>
        <v>1</v>
      </c>
      <c r="HJ105" s="3">
        <f t="array" ref="HJ105">IF(LEN($CV105)=0,1,SUM(IF(([2]JOE_DATA!$C$2:$C$19999=$CV105)*([2]JOE_DATA!$B$2:$B$19999="Client type")*([2]JOE_DATA!$A$2:$A$19999="CRD"),1,0)))</f>
        <v>1</v>
      </c>
      <c r="HK105" s="3">
        <f t="array" ref="HK105">IF(LEN($DC105)=0,0.4,SUM(IF(([2]JOE_DATA!$C$2:$C$19999=$DC105)*([2]JOE_DATA!$B$2:$B$19999="Work type")*([2]JOE_DATA!$A$2:$A$19999="Corporate"),0.4,0)))
+
IF(LEN($DD105)=0,0.3,SUM(IF(([2]JOE_DATA!$C$2:$C$19999=$DD105)*([2]JOE_DATA!$B$2:$B$19999="Work type")*([2]JOE_DATA!$A$2:$A$19999="Corporate"),0.3,0)))
+
IF(LEN($DE105)=0,0.3,SUM(IF(([2]JOE_DATA!$C$2:$C$19999=$DE105)*([2]JOE_DATA!$B$2:$B$19999="Work type")*([2]JOE_DATA!$A$2:$A$19999="Corporate"),0.3,0)))</f>
        <v>1</v>
      </c>
      <c r="HL105" s="3">
        <f t="array" ref="HL105">IF(LEN($DF105)=0,0.4,SUM(IF(([2]JOE_DATA!$C$2:$C$19999=$DF105)*([2]JOE_DATA!$B$2:$B$19999="Sub-work type")*([2]JOE_DATA!$A$2:$A$19999="Corporate"),0.4,0)))
+
IF(LEN($DG105)=0,0.3,SUM(IF(([2]JOE_DATA!$C$2:$C$19999=$DG105)*([2]JOE_DATA!$B$2:$B$19999="Sub-work type")*([2]JOE_DATA!$A$2:$A$19999="Corporate"),0.3,0)))
+
IF(LEN($DH105)=0,0.3,SUM(IF(([2]JOE_DATA!$C$2:$C$19999=$DH105)*([2]JOE_DATA!$B$2:$B$19999="Sub-work type")*([2]JOE_DATA!$A$2:$A$19999="Corporate"),0.3,0)))</f>
        <v>1</v>
      </c>
      <c r="HM105" s="3">
        <f t="array" ref="HM105">IF(LEN($DI105)=0,0.4,SUM(IF(([2]JOE_DATA!$C$2:$C$19999=$DI105)*([2]JOE_DATA!$B$2:$B$19999="Acting for")*([2]JOE_DATA!$A$2:$A$19999="Corporate"),0.4,0)))
+
IF(LEN($DJ105)=0,0.3,SUM(IF(([2]JOE_DATA!$C$2:$C$19999=$DJ105)*([2]JOE_DATA!$B$2:$B$19999="Acting for")*([2]JOE_DATA!$A$2:$A$19999="Corporate"),0.3,0)))
+
IF(LEN($DK105)=0,0.3,SUM(IF(([2]JOE_DATA!$C$2:$C$19999=$DK105)*([2]JOE_DATA!$B$2:$B$19999="Acting for")*([2]JOE_DATA!$A$2:$A$19999="Corporate"),0.3,0)))</f>
        <v>1</v>
      </c>
      <c r="HN105" s="3">
        <f t="array" ref="HN105">IF(LEN($DM105)=0,0.4,SUM(IF(([2]JOE_DATA!$C$2:$C$19999=$DM105)*([2]JOE_DATA!$B$2:$B$19999="Country of buyer")*([2]JOE_DATA!$A$2:$A$19999="Corporate"),0.4,0)))
+
IF(LEN($DN105)=0,0.3,SUM(IF(([2]JOE_DATA!$C$2:$C$19999=$DN105)*([2]JOE_DATA!$B$2:$B$19999="Country of buyer")*([2]JOE_DATA!$A$2:$A$19999="Corporate"),0.3,0)))
+
IF(LEN($DL105)=0,0.3,SUM(IF(([2]JOE_DATA!$C$2:$C$19999=$DL105)*([2]JOE_DATA!$B$2:$B$19999="Country of buyer")*([2]JOE_DATA!$A$2:$A$19999="Corporate"),0.3,0)))</f>
        <v>1</v>
      </c>
      <c r="HO105" s="3">
        <f t="array" ref="HO105">IF(LEN($DO105)=0,0.4,SUM(IF(([2]JOE_DATA!$C$2:$C$19999=$DO105)*([2]JOE_DATA!$B$2:$B$19999="Country of seller")*([2]JOE_DATA!$A$2:$A$19999="Corporate"),0.4,0)))
+
IF(LEN($DP105)=0,0.3,SUM(IF(([2]JOE_DATA!$C$2:$C$19999=$DP105)*([2]JOE_DATA!$B$2:$B$19999="Country of seller")*([2]JOE_DATA!$A$2:$A$19999="Corporate"),0.3,0)))
+
IF(LEN($DQ105)=0,0.3,SUM(IF(([2]JOE_DATA!$C$2:$C$19999=$DQ105)*([2]JOE_DATA!$B$2:$B$19999="Country of seller")*([2]JOE_DATA!$A$2:$A$19999="Corporate"),0.3,0)))</f>
        <v>1</v>
      </c>
      <c r="HP105" s="3">
        <f t="array" ref="HP105">IF(LEN($DR105)=0,0.4,SUM(IF(([2]JOE_DATA!$C$2:$C$19999=$DR105)*([2]JOE_DATA!$B$2:$B$19999="Country of target")*([2]JOE_DATA!$A$2:$A$19999="Corporate"),0.4,0)))
+
IF(LEN($DS105)=0,0.3,SUM(IF(([2]JOE_DATA!$C$2:$C$19999=$DS105)*([2]JOE_DATA!$B$2:$B$19999="Country of target")*([2]JOE_DATA!$A$2:$A$19999="Corporate"),0.3,0)))
+
IF(LEN($DT105)=0,0.3,SUM(IF(([2]JOE_DATA!$C$2:$C$19999=$DT105)*([2]JOE_DATA!$B$2:$B$19999="Country of target")*([2]JOE_DATA!$A$2:$A$19999="Corporate"),0.3,0)))</f>
        <v>1</v>
      </c>
      <c r="HQ105" s="3">
        <f t="array" ref="HQ105">IF(LEN($DU105)=0,1,SUM(IF(([2]JOE_DATA!$C$2:$C$19999=$DU105)*([2]JOE_DATA!$B$2:$B$19999="Value over US $5m")*([2]JOE_DATA!$A$2:$A$19999="Corporate"),1,0)))</f>
        <v>1</v>
      </c>
      <c r="HR105" s="3">
        <f t="array" ref="HR105">IF(LEN($DV105)=0,1,SUM(IF(([2]JOE_DATA!$C$2:$C$19999=$DV105)*([2]JOE_DATA!$B$2:$B$19999="Value over £500,000")*([2]JOE_DATA!$A$2:$A$19999="Corporate"),1,0)))</f>
        <v>1</v>
      </c>
      <c r="HS105" s="3">
        <f t="array" ref="HS105">IF(LEN($DW105)=0,1,SUM(IF(([2]JOE_DATA!$C$2:$C$19999=$DW105)*([2]JOE_DATA!$B$2:$B$19999="Value over Euro 5m")*([2]JOE_DATA!$A$2:$A$19999="Corporate"),1,0)))</f>
        <v>1</v>
      </c>
      <c r="HT105" s="3">
        <f t="array" ref="HT105">IF(LEN($DX105)=0,1,SUM(IF(([2]JOE_DATA!$C$2:$C$19999=$DX105)*([2]JOE_DATA!$B$2:$B$19999="Value range in euros")*([2]JOE_DATA!$A$2:$A$19999="Corporate"),1,0)))</f>
        <v>1</v>
      </c>
      <c r="HU105" s="3">
        <f t="array" ref="HU105">IF(LEN($DY105)=0,1,SUM(IF(([2]JOE_DATA!$C$2:$C$19999=$DY105)*([2]JOE_DATA!$B$2:$B$19999="Is the deal relevant for M&amp;A study")*([2]JOE_DATA!$A$2:$A$19999="Corporate"),1,0)))</f>
        <v>1</v>
      </c>
      <c r="HV105" s="3">
        <f t="array" ref="HV105">IF(LEN($DZ105)=0,1,SUM(IF(([2]JOE_DATA!$C$2:$C$19999=$DZ105)*([2]JOE_DATA!$B$2:$B$19999="Does the deal involve PE clients")*([2]JOE_DATA!$A$2:$A$19999="Corporate"),1,0)))</f>
        <v>1</v>
      </c>
      <c r="HW105" s="3">
        <f t="array" ref="HW105">IF(LEN($EA105)=0,1,SUM(IF(([2]JOE_DATA!$C$2:$C$19999=$EA105)*([2]JOE_DATA!$B$2:$B$19999="Quarter deal announced/signed")*([2]JOE_DATA!$A$2:$A$19999="Corporate"),1,0)))</f>
        <v>1</v>
      </c>
      <c r="HX105" s="3">
        <f t="array" ref="HX105">IF(LEN($EB105)=0,1,SUM(IF(([2]JOE_DATA!$C$2:$C$19999=$EB105)*([2]JOE_DATA!$B$2:$B$19999="Quarter deal completed")*([2]JOE_DATA!$A$2:$A$19999="Corporate"),1,0)))</f>
        <v>1</v>
      </c>
      <c r="HY105" s="3">
        <f t="array" ref="HY105">IF(LEN($EC105)=0,1,SUM(IF(([2]JOE_DATA!$C$2:$C$19999=$EC105)*([2]JOE_DATA!$B$2:$B$19999="Year deal announced/signed")*([2]JOE_DATA!$A$2:$A$19999="Corporate"),1,0)))</f>
        <v>1</v>
      </c>
      <c r="HZ105" s="3">
        <f t="array" ref="HZ105">IF(LEN($ED105)=0,1,SUM(IF(([2]JOE_DATA!$C$2:$C$19999=$ED105)*([2]JOE_DATA!$B$2:$B$19999="Year deal completed")*([2]JOE_DATA!$A$2:$A$19999="Corporate"),1,0)))</f>
        <v>1</v>
      </c>
      <c r="IA105" s="3">
        <v>1</v>
      </c>
      <c r="IB105" s="3">
        <f t="array" ref="IB105">IF(LEN($EF105)=0,1,SUM(IF(([2]JOE_DATA!$C$2:$C$19999=$EF105)*([2]JOE_DATA!$B$2:$B$19999="Work type")*([2]JOE_DATA!$A$2:$A$19999="Corporate Tax"),1,0)))</f>
        <v>1</v>
      </c>
      <c r="IC105" s="3">
        <f t="array" ref="IC105">IF(LEN($EG105)=0,0.4,SUM(IF(([2]JOE_DATA!$C$2:$C$19999=$EG105)*([2]JOE_DATA!$B$2:$B$19999="Work type")*([2]JOE_DATA!$A$2:$A$19999="EPC Construction"),0.4,0)))
+
IF(LEN($EH105)=0,0.3,SUM(IF(([2]JOE_DATA!$C$2:$C$19999=$EH105)*([2]JOE_DATA!$B$2:$B$19999="Work type")*([2]JOE_DATA!$A$2:$A$19999="EPC Construction"),0.3,0)))
+
IF(LEN($EI105)=0,0.3,SUM(IF(([2]JOE_DATA!$C$2:$C$19999=$EI105)*([2]JOE_DATA!$B$2:$B$19999="Work type")*([2]JOE_DATA!$A$2:$A$19999="EPC Construction"),0.3,0)))</f>
        <v>1</v>
      </c>
      <c r="ID105" s="3">
        <f t="array" ref="ID105">IF(LEN($EJ105)=0,0.4,SUM(IF(([2]JOE_DATA!$C$2:$C$19999=$EJ105)*([2]JOE_DATA!$B$2:$B$19999="Contract type")*([2]JOE_DATA!$A$2:$A$19999="EPC Construction"),0.4,0)))
+
IF(LEN($EK105)=0,0.3,SUM(IF(([2]JOE_DATA!$C$2:$C$19999=$EK105)*([2]JOE_DATA!$B$2:$B$19999="Contract type")*([2]JOE_DATA!$A$2:$A$19999="EPC Construction"),0.3,0)))
+
IF(LEN($EL105)=0,0.3,SUM(IF(([2]JOE_DATA!$C$2:$C$19999=$EL105)*([2]JOE_DATA!$B$2:$B$19999="Contract type")*([2]JOE_DATA!$A$2:$A$19999="EPC Construction"),0.3,0)))</f>
        <v>1</v>
      </c>
      <c r="IE105" s="3">
        <f t="array" ref="IE105">IF(LEN($EP105)=0,1,SUM(IF(([2]JOE_DATA!$C$2:$C$19999=$EP105)*([2]JOE_DATA!$B$2:$B$19999="Client type")*([2]JOE_DATA!$A$2:$A$19999="EPC Construction"),1,0)))</f>
        <v>1</v>
      </c>
      <c r="IF105" s="3">
        <f t="array" ref="IF105">IF(LEN($EN105)=0,1,SUM(IF(([2]JOE_DATA!$C$2:$C$19999=$EN105)*([2]JOE_DATA!$B$2:$B$19999="Subject matter")*([2]JOE_DATA!$A$2:$A$19999="EPC Construction"),1,0)))</f>
        <v>1</v>
      </c>
      <c r="IG105" s="3">
        <f t="array" ref="IG105">IF(LEN($ER105)=0,1,SUM(IF(([2]JOE_DATA!$C$2:$C$19999=$ER105)*([2]JOE_DATA!$B$2:$B$19999="Client scope")*([2]JOE_DATA!$A$2:$A$19999="EPC Construction"),1,0)))</f>
        <v>1</v>
      </c>
      <c r="IH105" s="3">
        <f t="array" ref="IH105">IF(LEN($ES105)=0,0.4,SUM(IF(([2]JOE_DATA!$C$2:$C$19999=$ES105)*([2]JOE_DATA!$B$2:$B$19999="Work type")*([2]JOE_DATA!$A$2:$A$19999="EPC Energy"),0.4,0)))
+
IF(LEN($ET105)=0,0.3,SUM(IF(([2]JOE_DATA!$C$2:$C$19999=$ET105)*([2]JOE_DATA!$B$2:$B$19999="Work type")*([2]JOE_DATA!$A$2:$A$19999="EPC Energy"),0.3,0)))
+
IF(LEN($EU105)=0,0.3,SUM(IF(([2]JOE_DATA!$C$2:$C$19999=$EU105)*([2]JOE_DATA!$B$2:$B$19999="Work type")*([2]JOE_DATA!$A$2:$A$19999="EPC Energy"),0.3,0)))</f>
        <v>1</v>
      </c>
      <c r="II105" s="3">
        <f t="array" ref="II105">IF(LEN($EV105)=0,1,SUM(IF(([2]JOE_DATA!$C$2:$C$19999=$EV105)*([2]JOE_DATA!$B$2:$B$19999="Work type")*([2]JOE_DATA!$A$2:$A$19999="EPC Energy"),1,0)))</f>
        <v>1</v>
      </c>
      <c r="IJ105" s="3">
        <f t="array" ref="IJ105">IF(LEN($EW105)=0,1,SUM(IF(([2]JOE_DATA!$C$2:$C$19999=$EW105)*([2]JOE_DATA!$B$2:$B$19999="Client type")*([2]JOE_DATA!$A$2:$A$19999="EPC Projects"),1,0)))</f>
        <v>1</v>
      </c>
      <c r="IK105" s="3">
        <f t="array" ref="IK105">IF(LEN($FE105)=0,0.4,SUM(IF(([2]JOE_DATA!$C$2:$C$19999=$FE105)*([2]JOE_DATA!$B$2:$B$19999="Client type")*([2]JOE_DATA!$A$2:$A$19999="Real Estate"),0.4,0)))
+
IF(LEN($FF105)=0,0.3,SUM(IF(([2]JOE_DATA!$C$2:$C$19999=$FF105)*([2]JOE_DATA!$B$2:$B$19999="Client type")*([2]JOE_DATA!$A$2:$A$19999="Real Estate"),0.3,0)))
+
IF(LEN($FG105)=0,0.3,SUM(IF(([2]JOE_DATA!$C$2:$C$19999=$FG105)*([2]JOE_DATA!$B$2:$B$19999="Client type")*([2]JOE_DATA!$A$2:$A$19999="Real Estate"),0.3,0)))</f>
        <v>1</v>
      </c>
      <c r="IL105" s="3">
        <f t="array" ref="IL105">IF(LEN($FH105)=0,0.4,SUM(IF(([2]JOE_DATA!$C$2:$C$19999=$FH105)*([2]JOE_DATA!$B$2:$B$19999="Work type")*([2]JOE_DATA!$A$2:$A$19999="Real Estate"),0.4,0)))
+
IF(LEN($FI105)=0,0.3,SUM(IF(([2]JOE_DATA!$C$2:$C$19999=$FI105)*([2]JOE_DATA!$B$2:$B$19999="Work type")*([2]JOE_DATA!$A$2:$A$19999="Real Estate"),0.3,0)))
+
IF(LEN($FJ105)=0,0.3,SUM(IF(([2]JOE_DATA!$C$2:$C$19999=$FJ105)*([2]JOE_DATA!$B$2:$B$19999="Work type")*([2]JOE_DATA!$A$2:$A$19999="Real Estate"),0.3,0)))</f>
        <v>1</v>
      </c>
      <c r="IM105" s="3">
        <f t="array" ref="IM105">IF(LEN($EX105)=0,0.4,SUM(IF(([2]JOE_DATA!$C$2:$C$19999=$EX105)*([2]JOE_DATA!$B$2:$B$19999="Work type")*([2]JOE_DATA!$A$2:$A$19999="Human Capital"),0.4,0)))
+
IF(LEN($EY105)=0,0.3,SUM(IF(([2]JOE_DATA!$C$2:$C$19999=$EY105)*([2]JOE_DATA!$B$2:$B$19999="Work type")*([2]JOE_DATA!$A$2:$A$19999="Human Capital"),0.3,0)))
+
IF(LEN($EZ105)=0,0.3,SUM(IF(([2]JOE_DATA!$C$2:$C$19999=$EZ105)*([2]JOE_DATA!$B$2:$B$19999="Work type")*([2]JOE_DATA!$A$2:$A$19999="Human Capital"),0.3,0)))</f>
        <v>1</v>
      </c>
      <c r="IN105" s="3">
        <f t="array" ref="IN105">IF(LEN($FA105)=0,0.4,SUM(IF(([2]JOE_DATA!$C$2:$C$19999=$FA105)*([2]JOE_DATA!$B$2:$B$19999="Sub-work types")*([2]JOE_DATA!$A$2:$A$19999="Human Capital"),0.4,0)))
+
IF(LEN($FB105)=0,0.3,SUM(IF(([2]JOE_DATA!$C$2:$C$19999=$FB105)*([2]JOE_DATA!$B$2:$B$19999="Sub-work types")*([2]JOE_DATA!$A$2:$A$19999="Human Capital"),0.3,0)))
+
IF(LEN($FC105)=0,0.3,SUM(IF(([2]JOE_DATA!$C$2:$C$19999=$FC105)*([2]JOE_DATA!$B$2:$B$19999="Sub-work types")*([2]JOE_DATA!$A$2:$A$19999="Human Capital"),0.3,0)))</f>
        <v>1</v>
      </c>
      <c r="IO105" s="16">
        <f t="array" ref="IO105">IF(LEN($FD105)=0,1,SUM(IF(([2]JOE_DATA!$C$2:$C$19999=$FD105)*([2]JOE_DATA!$B$2:$B$19999="Pension scheme")*([2]JOE_DATA!$A$2:$A$19999="Human Capital"),1,0)))</f>
        <v>1</v>
      </c>
      <c r="IP105" s="3">
        <f t="array" ref="IP105">IF(LEN($BT105)=0,0.4,SUM(IF(([2]JOE_DATA!$C$2:$C$19999=$BT105)*([2]JOE_DATA!$B$2:$B$19999="Other Matter Executive"),0.4,0)))
+
IF(LEN($BU105)=0,0.3,SUM(IF(([2]JOE_DATA!$C$2:$C$19999=$BU105)*([2]JOE_DATA!$B$2:$B$19999="Other Matter Executive"),0.3,0)))
+
IF(LEN($BV105)=0,0.3,SUM(IF(([2]JOE_DATA!$C$2:$C$19999=$BV105)*([2]JOE_DATA!$B$2:$B$19999="Other Matter Executive"),0.3,0)))</f>
        <v>1</v>
      </c>
    </row>
    <row r="106" spans="1:250" ht="18.75">
      <c r="A106" s="37" t="s">
        <v>246</v>
      </c>
      <c r="B106" s="38" t="s">
        <v>580</v>
      </c>
      <c r="C106" s="37" t="s">
        <v>254</v>
      </c>
      <c r="D106" s="37"/>
      <c r="E106" s="3"/>
      <c r="F106" s="40" t="s">
        <v>351</v>
      </c>
      <c r="G106" s="3"/>
      <c r="H106" s="3"/>
      <c r="I106" s="40" t="s">
        <v>352</v>
      </c>
      <c r="J106" s="3"/>
      <c r="K106" s="3"/>
      <c r="L106" s="37"/>
      <c r="M106" s="3"/>
      <c r="N106" s="3"/>
      <c r="O106" s="41" t="s">
        <v>99</v>
      </c>
      <c r="P106" s="37"/>
      <c r="Q106" s="37"/>
      <c r="R106" s="3"/>
      <c r="S106" s="42"/>
      <c r="T106" s="42">
        <v>38711</v>
      </c>
      <c r="U106" s="37" t="s">
        <v>482</v>
      </c>
      <c r="V106" s="3"/>
      <c r="W106" s="3"/>
      <c r="X106" s="40" t="s">
        <v>352</v>
      </c>
      <c r="Y106" s="3"/>
      <c r="Z106" s="3"/>
      <c r="AA106" s="37" t="s">
        <v>581</v>
      </c>
      <c r="AB106" s="37"/>
      <c r="AC106" s="3"/>
      <c r="AD106" s="37" t="s">
        <v>254</v>
      </c>
      <c r="AE106" s="3"/>
      <c r="AF106" s="3"/>
      <c r="AG106" s="43" t="s">
        <v>130</v>
      </c>
      <c r="AH106" s="3"/>
      <c r="AI106" s="37" t="s">
        <v>255</v>
      </c>
      <c r="AJ106" s="3"/>
      <c r="AK106" s="3"/>
      <c r="AL106" s="37"/>
      <c r="AM106" s="3"/>
      <c r="AN106" s="3"/>
      <c r="AO106" s="37" t="s">
        <v>256</v>
      </c>
      <c r="AP106" s="3"/>
      <c r="AQ106" s="3"/>
      <c r="AR106" s="3"/>
      <c r="AS106" s="3"/>
      <c r="AT106" s="3"/>
      <c r="AU106" s="3"/>
      <c r="AV106" s="3"/>
      <c r="AW106" s="3"/>
      <c r="AX106" s="3"/>
      <c r="AY106" s="3"/>
      <c r="AZ106" s="3"/>
      <c r="BA106" s="3"/>
      <c r="BB106" s="3"/>
      <c r="BC106" s="3"/>
      <c r="BD106" s="3"/>
      <c r="BE106" s="44"/>
      <c r="BF106" s="37"/>
      <c r="BG106" s="37" t="s">
        <v>254</v>
      </c>
      <c r="BH106" s="3"/>
      <c r="BI106" s="40" t="s">
        <v>257</v>
      </c>
      <c r="BJ106" s="45"/>
      <c r="BK106" s="45"/>
      <c r="BL106" s="46" t="s">
        <v>258</v>
      </c>
      <c r="BM106" s="46"/>
      <c r="BN106" s="37"/>
      <c r="BO106" s="3"/>
      <c r="BP106" s="3"/>
      <c r="BQ106" s="3"/>
      <c r="BR106" s="3"/>
      <c r="BS106" s="3"/>
      <c r="BT106" s="46" t="s">
        <v>314</v>
      </c>
      <c r="BU106" s="37"/>
      <c r="BV106" s="37"/>
      <c r="BW106" s="3"/>
      <c r="BX106" s="3"/>
      <c r="BY106" s="3"/>
      <c r="BZ106" s="3"/>
      <c r="CA106" s="3"/>
      <c r="CB106" s="3"/>
      <c r="CC106" s="3"/>
      <c r="CD106" s="41" t="s">
        <v>259</v>
      </c>
      <c r="CE106" s="40" t="s">
        <v>260</v>
      </c>
      <c r="CF106" s="3"/>
      <c r="CG106" s="41" t="s">
        <v>261</v>
      </c>
      <c r="CH106" s="40"/>
      <c r="CI106" s="3"/>
      <c r="CJ106" s="3"/>
      <c r="CK106" s="41" t="s">
        <v>262</v>
      </c>
      <c r="CL106" s="3"/>
      <c r="CM106" s="3"/>
      <c r="CN106" s="3"/>
      <c r="CO106" s="3"/>
      <c r="CP106" s="3"/>
      <c r="CQ106" s="37"/>
      <c r="CR106" s="37"/>
      <c r="CS106" s="37"/>
      <c r="CT106" s="37"/>
      <c r="CU106" s="37"/>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7"/>
      <c r="FF106" s="37"/>
      <c r="FG106" s="37"/>
      <c r="FH106" s="37"/>
      <c r="FI106" s="37"/>
      <c r="FJ106" s="3"/>
      <c r="FK106" s="3"/>
      <c r="FL106" s="3"/>
      <c r="FM106" s="3"/>
      <c r="FO106" s="3"/>
      <c r="FP106" s="3"/>
      <c r="FQ106" s="3" t="str">
        <f t="array" ref="FQ106">IF(SUM($FU106:$IP106)=74,"PASS","FAIL")</f>
        <v>PASS</v>
      </c>
      <c r="FR106" s="3">
        <f t="shared" si="9"/>
        <v>0</v>
      </c>
      <c r="FS106" s="3">
        <f t="shared" si="10"/>
        <v>0</v>
      </c>
      <c r="FT106" s="3"/>
      <c r="FU106" s="3">
        <f t="array" ref="FU106">SUM(IF(([2]JOE_DATA!$C$2:$C$19999=$C106)*([2]JOE_DATA!$B$2:$B$19999="Client Name Confidential"),1,0))</f>
        <v>1</v>
      </c>
      <c r="FV106" s="3">
        <f t="array" ref="FV106">IF(ISBLANK($E106),1,SUM(IF(([2]JOE_DATA!$C$2:$C$19999=$E106)*([2]JOE_DATA!$B$2:$B$19999="Client name confidential on completion"),1,0)))</f>
        <v>1</v>
      </c>
      <c r="FW106" s="3">
        <f t="array" ref="FW106">IF(LEN($F106)=0,0.5,SUM(IF(([2]JOE_DATA!$C$2:$C$19999=$F106)*([2]JOE_DATA!$B$2:$B$19999="Client sector group"),0.5,0)))
+
IF(LEN($G106)=0,0.25,SUM(IF(([2]JOE_DATA!$C$2:$C$19999=$G106)*([2]JOE_DATA!$B$2:$B$19999="Client sector group"),0.25,0)))
+
IF(LEN($H106)=0,0.25,SUM(IF(([2]JOE_DATA!$C$2:$C$19999=$H106)*([2]JOE_DATA!$B$2:$B$19999="Client sector group"),0.25,0)))</f>
        <v>1</v>
      </c>
      <c r="FX106" s="3">
        <f t="array" ref="FX106">IF(ISBLANK($I106),0.5,SUM(IF(([2]JOE_DATA!$C$2:$C$19999=$I106)*([2]JOE_DATA!$B$2:$B$19999="Client sub-sector group"),0.5,0)))
+
IF(ISBLANK($J106),0.25,SUM(IF(([2]JOE_DATA!$C$2:$C$19999=$J106)*([2]JOE_DATA!$B$2:$B$19999="Client sub-sector group"),0.25,0)))
+
IF(ISBLANK($K106),0.25,SUM(IF(([2]JOE_DATA!$C$2:$C$19999=$K106)*([2]JOE_DATA!$B$2:$B$19999="Client sub-sector group"),0.25,0)))</f>
        <v>1</v>
      </c>
      <c r="FY106" s="3">
        <f t="array" ref="FY106">IF(LEN($L106)=0,0.4,SUM(IF(([2]JOE_DATA!$C$2:$C$19999=$L106)*([2]JOE_DATA!$B$2:$B$19999="Predominant Country of Client"),0.4,0)))
+
IF(LEN($M106)=0,0.3,SUM(IF(([2]JOE_DATA!$C$2:$C$19999=$M106)*([2]JOE_DATA!$B$2:$B$19999="Predominant Country of Client"),0.3,0)))
+
IF(LEN($N106)=0,0.3,SUM(IF(([2]JOE_DATA!$C$2:$C$19999=$N106)*([2]JOE_DATA!$B$2:$B$19999="Predominant Country of Client"),0.3,0)))</f>
        <v>1</v>
      </c>
      <c r="FZ106" s="3">
        <f t="array" ref="FZ106">IF(LEN($O106)=0,0.4,SUM(IF(([2]JOE_DATA!$C$2:$C$19999=$O106)*([2]JOE_DATA!$B$2:$B$19999="Main practice group"),0.4,0)))
+
IF(LEN($P106)=0,0.3,SUM(IF(([2]JOE_DATA!$C$2:$C$19999=$P106)*([2]JOE_DATA!$B$2:$B$19999="Main practice group"),0.3,0)))
+
IF(LEN($Q106)=0,0.3,SUM(IF(([2]JOE_DATA!$C$2:$C$19999=$Q106)*([2]JOE_DATA!$B$2:$B$19999="Main practice group"),0.3,0)))</f>
        <v>1</v>
      </c>
      <c r="GA106" s="3">
        <f t="shared" si="11"/>
        <v>1</v>
      </c>
      <c r="GB106" s="3">
        <f t="shared" si="12"/>
        <v>1</v>
      </c>
      <c r="GC106" s="3">
        <f t="array" ref="GC106">IF(LEN($U106)=0,0.4,SUM(IF(([2]JOE_DATA!$C$2:$C$19999=$U106)*([2]JOE_DATA!$B$2:$B$19999="Matter sector group"),0.4,0)))
+
IF(LEN($V106)=0,0.3,SUM(IF(([2]JOE_DATA!$C$2:$C$19999=$V106)*([2]JOE_DATA!$B$2:$B$19999="Matter sector group"),0.3,0)))
+
IF(LEN($W106)=0,0.3,SUM(IF(([2]JOE_DATA!$C$2:$C$19999=$W106)*([2]JOE_DATA!$B$2:$B$19999="Matter sector group"),0.3,0)))</f>
        <v>1</v>
      </c>
      <c r="GD106" s="3">
        <f t="array" ref="GD106">IF(LEN($X106)=0,0.4,SUM(IF(([2]JOE_DATA!$C$2:$C$19999=$X106)*([2]JOE_DATA!$B$2:$B$19999="Matter sub-sector group"),0.4,0)))
+
IF(LEN($Y106)=0,0.3,SUM(IF(([2]JOE_DATA!$C$2:$C$19999=$Y106)*([2]JOE_DATA!$B$2:$B$19999="Matter sub-sector group"),0.3,0)))
+
IF(LEN($Z106)=0,0.3,SUM(IF(([2]JOE_DATA!$C$2:$C$19999=$Z106)*([2]JOE_DATA!$B$2:$B$19999="Matter sub-sector group"),0.3,0)))</f>
        <v>1</v>
      </c>
      <c r="GE106" s="3">
        <f t="array" ref="GE106">IF(ISBLANK($AD106),1,SUM(IF(([2]JOE_DATA!$C$2:$C$19999=$AD106)*([2]JOE_DATA!$B$2:$B$19999="Matter confidential"),1,0)))</f>
        <v>1</v>
      </c>
      <c r="GF106" s="3">
        <f t="array" ref="GF106">IF(ISBLANK($AE106),1,SUM(IF(([2]JOE_DATA!$C$2:$C$19999=$AE106)*([2]JOE_DATA!$B$2:$B$19999="Matter confidential on completion"),1,0)))</f>
        <v>1</v>
      </c>
      <c r="GG106" s="3">
        <f t="array" ref="GG106">IF(ISBLANK($AG106),1,SUM(IF(([2]JOE_DATA!$C$2:$C$19999=$AG106)*([2]JOE_DATA!$B$2:$B$19999="Applicable law"),1,0)))</f>
        <v>1</v>
      </c>
      <c r="GH106" s="3">
        <f t="array" ref="GH106">IF(ISBLANK($AO106),1,SUM(IF(([2]JOE_DATA!$C$2:$C$19999=$AO106)*([2]JOE_DATA!$B$2:$B$19999="Contentious"),1,0)))</f>
        <v>1</v>
      </c>
      <c r="GI106" s="3">
        <f t="array" ref="GI106">IF(ISBLANK($AP106),1,SUM(IF(([2]JOE_DATA!$C$2:$C$19999=$AP106)*([2]JOE_DATA!$B$2:$B$19999="Dispute resolution"),1,0)))</f>
        <v>1</v>
      </c>
      <c r="GJ106" s="3">
        <f t="array" ref="GJ106">IF(ISBLANK($AQ106),1,SUM(IF(([2]JOE_DATA!$C$2:$C$19999=$AQ106)*([2]JOE_DATA!$B$2:$B$19999="Language of dispute"),1,0)))</f>
        <v>1</v>
      </c>
      <c r="GK106" s="3">
        <f t="array" ref="GK106">IF(LEN($AW106)=0,0.4,SUM(IF(([2]JOE_DATA!$C$2:$C$19999=$AW106)*([2]JOE_DATA!$B$2:$B$19999="Country Of Arbitration"),0.4,0)))
+
IF(LEN($AX106)=0,0.3,SUM(IF(([2]JOE_DATA!$C$2:$C$19999=$AX106)*([2]JOE_DATA!$B$2:$B$19999="Country Of Arbitration"),0.3,0)))
+
IF(LEN($AY106)=0,0.3,SUM(IF(([2]JOE_DATA!$C$2:$C$19999=$AY106)*([2]JOE_DATA!$B$2:$B$19999="Country Of Arbitration"),0.3,0)))</f>
        <v>1</v>
      </c>
      <c r="GL106" s="3">
        <f t="array" ref="GL106">IF(LEN($AT106)=0,0.4,SUM(IF(([2]JOE_DATA!$C$2:$C$19999=$AT106)*([2]JOE_DATA!$B$2:$B$19999="Jurisdiction of dispute"),0.4,0)))
+
IF(LEN($AU106)=0,0.3,SUM(IF(([2]JOE_DATA!$C$2:$C$19999=$AU106)*([2]JOE_DATA!$B$2:$B$19999="Jurisdiction of dispute"),0.3,0)))
+
IF(LEN($AV106)=0,0.3,SUM(IF(([2]JOE_DATA!$C$2:$C$19999=$AV106)*([2]JOE_DATA!$B$2:$B$19999="Jurisdiction of dispute"),0.3,0)))</f>
        <v>1</v>
      </c>
      <c r="GM106" s="3">
        <f t="array" ref="GM106">IF(LEN($AZ106)=0,0.6,SUM(IF(([2]JOE_DATA!$C$2:$C$19999=$AZ106)*([2]JOE_DATA!$B$2:$B$19999="Seat of arbitration"),0.6,0)))
+
IF(LEN($BA106)=0,0.4,SUM(IF(([2]JOE_DATA!$C$2:$C$19999=$BA106)*([2]JOE_DATA!$B$2:$B$19999="Seat of arbitration"),0.4,0)))</f>
        <v>1</v>
      </c>
      <c r="GN106" s="3">
        <f t="array" ref="GN106">IF(ISBLANK($BB106),1,SUM(IF(([2]JOE_DATA!$C$2:$C$19999=$BB106)*([2]JOE_DATA!$B$2:$B$19999="Arbitral rules"),1,0)))</f>
        <v>1</v>
      </c>
      <c r="GO106" s="3">
        <f t="array" ref="GO106">IF(ISBLANK($BC106),1,SUM(IF(([2]JOE_DATA!$C$2:$C$19999=$BC106)*([2]JOE_DATA!$B$2:$B$19999="Investment treaty"),1,0)))</f>
        <v>1</v>
      </c>
      <c r="GP106" s="3">
        <f t="array" ref="GP106">IF(ISBLANK($BD106),1,SUM(IF(([2]JOE_DATA!$C$2:$C$19999=$BD106)*([2]JOE_DATA!$B$2:$B$19999="Investigation type"),1,0)))</f>
        <v>1</v>
      </c>
      <c r="GQ106" s="3">
        <f t="array" ref="GQ106">IF(ISBLANK($BF106),1,SUM(IF(([2]JOE_DATA!$C$2:$C$19999=$BF106)*([2]JOE_DATA!$B$2:$B$19999="Currency of deal"),1,0)))</f>
        <v>1</v>
      </c>
      <c r="GR106" s="3">
        <f t="array" ref="GR106">IF(ISBLANK($BG106),1,SUM(IF(([2]JOE_DATA!$C$2:$C$19999=$BG106)*([2]JOE_DATA!$B$2:$B$19999="Value confidential"),1,0)))</f>
        <v>1</v>
      </c>
      <c r="GS106" s="3">
        <f t="array" ref="GS106">IF(ISBLANK($BH106),1,SUM(IF(([2]JOE_DATA!$C$2:$C$19999=$BH106)*([2]JOE_DATA!$B$2:$B$19999="Value confidential on completion"),1,0)))</f>
        <v>1</v>
      </c>
      <c r="GT106" s="3">
        <f t="array" ref="GT106">IF(LEN($BI106)=0,0.4,SUM(IF(([2]JOE_DATA!$C$2:$C$19999=$BI106)*([2]JOE_DATA!$B$2:$B$19999="Teams"),0.4,0)))
+
IF(LEN($BJ106)=0,0.3,SUM(IF(([2]JOE_DATA!$C$2:$C$19999=$BJ106)*([2]JOE_DATA!$B$2:$B$19999="Teams"),0.3,0)))
+
IF(LEN($BK106)=0,0.3,SUM(IF(([2]JOE_DATA!$C$2:$C$19999=$BK106)*([2]JOE_DATA!$B$2:$B$19999="Teams"),0.3,0)))</f>
        <v>1</v>
      </c>
      <c r="GU106" s="3">
        <f t="array" ref="GU106">IF(LEN($BL106)=0,0.4,SUM(IF(([2]JOE_DATA!$C$2:$C$19999=$BL106)*([2]JOE_DATA!$B$2:$B$19999="Lead Matter Partner"),0.4,0)))
+
IF(LEN($BM106)=0,0.3,SUM(IF(([2]JOE_DATA!$C$2:$C$19999=$BM106)*([2]JOE_DATA!$B$2:$B$19999="Lead Matter Partner"),0.3,0)))
+
IF(LEN($BN106)=0,0.3,SUM(IF(([2]JOE_DATA!$C$2:$C$19999=$BN106)*([2]JOE_DATA!$B$2:$B$19999="Lead Matter Partner"),0.3,0)))</f>
        <v>1</v>
      </c>
      <c r="GV106" s="3">
        <f t="array" ref="GV106">IF(LEN($BP106)=0,0.4,SUM(IF(([2]JOE_DATA!$C$2:$C$19999=$BP106)*([2]JOE_DATA!$B$2:$B$19999="Source of credential"),0.4,0)))
+
IF(LEN($BQ106)=0,0.3,SUM(IF(([2]JOE_DATA!$C$2:$C$19999=$BQ106)*([2]JOE_DATA!$B$2:$B$19999="Source of credential"),0.3,0)))
+
IF(LEN($BR106)=0,0.3,SUM(IF(([2]JOE_DATA!$C$2:$C$19999=$BR106)*([2]JOE_DATA!$B$2:$B$19999="Source of credential"),0.3,0)))</f>
        <v>1</v>
      </c>
      <c r="GW106" s="3">
        <f t="array" ref="GW106">IF(LEN($BX106)=0,0.4,SUM(IF(([2]JOE_DATA!$C$2:$C$19999=$BX106)*([2]JOE_DATA!$B$2:$B$19999="CMS firms involved"),0.4,0)))
+
IF(LEN($BY106)=0,0.6,SUM(IF(([2]JOE_DATA!$C$2:$C$19999=$BY106)*([2]JOE_DATA!$B$2:$B$19999="CMS firms involved"),0.6,0)))</f>
        <v>1</v>
      </c>
      <c r="GX106" s="3">
        <f t="array" ref="GX106">IF(ISBLANK($BZ106),1,SUM(IF(([2]JOE_DATA!$C$2:$C$19999=$BZ106)*([2]JOE_DATA!$B$2:$B$19999="Lead CMS firm"),1,0)))</f>
        <v>1</v>
      </c>
      <c r="GY106" s="3">
        <f t="array" ref="GY106">IF(LEN($CA106)=0,0.4,SUM(IF(([2]JOE_DATA!$C$2:$C$19999=$CA106)*([2]JOE_DATA!$B$2:$B$19999="Countries of other CMS firms"),0.4,0)))
+
IF(LEN($CB106)=0,0.3,SUM(IF(([2]JOE_DATA!$C$2:$C$19999=$CB106)*([2]JOE_DATA!$B$2:$B$19999="Countries of other CMS firms"),0.3,0)))
+
IF(LEN($CC106)=0,0.3,SUM(IF(([2]JOE_DATA!$C$2:$C$19999=$CC106)*([2]JOE_DATA!$B$2:$B$19999="Countries of other CMS firms"),0.3,0)))</f>
        <v>1</v>
      </c>
      <c r="GZ106" s="3">
        <f t="array" ref="GZ106">IF(ISBLANK($CD106),1,SUM(IF(([2]JOE_DATA!$C$2:$C$19999=$CD106)*([2]JOE_DATA!$B$2:$B$19999="Credential status"),1,0)))</f>
        <v>1</v>
      </c>
      <c r="HA106" s="3">
        <f t="array" ref="HA106">IF(ISBLANK($CE106),1,SUM(IF(([2]JOE_DATA!$C$2:$C$19999=$CE106)*([2]JOE_DATA!$B$2:$B$19999="Credential version"),1,0)))</f>
        <v>1</v>
      </c>
      <c r="HB106" s="3">
        <f t="array" ref="HB106">IF(ISBLANK($CG106),1,SUM(IF(([2]JOE_DATA!$C$2:$C$19999=$CG106)*([2]JOE_DATA!$B$2:$B$19999="Credential type "),1,0)))</f>
        <v>1</v>
      </c>
      <c r="HC106" s="3">
        <f t="array" ref="HC106">IF(ISBLANK($CH106),1,SUM(IF(([2]JOE_DATA!$C$2:$C$19999=$CH106)*([2]JOE_DATA!$B$2:$B$19999="Other uses"),1,0)))</f>
        <v>1</v>
      </c>
      <c r="HD106" s="3">
        <f t="array" ref="HD106">IF(ISBLANK($CK106),1,SUM(IF(([2]JOE_DATA!$C$2:$C$19999=$CK106)*([2]JOE_DATA!$B$2:$B$19999="Priority"),1,0)))</f>
        <v>1</v>
      </c>
      <c r="HE106" s="3">
        <f t="array" ref="HE106">IF(LEN($CM106)=0,0.4,SUM(IF(([2]JOE_DATA!$C$2:$C$19999=$CM106)*([2]JOE_DATA!$B$2:$B$19999="Know how"),0.4,0)))
+
IF(LEN($CN106)=0,0.3,SUM(IF(([2]JOE_DATA!$C$2:$C$19999=$CN106)*([2]JOE_DATA!$B$2:$B$19999="Know how"),0.3,0)))
+
IF(LEN($CO106)=0,0.3,SUM(IF(([2]JOE_DATA!$C$2:$C$19999=$CO106)*([2]JOE_DATA!$B$2:$B$19999="Know how"),0.3,0)))</f>
        <v>1</v>
      </c>
      <c r="HF106" s="3">
        <f t="array" ref="HF106">IF(LEN($CS106)=0,0.4,SUM(IF(([2]JOE_DATA!$C$2:$C$19999=$CS106)*([2]JOE_DATA!$B$2:$B$19999="Work type")*([2]JOE_DATA!$A$2:$A$19999="BAIF"),0.4,0)))
+
IF(LEN($CT106)=0,0.3,SUM(IF(([2]JOE_DATA!$C$2:$C$19999=$CT106)*([2]JOE_DATA!$B$2:$B$19999="Work type")*([2]JOE_DATA!$A$2:$A$19999="BAIF"),0.3,0)))
+
IF(LEN($CU106)=0,0.3,SUM(IF(([2]JOE_DATA!$C$2:$C$19999=$CU106)*([2]JOE_DATA!$B$2:$B$19999="Work type")*([2]JOE_DATA!$A$2:$A$19999="BAIF"),0.3,0)))</f>
        <v>1</v>
      </c>
      <c r="HG106" s="3">
        <f t="array" ref="HG106">IF(LEN($CQ106)=0,1,SUM(IF(([2]JOE_DATA!$C$2:$C$19999=$CQ106)*([2]JOE_DATA!$B$2:$B$19999="Client type")*([2]JOE_DATA!$A$2:$A$19999="BAIF"),1,0)))</f>
        <v>1</v>
      </c>
      <c r="HH106" s="3">
        <f t="array" ref="HH106">IF(LEN($CW106)=0,0.4,SUM(IF(([2]JOE_DATA!$C$2:$C$19999=$CW106)*([2]JOE_DATA!$B$2:$B$19999="Work type")*([2]JOE_DATA!$A$2:$A$19999="CRD"),0.4,0)))
+
IF(LEN($CX106)=0,0.3,SUM(IF(([2]JOE_DATA!$C$2:$C$19999=$CX106)*([2]JOE_DATA!$B$2:$B$19999="Work type")*([2]JOE_DATA!$A$2:$A$19999="CRD"),0.3,0)))
+
IF(LEN($CY106)=0,0.3,SUM(IF(([2]JOE_DATA!$C$2:$C$19999=$CY106)*([2]JOE_DATA!$B$2:$B$19999="Work type")*([2]JOE_DATA!$A$2:$A$19999="CRD"),0.3,0)))</f>
        <v>1</v>
      </c>
      <c r="HI106" s="3">
        <f t="array" ref="HI106">IF(LEN($CZ106)=0,0.4,SUM(IF(([2]JOE_DATA!$C$2:$C$19999=$CZ106)*([2]JOE_DATA!$B$2:$B$19999="Sub-work type")*([2]JOE_DATA!$A$2:$A$19999="CRD"),0.4,0)))
+
IF(LEN($DA106)=0,0.3,SUM(IF(([2]JOE_DATA!$C$2:$C$19999=$DA106)*([2]JOE_DATA!$B$2:$B$19999="Sub-work type")*([2]JOE_DATA!$A$2:$A$19999="CRD"),0.3,0)))
+
IF(LEN($DB106)=0,0.3,SUM(IF(([2]JOE_DATA!$C$2:$C$19999=$DB106)*([2]JOE_DATA!$B$2:$B$19999="Sub-work type")*([2]JOE_DATA!$A$2:$A$19999="CRD"),0.3,0)))</f>
        <v>1</v>
      </c>
      <c r="HJ106" s="3">
        <f t="array" ref="HJ106">IF(LEN($CV106)=0,1,SUM(IF(([2]JOE_DATA!$C$2:$C$19999=$CV106)*([2]JOE_DATA!$B$2:$B$19999="Client type")*([2]JOE_DATA!$A$2:$A$19999="CRD"),1,0)))</f>
        <v>1</v>
      </c>
      <c r="HK106" s="3">
        <f t="array" ref="HK106">IF(LEN($DC106)=0,0.4,SUM(IF(([2]JOE_DATA!$C$2:$C$19999=$DC106)*([2]JOE_DATA!$B$2:$B$19999="Work type")*([2]JOE_DATA!$A$2:$A$19999="Corporate"),0.4,0)))
+
IF(LEN($DD106)=0,0.3,SUM(IF(([2]JOE_DATA!$C$2:$C$19999=$DD106)*([2]JOE_DATA!$B$2:$B$19999="Work type")*([2]JOE_DATA!$A$2:$A$19999="Corporate"),0.3,0)))
+
IF(LEN($DE106)=0,0.3,SUM(IF(([2]JOE_DATA!$C$2:$C$19999=$DE106)*([2]JOE_DATA!$B$2:$B$19999="Work type")*([2]JOE_DATA!$A$2:$A$19999="Corporate"),0.3,0)))</f>
        <v>1</v>
      </c>
      <c r="HL106" s="3">
        <f t="array" ref="HL106">IF(LEN($DF106)=0,0.4,SUM(IF(([2]JOE_DATA!$C$2:$C$19999=$DF106)*([2]JOE_DATA!$B$2:$B$19999="Sub-work type")*([2]JOE_DATA!$A$2:$A$19999="Corporate"),0.4,0)))
+
IF(LEN($DG106)=0,0.3,SUM(IF(([2]JOE_DATA!$C$2:$C$19999=$DG106)*([2]JOE_DATA!$B$2:$B$19999="Sub-work type")*([2]JOE_DATA!$A$2:$A$19999="Corporate"),0.3,0)))
+
IF(LEN($DH106)=0,0.3,SUM(IF(([2]JOE_DATA!$C$2:$C$19999=$DH106)*([2]JOE_DATA!$B$2:$B$19999="Sub-work type")*([2]JOE_DATA!$A$2:$A$19999="Corporate"),0.3,0)))</f>
        <v>1</v>
      </c>
      <c r="HM106" s="3">
        <f t="array" ref="HM106">IF(LEN($DI106)=0,0.4,SUM(IF(([2]JOE_DATA!$C$2:$C$19999=$DI106)*([2]JOE_DATA!$B$2:$B$19999="Acting for")*([2]JOE_DATA!$A$2:$A$19999="Corporate"),0.4,0)))
+
IF(LEN($DJ106)=0,0.3,SUM(IF(([2]JOE_DATA!$C$2:$C$19999=$DJ106)*([2]JOE_DATA!$B$2:$B$19999="Acting for")*([2]JOE_DATA!$A$2:$A$19999="Corporate"),0.3,0)))
+
IF(LEN($DK106)=0,0.3,SUM(IF(([2]JOE_DATA!$C$2:$C$19999=$DK106)*([2]JOE_DATA!$B$2:$B$19999="Acting for")*([2]JOE_DATA!$A$2:$A$19999="Corporate"),0.3,0)))</f>
        <v>1</v>
      </c>
      <c r="HN106" s="3">
        <f t="array" ref="HN106">IF(LEN($DM106)=0,0.4,SUM(IF(([2]JOE_DATA!$C$2:$C$19999=$DM106)*([2]JOE_DATA!$B$2:$B$19999="Country of buyer")*([2]JOE_DATA!$A$2:$A$19999="Corporate"),0.4,0)))
+
IF(LEN($DN106)=0,0.3,SUM(IF(([2]JOE_DATA!$C$2:$C$19999=$DN106)*([2]JOE_DATA!$B$2:$B$19999="Country of buyer")*([2]JOE_DATA!$A$2:$A$19999="Corporate"),0.3,0)))
+
IF(LEN($DL106)=0,0.3,SUM(IF(([2]JOE_DATA!$C$2:$C$19999=$DL106)*([2]JOE_DATA!$B$2:$B$19999="Country of buyer")*([2]JOE_DATA!$A$2:$A$19999="Corporate"),0.3,0)))</f>
        <v>1</v>
      </c>
      <c r="HO106" s="3">
        <f t="array" ref="HO106">IF(LEN($DO106)=0,0.4,SUM(IF(([2]JOE_DATA!$C$2:$C$19999=$DO106)*([2]JOE_DATA!$B$2:$B$19999="Country of seller")*([2]JOE_DATA!$A$2:$A$19999="Corporate"),0.4,0)))
+
IF(LEN($DP106)=0,0.3,SUM(IF(([2]JOE_DATA!$C$2:$C$19999=$DP106)*([2]JOE_DATA!$B$2:$B$19999="Country of seller")*([2]JOE_DATA!$A$2:$A$19999="Corporate"),0.3,0)))
+
IF(LEN($DQ106)=0,0.3,SUM(IF(([2]JOE_DATA!$C$2:$C$19999=$DQ106)*([2]JOE_DATA!$B$2:$B$19999="Country of seller")*([2]JOE_DATA!$A$2:$A$19999="Corporate"),0.3,0)))</f>
        <v>1</v>
      </c>
      <c r="HP106" s="3">
        <f t="array" ref="HP106">IF(LEN($DR106)=0,0.4,SUM(IF(([2]JOE_DATA!$C$2:$C$19999=$DR106)*([2]JOE_DATA!$B$2:$B$19999="Country of target")*([2]JOE_DATA!$A$2:$A$19999="Corporate"),0.4,0)))
+
IF(LEN($DS106)=0,0.3,SUM(IF(([2]JOE_DATA!$C$2:$C$19999=$DS106)*([2]JOE_DATA!$B$2:$B$19999="Country of target")*([2]JOE_DATA!$A$2:$A$19999="Corporate"),0.3,0)))
+
IF(LEN($DT106)=0,0.3,SUM(IF(([2]JOE_DATA!$C$2:$C$19999=$DT106)*([2]JOE_DATA!$B$2:$B$19999="Country of target")*([2]JOE_DATA!$A$2:$A$19999="Corporate"),0.3,0)))</f>
        <v>1</v>
      </c>
      <c r="HQ106" s="3">
        <f t="array" ref="HQ106">IF(LEN($DU106)=0,1,SUM(IF(([2]JOE_DATA!$C$2:$C$19999=$DU106)*([2]JOE_DATA!$B$2:$B$19999="Value over US $5m")*([2]JOE_DATA!$A$2:$A$19999="Corporate"),1,0)))</f>
        <v>1</v>
      </c>
      <c r="HR106" s="3">
        <f t="array" ref="HR106">IF(LEN($DV106)=0,1,SUM(IF(([2]JOE_DATA!$C$2:$C$19999=$DV106)*([2]JOE_DATA!$B$2:$B$19999="Value over £500,000")*([2]JOE_DATA!$A$2:$A$19999="Corporate"),1,0)))</f>
        <v>1</v>
      </c>
      <c r="HS106" s="3">
        <f t="array" ref="HS106">IF(LEN($DW106)=0,1,SUM(IF(([2]JOE_DATA!$C$2:$C$19999=$DW106)*([2]JOE_DATA!$B$2:$B$19999="Value over Euro 5m")*([2]JOE_DATA!$A$2:$A$19999="Corporate"),1,0)))</f>
        <v>1</v>
      </c>
      <c r="HT106" s="3">
        <f t="array" ref="HT106">IF(LEN($DX106)=0,1,SUM(IF(([2]JOE_DATA!$C$2:$C$19999=$DX106)*([2]JOE_DATA!$B$2:$B$19999="Value range in euros")*([2]JOE_DATA!$A$2:$A$19999="Corporate"),1,0)))</f>
        <v>1</v>
      </c>
      <c r="HU106" s="3">
        <f t="array" ref="HU106">IF(LEN($DY106)=0,1,SUM(IF(([2]JOE_DATA!$C$2:$C$19999=$DY106)*([2]JOE_DATA!$B$2:$B$19999="Is the deal relevant for M&amp;A study")*([2]JOE_DATA!$A$2:$A$19999="Corporate"),1,0)))</f>
        <v>1</v>
      </c>
      <c r="HV106" s="3">
        <f t="array" ref="HV106">IF(LEN($DZ106)=0,1,SUM(IF(([2]JOE_DATA!$C$2:$C$19999=$DZ106)*([2]JOE_DATA!$B$2:$B$19999="Does the deal involve PE clients")*([2]JOE_DATA!$A$2:$A$19999="Corporate"),1,0)))</f>
        <v>1</v>
      </c>
      <c r="HW106" s="3">
        <f t="array" ref="HW106">IF(LEN($EA106)=0,1,SUM(IF(([2]JOE_DATA!$C$2:$C$19999=$EA106)*([2]JOE_DATA!$B$2:$B$19999="Quarter deal announced/signed")*([2]JOE_DATA!$A$2:$A$19999="Corporate"),1,0)))</f>
        <v>1</v>
      </c>
      <c r="HX106" s="3">
        <f t="array" ref="HX106">IF(LEN($EB106)=0,1,SUM(IF(([2]JOE_DATA!$C$2:$C$19999=$EB106)*([2]JOE_DATA!$B$2:$B$19999="Quarter deal completed")*([2]JOE_DATA!$A$2:$A$19999="Corporate"),1,0)))</f>
        <v>1</v>
      </c>
      <c r="HY106" s="3">
        <f t="array" ref="HY106">IF(LEN($EC106)=0,1,SUM(IF(([2]JOE_DATA!$C$2:$C$19999=$EC106)*([2]JOE_DATA!$B$2:$B$19999="Year deal announced/signed")*([2]JOE_DATA!$A$2:$A$19999="Corporate"),1,0)))</f>
        <v>1</v>
      </c>
      <c r="HZ106" s="3">
        <f t="array" ref="HZ106">IF(LEN($ED106)=0,1,SUM(IF(([2]JOE_DATA!$C$2:$C$19999=$ED106)*([2]JOE_DATA!$B$2:$B$19999="Year deal completed")*([2]JOE_DATA!$A$2:$A$19999="Corporate"),1,0)))</f>
        <v>1</v>
      </c>
      <c r="IA106" s="3">
        <v>1</v>
      </c>
      <c r="IB106" s="3">
        <f t="array" ref="IB106">IF(LEN($EF106)=0,1,SUM(IF(([2]JOE_DATA!$C$2:$C$19999=$EF106)*([2]JOE_DATA!$B$2:$B$19999="Work type")*([2]JOE_DATA!$A$2:$A$19999="Corporate Tax"),1,0)))</f>
        <v>1</v>
      </c>
      <c r="IC106" s="3">
        <f t="array" ref="IC106">IF(LEN($EG106)=0,0.4,SUM(IF(([2]JOE_DATA!$C$2:$C$19999=$EG106)*([2]JOE_DATA!$B$2:$B$19999="Work type")*([2]JOE_DATA!$A$2:$A$19999="EPC Construction"),0.4,0)))
+
IF(LEN($EH106)=0,0.3,SUM(IF(([2]JOE_DATA!$C$2:$C$19999=$EH106)*([2]JOE_DATA!$B$2:$B$19999="Work type")*([2]JOE_DATA!$A$2:$A$19999="EPC Construction"),0.3,0)))
+
IF(LEN($EI106)=0,0.3,SUM(IF(([2]JOE_DATA!$C$2:$C$19999=$EI106)*([2]JOE_DATA!$B$2:$B$19999="Work type")*([2]JOE_DATA!$A$2:$A$19999="EPC Construction"),0.3,0)))</f>
        <v>1</v>
      </c>
      <c r="ID106" s="3">
        <f t="array" ref="ID106">IF(LEN($EJ106)=0,0.4,SUM(IF(([2]JOE_DATA!$C$2:$C$19999=$EJ106)*([2]JOE_DATA!$B$2:$B$19999="Contract type")*([2]JOE_DATA!$A$2:$A$19999="EPC Construction"),0.4,0)))
+
IF(LEN($EK106)=0,0.3,SUM(IF(([2]JOE_DATA!$C$2:$C$19999=$EK106)*([2]JOE_DATA!$B$2:$B$19999="Contract type")*([2]JOE_DATA!$A$2:$A$19999="EPC Construction"),0.3,0)))
+
IF(LEN($EL106)=0,0.3,SUM(IF(([2]JOE_DATA!$C$2:$C$19999=$EL106)*([2]JOE_DATA!$B$2:$B$19999="Contract type")*([2]JOE_DATA!$A$2:$A$19999="EPC Construction"),0.3,0)))</f>
        <v>1</v>
      </c>
      <c r="IE106" s="3">
        <f t="array" ref="IE106">IF(LEN($EP106)=0,1,SUM(IF(([2]JOE_DATA!$C$2:$C$19999=$EP106)*([2]JOE_DATA!$B$2:$B$19999="Client type")*([2]JOE_DATA!$A$2:$A$19999="EPC Construction"),1,0)))</f>
        <v>1</v>
      </c>
      <c r="IF106" s="3">
        <f t="array" ref="IF106">IF(LEN($EN106)=0,1,SUM(IF(([2]JOE_DATA!$C$2:$C$19999=$EN106)*([2]JOE_DATA!$B$2:$B$19999="Subject matter")*([2]JOE_DATA!$A$2:$A$19999="EPC Construction"),1,0)))</f>
        <v>1</v>
      </c>
      <c r="IG106" s="3">
        <f t="array" ref="IG106">IF(LEN($ER106)=0,1,SUM(IF(([2]JOE_DATA!$C$2:$C$19999=$ER106)*([2]JOE_DATA!$B$2:$B$19999="Client scope")*([2]JOE_DATA!$A$2:$A$19999="EPC Construction"),1,0)))</f>
        <v>1</v>
      </c>
      <c r="IH106" s="3">
        <f t="array" ref="IH106">IF(LEN($ES106)=0,0.4,SUM(IF(([2]JOE_DATA!$C$2:$C$19999=$ES106)*([2]JOE_DATA!$B$2:$B$19999="Work type")*([2]JOE_DATA!$A$2:$A$19999="EPC Energy"),0.4,0)))
+
IF(LEN($ET106)=0,0.3,SUM(IF(([2]JOE_DATA!$C$2:$C$19999=$ET106)*([2]JOE_DATA!$B$2:$B$19999="Work type")*([2]JOE_DATA!$A$2:$A$19999="EPC Energy"),0.3,0)))
+
IF(LEN($EU106)=0,0.3,SUM(IF(([2]JOE_DATA!$C$2:$C$19999=$EU106)*([2]JOE_DATA!$B$2:$B$19999="Work type")*([2]JOE_DATA!$A$2:$A$19999="EPC Energy"),0.3,0)))</f>
        <v>1</v>
      </c>
      <c r="II106" s="3">
        <f t="array" ref="II106">IF(LEN($EV106)=0,1,SUM(IF(([2]JOE_DATA!$C$2:$C$19999=$EV106)*([2]JOE_DATA!$B$2:$B$19999="Work type")*([2]JOE_DATA!$A$2:$A$19999="EPC Energy"),1,0)))</f>
        <v>1</v>
      </c>
      <c r="IJ106" s="3">
        <f t="array" ref="IJ106">IF(LEN($EW106)=0,1,SUM(IF(([2]JOE_DATA!$C$2:$C$19999=$EW106)*([2]JOE_DATA!$B$2:$B$19999="Client type")*([2]JOE_DATA!$A$2:$A$19999="EPC Projects"),1,0)))</f>
        <v>1</v>
      </c>
      <c r="IK106" s="3">
        <f t="array" ref="IK106">IF(LEN($FE106)=0,0.4,SUM(IF(([2]JOE_DATA!$C$2:$C$19999=$FE106)*([2]JOE_DATA!$B$2:$B$19999="Client type")*([2]JOE_DATA!$A$2:$A$19999="Real Estate"),0.4,0)))
+
IF(LEN($FF106)=0,0.3,SUM(IF(([2]JOE_DATA!$C$2:$C$19999=$FF106)*([2]JOE_DATA!$B$2:$B$19999="Client type")*([2]JOE_DATA!$A$2:$A$19999="Real Estate"),0.3,0)))
+
IF(LEN($FG106)=0,0.3,SUM(IF(([2]JOE_DATA!$C$2:$C$19999=$FG106)*([2]JOE_DATA!$B$2:$B$19999="Client type")*([2]JOE_DATA!$A$2:$A$19999="Real Estate"),0.3,0)))</f>
        <v>1</v>
      </c>
      <c r="IL106" s="3">
        <f t="array" ref="IL106">IF(LEN($FH106)=0,0.4,SUM(IF(([2]JOE_DATA!$C$2:$C$19999=$FH106)*([2]JOE_DATA!$B$2:$B$19999="Work type")*([2]JOE_DATA!$A$2:$A$19999="Real Estate"),0.4,0)))
+
IF(LEN($FI106)=0,0.3,SUM(IF(([2]JOE_DATA!$C$2:$C$19999=$FI106)*([2]JOE_DATA!$B$2:$B$19999="Work type")*([2]JOE_DATA!$A$2:$A$19999="Real Estate"),0.3,0)))
+
IF(LEN($FJ106)=0,0.3,SUM(IF(([2]JOE_DATA!$C$2:$C$19999=$FJ106)*([2]JOE_DATA!$B$2:$B$19999="Work type")*([2]JOE_DATA!$A$2:$A$19999="Real Estate"),0.3,0)))</f>
        <v>1</v>
      </c>
      <c r="IM106" s="3">
        <f t="array" ref="IM106">IF(LEN($EX106)=0,0.4,SUM(IF(([2]JOE_DATA!$C$2:$C$19999=$EX106)*([2]JOE_DATA!$B$2:$B$19999="Work type")*([2]JOE_DATA!$A$2:$A$19999="Human Capital"),0.4,0)))
+
IF(LEN($EY106)=0,0.3,SUM(IF(([2]JOE_DATA!$C$2:$C$19999=$EY106)*([2]JOE_DATA!$B$2:$B$19999="Work type")*([2]JOE_DATA!$A$2:$A$19999="Human Capital"),0.3,0)))
+
IF(LEN($EZ106)=0,0.3,SUM(IF(([2]JOE_DATA!$C$2:$C$19999=$EZ106)*([2]JOE_DATA!$B$2:$B$19999="Work type")*([2]JOE_DATA!$A$2:$A$19999="Human Capital"),0.3,0)))</f>
        <v>1</v>
      </c>
      <c r="IN106" s="3">
        <f t="array" ref="IN106">IF(LEN($FA106)=0,0.4,SUM(IF(([2]JOE_DATA!$C$2:$C$19999=$FA106)*([2]JOE_DATA!$B$2:$B$19999="Sub-work types")*([2]JOE_DATA!$A$2:$A$19999="Human Capital"),0.4,0)))
+
IF(LEN($FB106)=0,0.3,SUM(IF(([2]JOE_DATA!$C$2:$C$19999=$FB106)*([2]JOE_DATA!$B$2:$B$19999="Sub-work types")*([2]JOE_DATA!$A$2:$A$19999="Human Capital"),0.3,0)))
+
IF(LEN($FC106)=0,0.3,SUM(IF(([2]JOE_DATA!$C$2:$C$19999=$FC106)*([2]JOE_DATA!$B$2:$B$19999="Sub-work types")*([2]JOE_DATA!$A$2:$A$19999="Human Capital"),0.3,0)))</f>
        <v>1</v>
      </c>
      <c r="IO106" s="16">
        <f t="array" ref="IO106">IF(LEN($FD106)=0,1,SUM(IF(([2]JOE_DATA!$C$2:$C$19999=$FD106)*([2]JOE_DATA!$B$2:$B$19999="Pension scheme")*([2]JOE_DATA!$A$2:$A$19999="Human Capital"),1,0)))</f>
        <v>1</v>
      </c>
      <c r="IP106" s="3">
        <f t="array" ref="IP106">IF(LEN($BT106)=0,0.4,SUM(IF(([2]JOE_DATA!$C$2:$C$19999=$BT106)*([2]JOE_DATA!$B$2:$B$19999="Other Matter Executive"),0.4,0)))
+
IF(LEN($BU106)=0,0.3,SUM(IF(([2]JOE_DATA!$C$2:$C$19999=$BU106)*([2]JOE_DATA!$B$2:$B$19999="Other Matter Executive"),0.3,0)))
+
IF(LEN($BV106)=0,0.3,SUM(IF(([2]JOE_DATA!$C$2:$C$19999=$BV106)*([2]JOE_DATA!$B$2:$B$19999="Other Matter Executive"),0.3,0)))</f>
        <v>1</v>
      </c>
    </row>
    <row r="107" spans="1:250" ht="18.75">
      <c r="A107" s="37" t="s">
        <v>246</v>
      </c>
      <c r="B107" s="38" t="s">
        <v>582</v>
      </c>
      <c r="C107" s="37" t="s">
        <v>254</v>
      </c>
      <c r="D107" s="37"/>
      <c r="E107" s="3"/>
      <c r="F107" s="39" t="s">
        <v>388</v>
      </c>
      <c r="G107" s="3"/>
      <c r="H107" s="3"/>
      <c r="I107" s="40" t="s">
        <v>252</v>
      </c>
      <c r="J107" s="40" t="s">
        <v>384</v>
      </c>
      <c r="K107" s="3"/>
      <c r="L107" s="37"/>
      <c r="M107" s="3"/>
      <c r="N107" s="3"/>
      <c r="O107" s="41" t="s">
        <v>99</v>
      </c>
      <c r="P107" s="37"/>
      <c r="Q107" s="37"/>
      <c r="R107" s="3"/>
      <c r="S107" s="42"/>
      <c r="T107" s="42">
        <v>38793</v>
      </c>
      <c r="U107" s="37" t="s">
        <v>388</v>
      </c>
      <c r="V107" s="3"/>
      <c r="W107" s="3"/>
      <c r="X107" s="40" t="s">
        <v>252</v>
      </c>
      <c r="Y107" s="40" t="s">
        <v>384</v>
      </c>
      <c r="Z107" s="3"/>
      <c r="AA107" s="37" t="s">
        <v>583</v>
      </c>
      <c r="AB107" s="37"/>
      <c r="AC107" s="3"/>
      <c r="AD107" s="37" t="s">
        <v>254</v>
      </c>
      <c r="AE107" s="3"/>
      <c r="AF107" s="3"/>
      <c r="AG107" s="43" t="s">
        <v>130</v>
      </c>
      <c r="AH107" s="3"/>
      <c r="AI107" s="37" t="s">
        <v>255</v>
      </c>
      <c r="AJ107" s="3"/>
      <c r="AK107" s="3"/>
      <c r="AL107" s="37"/>
      <c r="AM107" s="3"/>
      <c r="AN107" s="3"/>
      <c r="AO107" s="37" t="s">
        <v>256</v>
      </c>
      <c r="AP107" s="3"/>
      <c r="AQ107" s="3"/>
      <c r="AR107" s="3"/>
      <c r="AS107" s="3"/>
      <c r="AT107" s="3"/>
      <c r="AU107" s="3"/>
      <c r="AV107" s="3"/>
      <c r="AW107" s="3"/>
      <c r="AX107" s="3"/>
      <c r="AY107" s="3"/>
      <c r="AZ107" s="3"/>
      <c r="BA107" s="3"/>
      <c r="BB107" s="3"/>
      <c r="BC107" s="3"/>
      <c r="BD107" s="3"/>
      <c r="BE107" s="44"/>
      <c r="BF107" s="37"/>
      <c r="BG107" s="37" t="s">
        <v>254</v>
      </c>
      <c r="BH107" s="3"/>
      <c r="BI107" s="40" t="s">
        <v>257</v>
      </c>
      <c r="BJ107" s="45"/>
      <c r="BK107" s="45"/>
      <c r="BL107" s="46" t="s">
        <v>258</v>
      </c>
      <c r="BM107" s="46"/>
      <c r="BN107" s="37"/>
      <c r="BO107" s="3"/>
      <c r="BP107" s="3"/>
      <c r="BQ107" s="3"/>
      <c r="BR107" s="3"/>
      <c r="BS107" s="3"/>
      <c r="BT107" s="37"/>
      <c r="BU107" s="37"/>
      <c r="BV107" s="37"/>
      <c r="BW107" s="3"/>
      <c r="BX107" s="3"/>
      <c r="BY107" s="3"/>
      <c r="BZ107" s="3"/>
      <c r="CA107" s="3"/>
      <c r="CB107" s="3"/>
      <c r="CC107" s="3"/>
      <c r="CD107" s="41" t="s">
        <v>259</v>
      </c>
      <c r="CE107" s="40" t="s">
        <v>260</v>
      </c>
      <c r="CF107" s="3"/>
      <c r="CG107" s="41" t="s">
        <v>261</v>
      </c>
      <c r="CH107" s="40"/>
      <c r="CI107" s="3"/>
      <c r="CJ107" s="3"/>
      <c r="CK107" s="41" t="s">
        <v>262</v>
      </c>
      <c r="CL107" s="3"/>
      <c r="CM107" s="3"/>
      <c r="CN107" s="3"/>
      <c r="CO107" s="3"/>
      <c r="CP107" s="3"/>
      <c r="CQ107" s="37"/>
      <c r="CR107" s="37"/>
      <c r="CS107" s="37"/>
      <c r="CT107" s="37"/>
      <c r="CU107" s="37"/>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7"/>
      <c r="FF107" s="37"/>
      <c r="FG107" s="37"/>
      <c r="FH107" s="37"/>
      <c r="FI107" s="37"/>
      <c r="FJ107" s="3"/>
      <c r="FK107" s="3"/>
      <c r="FL107" s="3"/>
      <c r="FM107" s="3"/>
      <c r="FO107" s="3"/>
      <c r="FP107" s="3"/>
      <c r="FQ107" s="3" t="str">
        <f t="array" ref="FQ107">IF(SUM($FU107:$IP107)=74,"PASS","FAIL")</f>
        <v>PASS</v>
      </c>
      <c r="FR107" s="3">
        <f t="shared" si="9"/>
        <v>0</v>
      </c>
      <c r="FS107" s="3">
        <f t="shared" si="10"/>
        <v>0</v>
      </c>
      <c r="FT107" s="3"/>
      <c r="FU107" s="3">
        <f t="array" ref="FU107">SUM(IF(([2]JOE_DATA!$C$2:$C$19999=$C107)*([2]JOE_DATA!$B$2:$B$19999="Client Name Confidential"),1,0))</f>
        <v>1</v>
      </c>
      <c r="FV107" s="3">
        <f t="array" ref="FV107">IF(ISBLANK($E107),1,SUM(IF(([2]JOE_DATA!$C$2:$C$19999=$E107)*([2]JOE_DATA!$B$2:$B$19999="Client name confidential on completion"),1,0)))</f>
        <v>1</v>
      </c>
      <c r="FW107" s="3">
        <f t="array" ref="FW107">IF(LEN($F107)=0,0.5,SUM(IF(([2]JOE_DATA!$C$2:$C$19999=$F107)*([2]JOE_DATA!$B$2:$B$19999="Client sector group"),0.5,0)))
+
IF(LEN($G107)=0,0.25,SUM(IF(([2]JOE_DATA!$C$2:$C$19999=$G107)*([2]JOE_DATA!$B$2:$B$19999="Client sector group"),0.25,0)))
+
IF(LEN($H107)=0,0.25,SUM(IF(([2]JOE_DATA!$C$2:$C$19999=$H107)*([2]JOE_DATA!$B$2:$B$19999="Client sector group"),0.25,0)))</f>
        <v>1</v>
      </c>
      <c r="FX107" s="3">
        <f t="array" ref="FX107">IF(ISBLANK($I107),0.5,SUM(IF(([2]JOE_DATA!$C$2:$C$19999=$I107)*([2]JOE_DATA!$B$2:$B$19999="Client sub-sector group"),0.5,0)))
+
IF(ISBLANK($J107),0.25,SUM(IF(([2]JOE_DATA!$C$2:$C$19999=$J107)*([2]JOE_DATA!$B$2:$B$19999="Client sub-sector group"),0.25,0)))
+
IF(ISBLANK($K107),0.25,SUM(IF(([2]JOE_DATA!$C$2:$C$19999=$K107)*([2]JOE_DATA!$B$2:$B$19999="Client sub-sector group"),0.25,0)))</f>
        <v>1</v>
      </c>
      <c r="FY107" s="3">
        <f t="array" ref="FY107">IF(LEN($L107)=0,0.4,SUM(IF(([2]JOE_DATA!$C$2:$C$19999=$L107)*([2]JOE_DATA!$B$2:$B$19999="Predominant Country of Client"),0.4,0)))
+
IF(LEN($M107)=0,0.3,SUM(IF(([2]JOE_DATA!$C$2:$C$19999=$M107)*([2]JOE_DATA!$B$2:$B$19999="Predominant Country of Client"),0.3,0)))
+
IF(LEN($N107)=0,0.3,SUM(IF(([2]JOE_DATA!$C$2:$C$19999=$N107)*([2]JOE_DATA!$B$2:$B$19999="Predominant Country of Client"),0.3,0)))</f>
        <v>1</v>
      </c>
      <c r="FZ107" s="3">
        <f t="array" ref="FZ107">IF(LEN($O107)=0,0.4,SUM(IF(([2]JOE_DATA!$C$2:$C$19999=$O107)*([2]JOE_DATA!$B$2:$B$19999="Main practice group"),0.4,0)))
+
IF(LEN($P107)=0,0.3,SUM(IF(([2]JOE_DATA!$C$2:$C$19999=$P107)*([2]JOE_DATA!$B$2:$B$19999="Main practice group"),0.3,0)))
+
IF(LEN($Q107)=0,0.3,SUM(IF(([2]JOE_DATA!$C$2:$C$19999=$Q107)*([2]JOE_DATA!$B$2:$B$19999="Main practice group"),0.3,0)))</f>
        <v>1</v>
      </c>
      <c r="GA107" s="3">
        <f t="shared" si="11"/>
        <v>1</v>
      </c>
      <c r="GB107" s="3">
        <f t="shared" si="12"/>
        <v>1</v>
      </c>
      <c r="GC107" s="3">
        <f t="array" ref="GC107">IF(LEN($U107)=0,0.4,SUM(IF(([2]JOE_DATA!$C$2:$C$19999=$U107)*([2]JOE_DATA!$B$2:$B$19999="Matter sector group"),0.4,0)))
+
IF(LEN($V107)=0,0.3,SUM(IF(([2]JOE_DATA!$C$2:$C$19999=$V107)*([2]JOE_DATA!$B$2:$B$19999="Matter sector group"),0.3,0)))
+
IF(LEN($W107)=0,0.3,SUM(IF(([2]JOE_DATA!$C$2:$C$19999=$W107)*([2]JOE_DATA!$B$2:$B$19999="Matter sector group"),0.3,0)))</f>
        <v>1</v>
      </c>
      <c r="GD107" s="3">
        <f t="array" ref="GD107">IF(LEN($X107)=0,0.4,SUM(IF(([2]JOE_DATA!$C$2:$C$19999=$X107)*([2]JOE_DATA!$B$2:$B$19999="Matter sub-sector group"),0.4,0)))
+
IF(LEN($Y107)=0,0.3,SUM(IF(([2]JOE_DATA!$C$2:$C$19999=$Y107)*([2]JOE_DATA!$B$2:$B$19999="Matter sub-sector group"),0.3,0)))
+
IF(LEN($Z107)=0,0.3,SUM(IF(([2]JOE_DATA!$C$2:$C$19999=$Z107)*([2]JOE_DATA!$B$2:$B$19999="Matter sub-sector group"),0.3,0)))</f>
        <v>1</v>
      </c>
      <c r="GE107" s="3">
        <f t="array" ref="GE107">IF(ISBLANK($AD107),1,SUM(IF(([2]JOE_DATA!$C$2:$C$19999=$AD107)*([2]JOE_DATA!$B$2:$B$19999="Matter confidential"),1,0)))</f>
        <v>1</v>
      </c>
      <c r="GF107" s="3">
        <f t="array" ref="GF107">IF(ISBLANK($AE107),1,SUM(IF(([2]JOE_DATA!$C$2:$C$19999=$AE107)*([2]JOE_DATA!$B$2:$B$19999="Matter confidential on completion"),1,0)))</f>
        <v>1</v>
      </c>
      <c r="GG107" s="3">
        <f t="array" ref="GG107">IF(ISBLANK($AG107),1,SUM(IF(([2]JOE_DATA!$C$2:$C$19999=$AG107)*([2]JOE_DATA!$B$2:$B$19999="Applicable law"),1,0)))</f>
        <v>1</v>
      </c>
      <c r="GH107" s="3">
        <f t="array" ref="GH107">IF(ISBLANK($AO107),1,SUM(IF(([2]JOE_DATA!$C$2:$C$19999=$AO107)*([2]JOE_DATA!$B$2:$B$19999="Contentious"),1,0)))</f>
        <v>1</v>
      </c>
      <c r="GI107" s="3">
        <f t="array" ref="GI107">IF(ISBLANK($AP107),1,SUM(IF(([2]JOE_DATA!$C$2:$C$19999=$AP107)*([2]JOE_DATA!$B$2:$B$19999="Dispute resolution"),1,0)))</f>
        <v>1</v>
      </c>
      <c r="GJ107" s="3">
        <f t="array" ref="GJ107">IF(ISBLANK($AQ107),1,SUM(IF(([2]JOE_DATA!$C$2:$C$19999=$AQ107)*([2]JOE_DATA!$B$2:$B$19999="Language of dispute"),1,0)))</f>
        <v>1</v>
      </c>
      <c r="GK107" s="3">
        <f t="array" ref="GK107">IF(LEN($AW107)=0,0.4,SUM(IF(([2]JOE_DATA!$C$2:$C$19999=$AW107)*([2]JOE_DATA!$B$2:$B$19999="Country Of Arbitration"),0.4,0)))
+
IF(LEN($AX107)=0,0.3,SUM(IF(([2]JOE_DATA!$C$2:$C$19999=$AX107)*([2]JOE_DATA!$B$2:$B$19999="Country Of Arbitration"),0.3,0)))
+
IF(LEN($AY107)=0,0.3,SUM(IF(([2]JOE_DATA!$C$2:$C$19999=$AY107)*([2]JOE_DATA!$B$2:$B$19999="Country Of Arbitration"),0.3,0)))</f>
        <v>1</v>
      </c>
      <c r="GL107" s="3">
        <f t="array" ref="GL107">IF(LEN($AT107)=0,0.4,SUM(IF(([2]JOE_DATA!$C$2:$C$19999=$AT107)*([2]JOE_DATA!$B$2:$B$19999="Jurisdiction of dispute"),0.4,0)))
+
IF(LEN($AU107)=0,0.3,SUM(IF(([2]JOE_DATA!$C$2:$C$19999=$AU107)*([2]JOE_DATA!$B$2:$B$19999="Jurisdiction of dispute"),0.3,0)))
+
IF(LEN($AV107)=0,0.3,SUM(IF(([2]JOE_DATA!$C$2:$C$19999=$AV107)*([2]JOE_DATA!$B$2:$B$19999="Jurisdiction of dispute"),0.3,0)))</f>
        <v>1</v>
      </c>
      <c r="GM107" s="3">
        <f t="array" ref="GM107">IF(LEN($AZ107)=0,0.6,SUM(IF(([2]JOE_DATA!$C$2:$C$19999=$AZ107)*([2]JOE_DATA!$B$2:$B$19999="Seat of arbitration"),0.6,0)))
+
IF(LEN($BA107)=0,0.4,SUM(IF(([2]JOE_DATA!$C$2:$C$19999=$BA107)*([2]JOE_DATA!$B$2:$B$19999="Seat of arbitration"),0.4,0)))</f>
        <v>1</v>
      </c>
      <c r="GN107" s="3">
        <f t="array" ref="GN107">IF(ISBLANK($BB107),1,SUM(IF(([2]JOE_DATA!$C$2:$C$19999=$BB107)*([2]JOE_DATA!$B$2:$B$19999="Arbitral rules"),1,0)))</f>
        <v>1</v>
      </c>
      <c r="GO107" s="3">
        <f t="array" ref="GO107">IF(ISBLANK($BC107),1,SUM(IF(([2]JOE_DATA!$C$2:$C$19999=$BC107)*([2]JOE_DATA!$B$2:$B$19999="Investment treaty"),1,0)))</f>
        <v>1</v>
      </c>
      <c r="GP107" s="3">
        <f t="array" ref="GP107">IF(ISBLANK($BD107),1,SUM(IF(([2]JOE_DATA!$C$2:$C$19999=$BD107)*([2]JOE_DATA!$B$2:$B$19999="Investigation type"),1,0)))</f>
        <v>1</v>
      </c>
      <c r="GQ107" s="3">
        <f t="array" ref="GQ107">IF(ISBLANK($BF107),1,SUM(IF(([2]JOE_DATA!$C$2:$C$19999=$BF107)*([2]JOE_DATA!$B$2:$B$19999="Currency of deal"),1,0)))</f>
        <v>1</v>
      </c>
      <c r="GR107" s="3">
        <f t="array" ref="GR107">IF(ISBLANK($BG107),1,SUM(IF(([2]JOE_DATA!$C$2:$C$19999=$BG107)*([2]JOE_DATA!$B$2:$B$19999="Value confidential"),1,0)))</f>
        <v>1</v>
      </c>
      <c r="GS107" s="3">
        <f t="array" ref="GS107">IF(ISBLANK($BH107),1,SUM(IF(([2]JOE_DATA!$C$2:$C$19999=$BH107)*([2]JOE_DATA!$B$2:$B$19999="Value confidential on completion"),1,0)))</f>
        <v>1</v>
      </c>
      <c r="GT107" s="3">
        <f t="array" ref="GT107">IF(LEN($BI107)=0,0.4,SUM(IF(([2]JOE_DATA!$C$2:$C$19999=$BI107)*([2]JOE_DATA!$B$2:$B$19999="Teams"),0.4,0)))
+
IF(LEN($BJ107)=0,0.3,SUM(IF(([2]JOE_DATA!$C$2:$C$19999=$BJ107)*([2]JOE_DATA!$B$2:$B$19999="Teams"),0.3,0)))
+
IF(LEN($BK107)=0,0.3,SUM(IF(([2]JOE_DATA!$C$2:$C$19999=$BK107)*([2]JOE_DATA!$B$2:$B$19999="Teams"),0.3,0)))</f>
        <v>1</v>
      </c>
      <c r="GU107" s="3">
        <f t="array" ref="GU107">IF(LEN($BL107)=0,0.4,SUM(IF(([2]JOE_DATA!$C$2:$C$19999=$BL107)*([2]JOE_DATA!$B$2:$B$19999="Lead Matter Partner"),0.4,0)))
+
IF(LEN($BM107)=0,0.3,SUM(IF(([2]JOE_DATA!$C$2:$C$19999=$BM107)*([2]JOE_DATA!$B$2:$B$19999="Lead Matter Partner"),0.3,0)))
+
IF(LEN($BN107)=0,0.3,SUM(IF(([2]JOE_DATA!$C$2:$C$19999=$BN107)*([2]JOE_DATA!$B$2:$B$19999="Lead Matter Partner"),0.3,0)))</f>
        <v>1</v>
      </c>
      <c r="GV107" s="3">
        <f t="array" ref="GV107">IF(LEN($BP107)=0,0.4,SUM(IF(([2]JOE_DATA!$C$2:$C$19999=$BP107)*([2]JOE_DATA!$B$2:$B$19999="Source of credential"),0.4,0)))
+
IF(LEN($BQ107)=0,0.3,SUM(IF(([2]JOE_DATA!$C$2:$C$19999=$BQ107)*([2]JOE_DATA!$B$2:$B$19999="Source of credential"),0.3,0)))
+
IF(LEN($BR107)=0,0.3,SUM(IF(([2]JOE_DATA!$C$2:$C$19999=$BR107)*([2]JOE_DATA!$B$2:$B$19999="Source of credential"),0.3,0)))</f>
        <v>1</v>
      </c>
      <c r="GW107" s="3">
        <f t="array" ref="GW107">IF(LEN($BX107)=0,0.4,SUM(IF(([2]JOE_DATA!$C$2:$C$19999=$BX107)*([2]JOE_DATA!$B$2:$B$19999="CMS firms involved"),0.4,0)))
+
IF(LEN($BY107)=0,0.6,SUM(IF(([2]JOE_DATA!$C$2:$C$19999=$BY107)*([2]JOE_DATA!$B$2:$B$19999="CMS firms involved"),0.6,0)))</f>
        <v>1</v>
      </c>
      <c r="GX107" s="3">
        <f t="array" ref="GX107">IF(ISBLANK($BZ107),1,SUM(IF(([2]JOE_DATA!$C$2:$C$19999=$BZ107)*([2]JOE_DATA!$B$2:$B$19999="Lead CMS firm"),1,0)))</f>
        <v>1</v>
      </c>
      <c r="GY107" s="3">
        <f t="array" ref="GY107">IF(LEN($CA107)=0,0.4,SUM(IF(([2]JOE_DATA!$C$2:$C$19999=$CA107)*([2]JOE_DATA!$B$2:$B$19999="Countries of other CMS firms"),0.4,0)))
+
IF(LEN($CB107)=0,0.3,SUM(IF(([2]JOE_DATA!$C$2:$C$19999=$CB107)*([2]JOE_DATA!$B$2:$B$19999="Countries of other CMS firms"),0.3,0)))
+
IF(LEN($CC107)=0,0.3,SUM(IF(([2]JOE_DATA!$C$2:$C$19999=$CC107)*([2]JOE_DATA!$B$2:$B$19999="Countries of other CMS firms"),0.3,0)))</f>
        <v>1</v>
      </c>
      <c r="GZ107" s="3">
        <f t="array" ref="GZ107">IF(ISBLANK($CD107),1,SUM(IF(([2]JOE_DATA!$C$2:$C$19999=$CD107)*([2]JOE_DATA!$B$2:$B$19999="Credential status"),1,0)))</f>
        <v>1</v>
      </c>
      <c r="HA107" s="3">
        <f t="array" ref="HA107">IF(ISBLANK($CE107),1,SUM(IF(([2]JOE_DATA!$C$2:$C$19999=$CE107)*([2]JOE_DATA!$B$2:$B$19999="Credential version"),1,0)))</f>
        <v>1</v>
      </c>
      <c r="HB107" s="3">
        <f t="array" ref="HB107">IF(ISBLANK($CG107),1,SUM(IF(([2]JOE_DATA!$C$2:$C$19999=$CG107)*([2]JOE_DATA!$B$2:$B$19999="Credential type "),1,0)))</f>
        <v>1</v>
      </c>
      <c r="HC107" s="3">
        <f t="array" ref="HC107">IF(ISBLANK($CH107),1,SUM(IF(([2]JOE_DATA!$C$2:$C$19999=$CH107)*([2]JOE_DATA!$B$2:$B$19999="Other uses"),1,0)))</f>
        <v>1</v>
      </c>
      <c r="HD107" s="3">
        <f t="array" ref="HD107">IF(ISBLANK($CK107),1,SUM(IF(([2]JOE_DATA!$C$2:$C$19999=$CK107)*([2]JOE_DATA!$B$2:$B$19999="Priority"),1,0)))</f>
        <v>1</v>
      </c>
      <c r="HE107" s="3">
        <f t="array" ref="HE107">IF(LEN($CM107)=0,0.4,SUM(IF(([2]JOE_DATA!$C$2:$C$19999=$CM107)*([2]JOE_DATA!$B$2:$B$19999="Know how"),0.4,0)))
+
IF(LEN($CN107)=0,0.3,SUM(IF(([2]JOE_DATA!$C$2:$C$19999=$CN107)*([2]JOE_DATA!$B$2:$B$19999="Know how"),0.3,0)))
+
IF(LEN($CO107)=0,0.3,SUM(IF(([2]JOE_DATA!$C$2:$C$19999=$CO107)*([2]JOE_DATA!$B$2:$B$19999="Know how"),0.3,0)))</f>
        <v>1</v>
      </c>
      <c r="HF107" s="3">
        <f t="array" ref="HF107">IF(LEN($CS107)=0,0.4,SUM(IF(([2]JOE_DATA!$C$2:$C$19999=$CS107)*([2]JOE_DATA!$B$2:$B$19999="Work type")*([2]JOE_DATA!$A$2:$A$19999="BAIF"),0.4,0)))
+
IF(LEN($CT107)=0,0.3,SUM(IF(([2]JOE_DATA!$C$2:$C$19999=$CT107)*([2]JOE_DATA!$B$2:$B$19999="Work type")*([2]JOE_DATA!$A$2:$A$19999="BAIF"),0.3,0)))
+
IF(LEN($CU107)=0,0.3,SUM(IF(([2]JOE_DATA!$C$2:$C$19999=$CU107)*([2]JOE_DATA!$B$2:$B$19999="Work type")*([2]JOE_DATA!$A$2:$A$19999="BAIF"),0.3,0)))</f>
        <v>1</v>
      </c>
      <c r="HG107" s="3">
        <f t="array" ref="HG107">IF(LEN($CQ107)=0,1,SUM(IF(([2]JOE_DATA!$C$2:$C$19999=$CQ107)*([2]JOE_DATA!$B$2:$B$19999="Client type")*([2]JOE_DATA!$A$2:$A$19999="BAIF"),1,0)))</f>
        <v>1</v>
      </c>
      <c r="HH107" s="3">
        <f t="array" ref="HH107">IF(LEN($CW107)=0,0.4,SUM(IF(([2]JOE_DATA!$C$2:$C$19999=$CW107)*([2]JOE_DATA!$B$2:$B$19999="Work type")*([2]JOE_DATA!$A$2:$A$19999="CRD"),0.4,0)))
+
IF(LEN($CX107)=0,0.3,SUM(IF(([2]JOE_DATA!$C$2:$C$19999=$CX107)*([2]JOE_DATA!$B$2:$B$19999="Work type")*([2]JOE_DATA!$A$2:$A$19999="CRD"),0.3,0)))
+
IF(LEN($CY107)=0,0.3,SUM(IF(([2]JOE_DATA!$C$2:$C$19999=$CY107)*([2]JOE_DATA!$B$2:$B$19999="Work type")*([2]JOE_DATA!$A$2:$A$19999="CRD"),0.3,0)))</f>
        <v>1</v>
      </c>
      <c r="HI107" s="3">
        <f t="array" ref="HI107">IF(LEN($CZ107)=0,0.4,SUM(IF(([2]JOE_DATA!$C$2:$C$19999=$CZ107)*([2]JOE_DATA!$B$2:$B$19999="Sub-work type")*([2]JOE_DATA!$A$2:$A$19999="CRD"),0.4,0)))
+
IF(LEN($DA107)=0,0.3,SUM(IF(([2]JOE_DATA!$C$2:$C$19999=$DA107)*([2]JOE_DATA!$B$2:$B$19999="Sub-work type")*([2]JOE_DATA!$A$2:$A$19999="CRD"),0.3,0)))
+
IF(LEN($DB107)=0,0.3,SUM(IF(([2]JOE_DATA!$C$2:$C$19999=$DB107)*([2]JOE_DATA!$B$2:$B$19999="Sub-work type")*([2]JOE_DATA!$A$2:$A$19999="CRD"),0.3,0)))</f>
        <v>1</v>
      </c>
      <c r="HJ107" s="3">
        <f t="array" ref="HJ107">IF(LEN($CV107)=0,1,SUM(IF(([2]JOE_DATA!$C$2:$C$19999=$CV107)*([2]JOE_DATA!$B$2:$B$19999="Client type")*([2]JOE_DATA!$A$2:$A$19999="CRD"),1,0)))</f>
        <v>1</v>
      </c>
      <c r="HK107" s="3">
        <f t="array" ref="HK107">IF(LEN($DC107)=0,0.4,SUM(IF(([2]JOE_DATA!$C$2:$C$19999=$DC107)*([2]JOE_DATA!$B$2:$B$19999="Work type")*([2]JOE_DATA!$A$2:$A$19999="Corporate"),0.4,0)))
+
IF(LEN($DD107)=0,0.3,SUM(IF(([2]JOE_DATA!$C$2:$C$19999=$DD107)*([2]JOE_DATA!$B$2:$B$19999="Work type")*([2]JOE_DATA!$A$2:$A$19999="Corporate"),0.3,0)))
+
IF(LEN($DE107)=0,0.3,SUM(IF(([2]JOE_DATA!$C$2:$C$19999=$DE107)*([2]JOE_DATA!$B$2:$B$19999="Work type")*([2]JOE_DATA!$A$2:$A$19999="Corporate"),0.3,0)))</f>
        <v>1</v>
      </c>
      <c r="HL107" s="3">
        <f t="array" ref="HL107">IF(LEN($DF107)=0,0.4,SUM(IF(([2]JOE_DATA!$C$2:$C$19999=$DF107)*([2]JOE_DATA!$B$2:$B$19999="Sub-work type")*([2]JOE_DATA!$A$2:$A$19999="Corporate"),0.4,0)))
+
IF(LEN($DG107)=0,0.3,SUM(IF(([2]JOE_DATA!$C$2:$C$19999=$DG107)*([2]JOE_DATA!$B$2:$B$19999="Sub-work type")*([2]JOE_DATA!$A$2:$A$19999="Corporate"),0.3,0)))
+
IF(LEN($DH107)=0,0.3,SUM(IF(([2]JOE_DATA!$C$2:$C$19999=$DH107)*([2]JOE_DATA!$B$2:$B$19999="Sub-work type")*([2]JOE_DATA!$A$2:$A$19999="Corporate"),0.3,0)))</f>
        <v>1</v>
      </c>
      <c r="HM107" s="3">
        <f t="array" ref="HM107">IF(LEN($DI107)=0,0.4,SUM(IF(([2]JOE_DATA!$C$2:$C$19999=$DI107)*([2]JOE_DATA!$B$2:$B$19999="Acting for")*([2]JOE_DATA!$A$2:$A$19999="Corporate"),0.4,0)))
+
IF(LEN($DJ107)=0,0.3,SUM(IF(([2]JOE_DATA!$C$2:$C$19999=$DJ107)*([2]JOE_DATA!$B$2:$B$19999="Acting for")*([2]JOE_DATA!$A$2:$A$19999="Corporate"),0.3,0)))
+
IF(LEN($DK107)=0,0.3,SUM(IF(([2]JOE_DATA!$C$2:$C$19999=$DK107)*([2]JOE_DATA!$B$2:$B$19999="Acting for")*([2]JOE_DATA!$A$2:$A$19999="Corporate"),0.3,0)))</f>
        <v>1</v>
      </c>
      <c r="HN107" s="3">
        <f t="array" ref="HN107">IF(LEN($DM107)=0,0.4,SUM(IF(([2]JOE_DATA!$C$2:$C$19999=$DM107)*([2]JOE_DATA!$B$2:$B$19999="Country of buyer")*([2]JOE_DATA!$A$2:$A$19999="Corporate"),0.4,0)))
+
IF(LEN($DN107)=0,0.3,SUM(IF(([2]JOE_DATA!$C$2:$C$19999=$DN107)*([2]JOE_DATA!$B$2:$B$19999="Country of buyer")*([2]JOE_DATA!$A$2:$A$19999="Corporate"),0.3,0)))
+
IF(LEN($DL107)=0,0.3,SUM(IF(([2]JOE_DATA!$C$2:$C$19999=$DL107)*([2]JOE_DATA!$B$2:$B$19999="Country of buyer")*([2]JOE_DATA!$A$2:$A$19999="Corporate"),0.3,0)))</f>
        <v>1</v>
      </c>
      <c r="HO107" s="3">
        <f t="array" ref="HO107">IF(LEN($DO107)=0,0.4,SUM(IF(([2]JOE_DATA!$C$2:$C$19999=$DO107)*([2]JOE_DATA!$B$2:$B$19999="Country of seller")*([2]JOE_DATA!$A$2:$A$19999="Corporate"),0.4,0)))
+
IF(LEN($DP107)=0,0.3,SUM(IF(([2]JOE_DATA!$C$2:$C$19999=$DP107)*([2]JOE_DATA!$B$2:$B$19999="Country of seller")*([2]JOE_DATA!$A$2:$A$19999="Corporate"),0.3,0)))
+
IF(LEN($DQ107)=0,0.3,SUM(IF(([2]JOE_DATA!$C$2:$C$19999=$DQ107)*([2]JOE_DATA!$B$2:$B$19999="Country of seller")*([2]JOE_DATA!$A$2:$A$19999="Corporate"),0.3,0)))</f>
        <v>1</v>
      </c>
      <c r="HP107" s="3">
        <f t="array" ref="HP107">IF(LEN($DR107)=0,0.4,SUM(IF(([2]JOE_DATA!$C$2:$C$19999=$DR107)*([2]JOE_DATA!$B$2:$B$19999="Country of target")*([2]JOE_DATA!$A$2:$A$19999="Corporate"),0.4,0)))
+
IF(LEN($DS107)=0,0.3,SUM(IF(([2]JOE_DATA!$C$2:$C$19999=$DS107)*([2]JOE_DATA!$B$2:$B$19999="Country of target")*([2]JOE_DATA!$A$2:$A$19999="Corporate"),0.3,0)))
+
IF(LEN($DT107)=0,0.3,SUM(IF(([2]JOE_DATA!$C$2:$C$19999=$DT107)*([2]JOE_DATA!$B$2:$B$19999="Country of target")*([2]JOE_DATA!$A$2:$A$19999="Corporate"),0.3,0)))</f>
        <v>1</v>
      </c>
      <c r="HQ107" s="3">
        <f t="array" ref="HQ107">IF(LEN($DU107)=0,1,SUM(IF(([2]JOE_DATA!$C$2:$C$19999=$DU107)*([2]JOE_DATA!$B$2:$B$19999="Value over US $5m")*([2]JOE_DATA!$A$2:$A$19999="Corporate"),1,0)))</f>
        <v>1</v>
      </c>
      <c r="HR107" s="3">
        <f t="array" ref="HR107">IF(LEN($DV107)=0,1,SUM(IF(([2]JOE_DATA!$C$2:$C$19999=$DV107)*([2]JOE_DATA!$B$2:$B$19999="Value over £500,000")*([2]JOE_DATA!$A$2:$A$19999="Corporate"),1,0)))</f>
        <v>1</v>
      </c>
      <c r="HS107" s="3">
        <f t="array" ref="HS107">IF(LEN($DW107)=0,1,SUM(IF(([2]JOE_DATA!$C$2:$C$19999=$DW107)*([2]JOE_DATA!$B$2:$B$19999="Value over Euro 5m")*([2]JOE_DATA!$A$2:$A$19999="Corporate"),1,0)))</f>
        <v>1</v>
      </c>
      <c r="HT107" s="3">
        <f t="array" ref="HT107">IF(LEN($DX107)=0,1,SUM(IF(([2]JOE_DATA!$C$2:$C$19999=$DX107)*([2]JOE_DATA!$B$2:$B$19999="Value range in euros")*([2]JOE_DATA!$A$2:$A$19999="Corporate"),1,0)))</f>
        <v>1</v>
      </c>
      <c r="HU107" s="3">
        <f t="array" ref="HU107">IF(LEN($DY107)=0,1,SUM(IF(([2]JOE_DATA!$C$2:$C$19999=$DY107)*([2]JOE_DATA!$B$2:$B$19999="Is the deal relevant for M&amp;A study")*([2]JOE_DATA!$A$2:$A$19999="Corporate"),1,0)))</f>
        <v>1</v>
      </c>
      <c r="HV107" s="3">
        <f t="array" ref="HV107">IF(LEN($DZ107)=0,1,SUM(IF(([2]JOE_DATA!$C$2:$C$19999=$DZ107)*([2]JOE_DATA!$B$2:$B$19999="Does the deal involve PE clients")*([2]JOE_DATA!$A$2:$A$19999="Corporate"),1,0)))</f>
        <v>1</v>
      </c>
      <c r="HW107" s="3">
        <f t="array" ref="HW107">IF(LEN($EA107)=0,1,SUM(IF(([2]JOE_DATA!$C$2:$C$19999=$EA107)*([2]JOE_DATA!$B$2:$B$19999="Quarter deal announced/signed")*([2]JOE_DATA!$A$2:$A$19999="Corporate"),1,0)))</f>
        <v>1</v>
      </c>
      <c r="HX107" s="3">
        <f t="array" ref="HX107">IF(LEN($EB107)=0,1,SUM(IF(([2]JOE_DATA!$C$2:$C$19999=$EB107)*([2]JOE_DATA!$B$2:$B$19999="Quarter deal completed")*([2]JOE_DATA!$A$2:$A$19999="Corporate"),1,0)))</f>
        <v>1</v>
      </c>
      <c r="HY107" s="3">
        <f t="array" ref="HY107">IF(LEN($EC107)=0,1,SUM(IF(([2]JOE_DATA!$C$2:$C$19999=$EC107)*([2]JOE_DATA!$B$2:$B$19999="Year deal announced/signed")*([2]JOE_DATA!$A$2:$A$19999="Corporate"),1,0)))</f>
        <v>1</v>
      </c>
      <c r="HZ107" s="3">
        <f t="array" ref="HZ107">IF(LEN($ED107)=0,1,SUM(IF(([2]JOE_DATA!$C$2:$C$19999=$ED107)*([2]JOE_DATA!$B$2:$B$19999="Year deal completed")*([2]JOE_DATA!$A$2:$A$19999="Corporate"),1,0)))</f>
        <v>1</v>
      </c>
      <c r="IA107" s="3">
        <v>1</v>
      </c>
      <c r="IB107" s="3">
        <f t="array" ref="IB107">IF(LEN($EF107)=0,1,SUM(IF(([2]JOE_DATA!$C$2:$C$19999=$EF107)*([2]JOE_DATA!$B$2:$B$19999="Work type")*([2]JOE_DATA!$A$2:$A$19999="Corporate Tax"),1,0)))</f>
        <v>1</v>
      </c>
      <c r="IC107" s="3">
        <f t="array" ref="IC107">IF(LEN($EG107)=0,0.4,SUM(IF(([2]JOE_DATA!$C$2:$C$19999=$EG107)*([2]JOE_DATA!$B$2:$B$19999="Work type")*([2]JOE_DATA!$A$2:$A$19999="EPC Construction"),0.4,0)))
+
IF(LEN($EH107)=0,0.3,SUM(IF(([2]JOE_DATA!$C$2:$C$19999=$EH107)*([2]JOE_DATA!$B$2:$B$19999="Work type")*([2]JOE_DATA!$A$2:$A$19999="EPC Construction"),0.3,0)))
+
IF(LEN($EI107)=0,0.3,SUM(IF(([2]JOE_DATA!$C$2:$C$19999=$EI107)*([2]JOE_DATA!$B$2:$B$19999="Work type")*([2]JOE_DATA!$A$2:$A$19999="EPC Construction"),0.3,0)))</f>
        <v>1</v>
      </c>
      <c r="ID107" s="3">
        <f t="array" ref="ID107">IF(LEN($EJ107)=0,0.4,SUM(IF(([2]JOE_DATA!$C$2:$C$19999=$EJ107)*([2]JOE_DATA!$B$2:$B$19999="Contract type")*([2]JOE_DATA!$A$2:$A$19999="EPC Construction"),0.4,0)))
+
IF(LEN($EK107)=0,0.3,SUM(IF(([2]JOE_DATA!$C$2:$C$19999=$EK107)*([2]JOE_DATA!$B$2:$B$19999="Contract type")*([2]JOE_DATA!$A$2:$A$19999="EPC Construction"),0.3,0)))
+
IF(LEN($EL107)=0,0.3,SUM(IF(([2]JOE_DATA!$C$2:$C$19999=$EL107)*([2]JOE_DATA!$B$2:$B$19999="Contract type")*([2]JOE_DATA!$A$2:$A$19999="EPC Construction"),0.3,0)))</f>
        <v>1</v>
      </c>
      <c r="IE107" s="3">
        <f t="array" ref="IE107">IF(LEN($EP107)=0,1,SUM(IF(([2]JOE_DATA!$C$2:$C$19999=$EP107)*([2]JOE_DATA!$B$2:$B$19999="Client type")*([2]JOE_DATA!$A$2:$A$19999="EPC Construction"),1,0)))</f>
        <v>1</v>
      </c>
      <c r="IF107" s="3">
        <f t="array" ref="IF107">IF(LEN($EN107)=0,1,SUM(IF(([2]JOE_DATA!$C$2:$C$19999=$EN107)*([2]JOE_DATA!$B$2:$B$19999="Subject matter")*([2]JOE_DATA!$A$2:$A$19999="EPC Construction"),1,0)))</f>
        <v>1</v>
      </c>
      <c r="IG107" s="3">
        <f t="array" ref="IG107">IF(LEN($ER107)=0,1,SUM(IF(([2]JOE_DATA!$C$2:$C$19999=$ER107)*([2]JOE_DATA!$B$2:$B$19999="Client scope")*([2]JOE_DATA!$A$2:$A$19999="EPC Construction"),1,0)))</f>
        <v>1</v>
      </c>
      <c r="IH107" s="3">
        <f t="array" ref="IH107">IF(LEN($ES107)=0,0.4,SUM(IF(([2]JOE_DATA!$C$2:$C$19999=$ES107)*([2]JOE_DATA!$B$2:$B$19999="Work type")*([2]JOE_DATA!$A$2:$A$19999="EPC Energy"),0.4,0)))
+
IF(LEN($ET107)=0,0.3,SUM(IF(([2]JOE_DATA!$C$2:$C$19999=$ET107)*([2]JOE_DATA!$B$2:$B$19999="Work type")*([2]JOE_DATA!$A$2:$A$19999="EPC Energy"),0.3,0)))
+
IF(LEN($EU107)=0,0.3,SUM(IF(([2]JOE_DATA!$C$2:$C$19999=$EU107)*([2]JOE_DATA!$B$2:$B$19999="Work type")*([2]JOE_DATA!$A$2:$A$19999="EPC Energy"),0.3,0)))</f>
        <v>1</v>
      </c>
      <c r="II107" s="3">
        <f t="array" ref="II107">IF(LEN($EV107)=0,1,SUM(IF(([2]JOE_DATA!$C$2:$C$19999=$EV107)*([2]JOE_DATA!$B$2:$B$19999="Work type")*([2]JOE_DATA!$A$2:$A$19999="EPC Energy"),1,0)))</f>
        <v>1</v>
      </c>
      <c r="IJ107" s="3">
        <f t="array" ref="IJ107">IF(LEN($EW107)=0,1,SUM(IF(([2]JOE_DATA!$C$2:$C$19999=$EW107)*([2]JOE_DATA!$B$2:$B$19999="Client type")*([2]JOE_DATA!$A$2:$A$19999="EPC Projects"),1,0)))</f>
        <v>1</v>
      </c>
      <c r="IK107" s="3">
        <f t="array" ref="IK107">IF(LEN($FE107)=0,0.4,SUM(IF(([2]JOE_DATA!$C$2:$C$19999=$FE107)*([2]JOE_DATA!$B$2:$B$19999="Client type")*([2]JOE_DATA!$A$2:$A$19999="Real Estate"),0.4,0)))
+
IF(LEN($FF107)=0,0.3,SUM(IF(([2]JOE_DATA!$C$2:$C$19999=$FF107)*([2]JOE_DATA!$B$2:$B$19999="Client type")*([2]JOE_DATA!$A$2:$A$19999="Real Estate"),0.3,0)))
+
IF(LEN($FG107)=0,0.3,SUM(IF(([2]JOE_DATA!$C$2:$C$19999=$FG107)*([2]JOE_DATA!$B$2:$B$19999="Client type")*([2]JOE_DATA!$A$2:$A$19999="Real Estate"),0.3,0)))</f>
        <v>1</v>
      </c>
      <c r="IL107" s="3">
        <f t="array" ref="IL107">IF(LEN($FH107)=0,0.4,SUM(IF(([2]JOE_DATA!$C$2:$C$19999=$FH107)*([2]JOE_DATA!$B$2:$B$19999="Work type")*([2]JOE_DATA!$A$2:$A$19999="Real Estate"),0.4,0)))
+
IF(LEN($FI107)=0,0.3,SUM(IF(([2]JOE_DATA!$C$2:$C$19999=$FI107)*([2]JOE_DATA!$B$2:$B$19999="Work type")*([2]JOE_DATA!$A$2:$A$19999="Real Estate"),0.3,0)))
+
IF(LEN($FJ107)=0,0.3,SUM(IF(([2]JOE_DATA!$C$2:$C$19999=$FJ107)*([2]JOE_DATA!$B$2:$B$19999="Work type")*([2]JOE_DATA!$A$2:$A$19999="Real Estate"),0.3,0)))</f>
        <v>1</v>
      </c>
      <c r="IM107" s="3">
        <f t="array" ref="IM107">IF(LEN($EX107)=0,0.4,SUM(IF(([2]JOE_DATA!$C$2:$C$19999=$EX107)*([2]JOE_DATA!$B$2:$B$19999="Work type")*([2]JOE_DATA!$A$2:$A$19999="Human Capital"),0.4,0)))
+
IF(LEN($EY107)=0,0.3,SUM(IF(([2]JOE_DATA!$C$2:$C$19999=$EY107)*([2]JOE_DATA!$B$2:$B$19999="Work type")*([2]JOE_DATA!$A$2:$A$19999="Human Capital"),0.3,0)))
+
IF(LEN($EZ107)=0,0.3,SUM(IF(([2]JOE_DATA!$C$2:$C$19999=$EZ107)*([2]JOE_DATA!$B$2:$B$19999="Work type")*([2]JOE_DATA!$A$2:$A$19999="Human Capital"),0.3,0)))</f>
        <v>1</v>
      </c>
      <c r="IN107" s="3">
        <f t="array" ref="IN107">IF(LEN($FA107)=0,0.4,SUM(IF(([2]JOE_DATA!$C$2:$C$19999=$FA107)*([2]JOE_DATA!$B$2:$B$19999="Sub-work types")*([2]JOE_DATA!$A$2:$A$19999="Human Capital"),0.4,0)))
+
IF(LEN($FB107)=0,0.3,SUM(IF(([2]JOE_DATA!$C$2:$C$19999=$FB107)*([2]JOE_DATA!$B$2:$B$19999="Sub-work types")*([2]JOE_DATA!$A$2:$A$19999="Human Capital"),0.3,0)))
+
IF(LEN($FC107)=0,0.3,SUM(IF(([2]JOE_DATA!$C$2:$C$19999=$FC107)*([2]JOE_DATA!$B$2:$B$19999="Sub-work types")*([2]JOE_DATA!$A$2:$A$19999="Human Capital"),0.3,0)))</f>
        <v>1</v>
      </c>
      <c r="IO107" s="16">
        <f t="array" ref="IO107">IF(LEN($FD107)=0,1,SUM(IF(([2]JOE_DATA!$C$2:$C$19999=$FD107)*([2]JOE_DATA!$B$2:$B$19999="Pension scheme")*([2]JOE_DATA!$A$2:$A$19999="Human Capital"),1,0)))</f>
        <v>1</v>
      </c>
      <c r="IP107" s="3">
        <f t="array" ref="IP107">IF(LEN($BT107)=0,0.4,SUM(IF(([2]JOE_DATA!$C$2:$C$19999=$BT107)*([2]JOE_DATA!$B$2:$B$19999="Other Matter Executive"),0.4,0)))
+
IF(LEN($BU107)=0,0.3,SUM(IF(([2]JOE_DATA!$C$2:$C$19999=$BU107)*([2]JOE_DATA!$B$2:$B$19999="Other Matter Executive"),0.3,0)))
+
IF(LEN($BV107)=0,0.3,SUM(IF(([2]JOE_DATA!$C$2:$C$19999=$BV107)*([2]JOE_DATA!$B$2:$B$19999="Other Matter Executive"),0.3,0)))</f>
        <v>1</v>
      </c>
    </row>
    <row r="108" spans="1:250" ht="27.75">
      <c r="A108" s="37" t="s">
        <v>246</v>
      </c>
      <c r="B108" s="38" t="s">
        <v>584</v>
      </c>
      <c r="C108" s="37" t="s">
        <v>254</v>
      </c>
      <c r="D108" s="37"/>
      <c r="E108" s="3"/>
      <c r="F108" s="40" t="s">
        <v>269</v>
      </c>
      <c r="G108" s="3"/>
      <c r="H108" s="3"/>
      <c r="I108" s="40" t="s">
        <v>270</v>
      </c>
      <c r="J108" s="3"/>
      <c r="K108" s="3"/>
      <c r="L108" s="37"/>
      <c r="M108" s="3"/>
      <c r="N108" s="3"/>
      <c r="O108" s="41" t="s">
        <v>100</v>
      </c>
      <c r="P108" s="37"/>
      <c r="Q108" s="37"/>
      <c r="R108" s="3"/>
      <c r="S108" s="42"/>
      <c r="T108" s="42">
        <v>41024</v>
      </c>
      <c r="U108" s="40" t="s">
        <v>269</v>
      </c>
      <c r="V108" s="3"/>
      <c r="W108" s="3"/>
      <c r="X108" s="40" t="s">
        <v>270</v>
      </c>
      <c r="Y108" s="3"/>
      <c r="Z108" s="3"/>
      <c r="AA108" s="37" t="s">
        <v>585</v>
      </c>
      <c r="AB108" s="37" t="s">
        <v>586</v>
      </c>
      <c r="AC108" s="3"/>
      <c r="AD108" s="37" t="s">
        <v>254</v>
      </c>
      <c r="AE108" s="3"/>
      <c r="AF108" s="3"/>
      <c r="AG108" s="43" t="s">
        <v>130</v>
      </c>
      <c r="AH108" s="3"/>
      <c r="AI108" s="37" t="s">
        <v>255</v>
      </c>
      <c r="AJ108" s="3"/>
      <c r="AK108" s="3"/>
      <c r="AL108" s="37"/>
      <c r="AM108" s="3"/>
      <c r="AN108" s="3"/>
      <c r="AO108" s="37" t="s">
        <v>256</v>
      </c>
      <c r="AP108" s="3"/>
      <c r="AQ108" s="3"/>
      <c r="AR108" s="3"/>
      <c r="AS108" s="3"/>
      <c r="AT108" s="3"/>
      <c r="AU108" s="3"/>
      <c r="AV108" s="3"/>
      <c r="AW108" s="3"/>
      <c r="AX108" s="3"/>
      <c r="AY108" s="3"/>
      <c r="AZ108" s="3"/>
      <c r="BA108" s="3"/>
      <c r="BB108" s="3"/>
      <c r="BC108" s="3"/>
      <c r="BD108" s="3"/>
      <c r="BE108" s="44"/>
      <c r="BF108" s="37"/>
      <c r="BG108" s="37" t="s">
        <v>248</v>
      </c>
      <c r="BH108" s="3"/>
      <c r="BI108" s="37" t="s">
        <v>289</v>
      </c>
      <c r="BJ108" s="45"/>
      <c r="BK108" s="45"/>
      <c r="BL108" s="46" t="s">
        <v>290</v>
      </c>
      <c r="BM108" s="46"/>
      <c r="BN108" s="37"/>
      <c r="BO108" s="3"/>
      <c r="BP108" s="3"/>
      <c r="BQ108" s="3"/>
      <c r="BR108" s="3"/>
      <c r="BS108" s="3"/>
      <c r="BT108" s="46" t="s">
        <v>329</v>
      </c>
      <c r="BU108" s="37"/>
      <c r="BV108" s="37"/>
      <c r="BW108" s="3"/>
      <c r="BX108" s="3"/>
      <c r="BY108" s="3"/>
      <c r="BZ108" s="3"/>
      <c r="CA108" s="3"/>
      <c r="CB108" s="3"/>
      <c r="CC108" s="3"/>
      <c r="CD108" s="41" t="s">
        <v>259</v>
      </c>
      <c r="CE108" s="40" t="s">
        <v>260</v>
      </c>
      <c r="CF108" s="3"/>
      <c r="CG108" s="41" t="s">
        <v>261</v>
      </c>
      <c r="CH108" s="40"/>
      <c r="CI108" s="3"/>
      <c r="CJ108" s="3"/>
      <c r="CK108" s="41" t="s">
        <v>262</v>
      </c>
      <c r="CL108" s="3"/>
      <c r="CM108" s="3"/>
      <c r="CN108" s="3"/>
      <c r="CO108" s="3"/>
      <c r="CP108" s="3"/>
      <c r="CQ108" s="37"/>
      <c r="CR108" s="37"/>
      <c r="CS108" s="37"/>
      <c r="CT108" s="37"/>
      <c r="CU108" s="37"/>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7"/>
      <c r="FF108" s="37"/>
      <c r="FG108" s="37"/>
      <c r="FH108" s="37"/>
      <c r="FI108" s="37"/>
      <c r="FJ108" s="3"/>
      <c r="FK108" s="3"/>
      <c r="FL108" s="3"/>
      <c r="FM108" s="3"/>
      <c r="FO108" s="3"/>
      <c r="FP108" s="3"/>
      <c r="FQ108" s="3" t="str">
        <f t="array" ref="FQ108">IF(SUM($FU108:$IP108)=74,"PASS","FAIL")</f>
        <v>PASS</v>
      </c>
      <c r="FR108" s="3">
        <f t="shared" si="9"/>
        <v>0</v>
      </c>
      <c r="FS108" s="3">
        <f t="shared" si="10"/>
        <v>0</v>
      </c>
      <c r="FT108" s="3"/>
      <c r="FU108" s="3">
        <f t="array" ref="FU108">SUM(IF(([2]JOE_DATA!$C$2:$C$19999=$C108)*([2]JOE_DATA!$B$2:$B$19999="Client Name Confidential"),1,0))</f>
        <v>1</v>
      </c>
      <c r="FV108" s="3">
        <f t="array" ref="FV108">IF(ISBLANK($E108),1,SUM(IF(([2]JOE_DATA!$C$2:$C$19999=$E108)*([2]JOE_DATA!$B$2:$B$19999="Client name confidential on completion"),1,0)))</f>
        <v>1</v>
      </c>
      <c r="FW108" s="3">
        <f t="array" ref="FW108">IF(LEN($F108)=0,0.5,SUM(IF(([2]JOE_DATA!$C$2:$C$19999=$F108)*([2]JOE_DATA!$B$2:$B$19999="Client sector group"),0.5,0)))
+
IF(LEN($G108)=0,0.25,SUM(IF(([2]JOE_DATA!$C$2:$C$19999=$G108)*([2]JOE_DATA!$B$2:$B$19999="Client sector group"),0.25,0)))
+
IF(LEN($H108)=0,0.25,SUM(IF(([2]JOE_DATA!$C$2:$C$19999=$H108)*([2]JOE_DATA!$B$2:$B$19999="Client sector group"),0.25,0)))</f>
        <v>1</v>
      </c>
      <c r="FX108" s="3">
        <f t="array" ref="FX108">IF(ISBLANK($I108),0.5,SUM(IF(([2]JOE_DATA!$C$2:$C$19999=$I108)*([2]JOE_DATA!$B$2:$B$19999="Client sub-sector group"),0.5,0)))
+
IF(ISBLANK($J108),0.25,SUM(IF(([2]JOE_DATA!$C$2:$C$19999=$J108)*([2]JOE_DATA!$B$2:$B$19999="Client sub-sector group"),0.25,0)))
+
IF(ISBLANK($K108),0.25,SUM(IF(([2]JOE_DATA!$C$2:$C$19999=$K108)*([2]JOE_DATA!$B$2:$B$19999="Client sub-sector group"),0.25,0)))</f>
        <v>1</v>
      </c>
      <c r="FY108" s="3">
        <f t="array" ref="FY108">IF(LEN($L108)=0,0.4,SUM(IF(([2]JOE_DATA!$C$2:$C$19999=$L108)*([2]JOE_DATA!$B$2:$B$19999="Predominant Country of Client"),0.4,0)))
+
IF(LEN($M108)=0,0.3,SUM(IF(([2]JOE_DATA!$C$2:$C$19999=$M108)*([2]JOE_DATA!$B$2:$B$19999="Predominant Country of Client"),0.3,0)))
+
IF(LEN($N108)=0,0.3,SUM(IF(([2]JOE_DATA!$C$2:$C$19999=$N108)*([2]JOE_DATA!$B$2:$B$19999="Predominant Country of Client"),0.3,0)))</f>
        <v>1</v>
      </c>
      <c r="FZ108" s="3">
        <f t="array" ref="FZ108">IF(LEN($O108)=0,0.4,SUM(IF(([2]JOE_DATA!$C$2:$C$19999=$O108)*([2]JOE_DATA!$B$2:$B$19999="Main practice group"),0.4,0)))
+
IF(LEN($P108)=0,0.3,SUM(IF(([2]JOE_DATA!$C$2:$C$19999=$P108)*([2]JOE_DATA!$B$2:$B$19999="Main practice group"),0.3,0)))
+
IF(LEN($Q108)=0,0.3,SUM(IF(([2]JOE_DATA!$C$2:$C$19999=$Q108)*([2]JOE_DATA!$B$2:$B$19999="Main practice group"),0.3,0)))</f>
        <v>1</v>
      </c>
      <c r="GA108" s="3">
        <f t="shared" si="11"/>
        <v>1</v>
      </c>
      <c r="GB108" s="3">
        <f t="shared" si="12"/>
        <v>1</v>
      </c>
      <c r="GC108" s="3">
        <f t="array" ref="GC108">IF(LEN($U108)=0,0.4,SUM(IF(([2]JOE_DATA!$C$2:$C$19999=$U108)*([2]JOE_DATA!$B$2:$B$19999="Matter sector group"),0.4,0)))
+
IF(LEN($V108)=0,0.3,SUM(IF(([2]JOE_DATA!$C$2:$C$19999=$V108)*([2]JOE_DATA!$B$2:$B$19999="Matter sector group"),0.3,0)))
+
IF(LEN($W108)=0,0.3,SUM(IF(([2]JOE_DATA!$C$2:$C$19999=$W108)*([2]JOE_DATA!$B$2:$B$19999="Matter sector group"),0.3,0)))</f>
        <v>1</v>
      </c>
      <c r="GD108" s="3">
        <f t="array" ref="GD108">IF(LEN($X108)=0,0.4,SUM(IF(([2]JOE_DATA!$C$2:$C$19999=$X108)*([2]JOE_DATA!$B$2:$B$19999="Matter sub-sector group"),0.4,0)))
+
IF(LEN($Y108)=0,0.3,SUM(IF(([2]JOE_DATA!$C$2:$C$19999=$Y108)*([2]JOE_DATA!$B$2:$B$19999="Matter sub-sector group"),0.3,0)))
+
IF(LEN($Z108)=0,0.3,SUM(IF(([2]JOE_DATA!$C$2:$C$19999=$Z108)*([2]JOE_DATA!$B$2:$B$19999="Matter sub-sector group"),0.3,0)))</f>
        <v>1</v>
      </c>
      <c r="GE108" s="3">
        <f t="array" ref="GE108">IF(ISBLANK($AD108),1,SUM(IF(([2]JOE_DATA!$C$2:$C$19999=$AD108)*([2]JOE_DATA!$B$2:$B$19999="Matter confidential"),1,0)))</f>
        <v>1</v>
      </c>
      <c r="GF108" s="3">
        <f t="array" ref="GF108">IF(ISBLANK($AE108),1,SUM(IF(([2]JOE_DATA!$C$2:$C$19999=$AE108)*([2]JOE_DATA!$B$2:$B$19999="Matter confidential on completion"),1,0)))</f>
        <v>1</v>
      </c>
      <c r="GG108" s="3">
        <f t="array" ref="GG108">IF(ISBLANK($AG108),1,SUM(IF(([2]JOE_DATA!$C$2:$C$19999=$AG108)*([2]JOE_DATA!$B$2:$B$19999="Applicable law"),1,0)))</f>
        <v>1</v>
      </c>
      <c r="GH108" s="3">
        <f t="array" ref="GH108">IF(ISBLANK($AO108),1,SUM(IF(([2]JOE_DATA!$C$2:$C$19999=$AO108)*([2]JOE_DATA!$B$2:$B$19999="Contentious"),1,0)))</f>
        <v>1</v>
      </c>
      <c r="GI108" s="3">
        <f t="array" ref="GI108">IF(ISBLANK($AP108),1,SUM(IF(([2]JOE_DATA!$C$2:$C$19999=$AP108)*([2]JOE_DATA!$B$2:$B$19999="Dispute resolution"),1,0)))</f>
        <v>1</v>
      </c>
      <c r="GJ108" s="3">
        <f t="array" ref="GJ108">IF(ISBLANK($AQ108),1,SUM(IF(([2]JOE_DATA!$C$2:$C$19999=$AQ108)*([2]JOE_DATA!$B$2:$B$19999="Language of dispute"),1,0)))</f>
        <v>1</v>
      </c>
      <c r="GK108" s="3">
        <f t="array" ref="GK108">IF(LEN($AW108)=0,0.4,SUM(IF(([2]JOE_DATA!$C$2:$C$19999=$AW108)*([2]JOE_DATA!$B$2:$B$19999="Country Of Arbitration"),0.4,0)))
+
IF(LEN($AX108)=0,0.3,SUM(IF(([2]JOE_DATA!$C$2:$C$19999=$AX108)*([2]JOE_DATA!$B$2:$B$19999="Country Of Arbitration"),0.3,0)))
+
IF(LEN($AY108)=0,0.3,SUM(IF(([2]JOE_DATA!$C$2:$C$19999=$AY108)*([2]JOE_DATA!$B$2:$B$19999="Country Of Arbitration"),0.3,0)))</f>
        <v>1</v>
      </c>
      <c r="GL108" s="3">
        <f t="array" ref="GL108">IF(LEN($AT108)=0,0.4,SUM(IF(([2]JOE_DATA!$C$2:$C$19999=$AT108)*([2]JOE_DATA!$B$2:$B$19999="Jurisdiction of dispute"),0.4,0)))
+
IF(LEN($AU108)=0,0.3,SUM(IF(([2]JOE_DATA!$C$2:$C$19999=$AU108)*([2]JOE_DATA!$B$2:$B$19999="Jurisdiction of dispute"),0.3,0)))
+
IF(LEN($AV108)=0,0.3,SUM(IF(([2]JOE_DATA!$C$2:$C$19999=$AV108)*([2]JOE_DATA!$B$2:$B$19999="Jurisdiction of dispute"),0.3,0)))</f>
        <v>1</v>
      </c>
      <c r="GM108" s="3">
        <f t="array" ref="GM108">IF(LEN($AZ108)=0,0.6,SUM(IF(([2]JOE_DATA!$C$2:$C$19999=$AZ108)*([2]JOE_DATA!$B$2:$B$19999="Seat of arbitration"),0.6,0)))
+
IF(LEN($BA108)=0,0.4,SUM(IF(([2]JOE_DATA!$C$2:$C$19999=$BA108)*([2]JOE_DATA!$B$2:$B$19999="Seat of arbitration"),0.4,0)))</f>
        <v>1</v>
      </c>
      <c r="GN108" s="3">
        <f t="array" ref="GN108">IF(ISBLANK($BB108),1,SUM(IF(([2]JOE_DATA!$C$2:$C$19999=$BB108)*([2]JOE_DATA!$B$2:$B$19999="Arbitral rules"),1,0)))</f>
        <v>1</v>
      </c>
      <c r="GO108" s="3">
        <f t="array" ref="GO108">IF(ISBLANK($BC108),1,SUM(IF(([2]JOE_DATA!$C$2:$C$19999=$BC108)*([2]JOE_DATA!$B$2:$B$19999="Investment treaty"),1,0)))</f>
        <v>1</v>
      </c>
      <c r="GP108" s="3">
        <f t="array" ref="GP108">IF(ISBLANK($BD108),1,SUM(IF(([2]JOE_DATA!$C$2:$C$19999=$BD108)*([2]JOE_DATA!$B$2:$B$19999="Investigation type"),1,0)))</f>
        <v>1</v>
      </c>
      <c r="GQ108" s="3">
        <f t="array" ref="GQ108">IF(ISBLANK($BF108),1,SUM(IF(([2]JOE_DATA!$C$2:$C$19999=$BF108)*([2]JOE_DATA!$B$2:$B$19999="Currency of deal"),1,0)))</f>
        <v>1</v>
      </c>
      <c r="GR108" s="3">
        <f t="array" ref="GR108">IF(ISBLANK($BG108),1,SUM(IF(([2]JOE_DATA!$C$2:$C$19999=$BG108)*([2]JOE_DATA!$B$2:$B$19999="Value confidential"),1,0)))</f>
        <v>1</v>
      </c>
      <c r="GS108" s="3">
        <f t="array" ref="GS108">IF(ISBLANK($BH108),1,SUM(IF(([2]JOE_DATA!$C$2:$C$19999=$BH108)*([2]JOE_DATA!$B$2:$B$19999="Value confidential on completion"),1,0)))</f>
        <v>1</v>
      </c>
      <c r="GT108" s="3">
        <f t="array" ref="GT108">IF(LEN($BI108)=0,0.4,SUM(IF(([2]JOE_DATA!$C$2:$C$19999=$BI108)*([2]JOE_DATA!$B$2:$B$19999="Teams"),0.4,0)))
+
IF(LEN($BJ108)=0,0.3,SUM(IF(([2]JOE_DATA!$C$2:$C$19999=$BJ108)*([2]JOE_DATA!$B$2:$B$19999="Teams"),0.3,0)))
+
IF(LEN($BK108)=0,0.3,SUM(IF(([2]JOE_DATA!$C$2:$C$19999=$BK108)*([2]JOE_DATA!$B$2:$B$19999="Teams"),0.3,0)))</f>
        <v>1</v>
      </c>
      <c r="GU108" s="3">
        <f t="array" ref="GU108">IF(LEN($BL108)=0,0.4,SUM(IF(([2]JOE_DATA!$C$2:$C$19999=$BL108)*([2]JOE_DATA!$B$2:$B$19999="Lead Matter Partner"),0.4,0)))
+
IF(LEN($BM108)=0,0.3,SUM(IF(([2]JOE_DATA!$C$2:$C$19999=$BM108)*([2]JOE_DATA!$B$2:$B$19999="Lead Matter Partner"),0.3,0)))
+
IF(LEN($BN108)=0,0.3,SUM(IF(([2]JOE_DATA!$C$2:$C$19999=$BN108)*([2]JOE_DATA!$B$2:$B$19999="Lead Matter Partner"),0.3,0)))</f>
        <v>1</v>
      </c>
      <c r="GV108" s="3">
        <f t="array" ref="GV108">IF(LEN($BP108)=0,0.4,SUM(IF(([2]JOE_DATA!$C$2:$C$19999=$BP108)*([2]JOE_DATA!$B$2:$B$19999="Source of credential"),0.4,0)))
+
IF(LEN($BQ108)=0,0.3,SUM(IF(([2]JOE_DATA!$C$2:$C$19999=$BQ108)*([2]JOE_DATA!$B$2:$B$19999="Source of credential"),0.3,0)))
+
IF(LEN($BR108)=0,0.3,SUM(IF(([2]JOE_DATA!$C$2:$C$19999=$BR108)*([2]JOE_DATA!$B$2:$B$19999="Source of credential"),0.3,0)))</f>
        <v>1</v>
      </c>
      <c r="GW108" s="3">
        <f t="array" ref="GW108">IF(LEN($BX108)=0,0.4,SUM(IF(([2]JOE_DATA!$C$2:$C$19999=$BX108)*([2]JOE_DATA!$B$2:$B$19999="CMS firms involved"),0.4,0)))
+
IF(LEN($BY108)=0,0.6,SUM(IF(([2]JOE_DATA!$C$2:$C$19999=$BY108)*([2]JOE_DATA!$B$2:$B$19999="CMS firms involved"),0.6,0)))</f>
        <v>1</v>
      </c>
      <c r="GX108" s="3">
        <f t="array" ref="GX108">IF(ISBLANK($BZ108),1,SUM(IF(([2]JOE_DATA!$C$2:$C$19999=$BZ108)*([2]JOE_DATA!$B$2:$B$19999="Lead CMS firm"),1,0)))</f>
        <v>1</v>
      </c>
      <c r="GY108" s="3">
        <f t="array" ref="GY108">IF(LEN($CA108)=0,0.4,SUM(IF(([2]JOE_DATA!$C$2:$C$19999=$CA108)*([2]JOE_DATA!$B$2:$B$19999="Countries of other CMS firms"),0.4,0)))
+
IF(LEN($CB108)=0,0.3,SUM(IF(([2]JOE_DATA!$C$2:$C$19999=$CB108)*([2]JOE_DATA!$B$2:$B$19999="Countries of other CMS firms"),0.3,0)))
+
IF(LEN($CC108)=0,0.3,SUM(IF(([2]JOE_DATA!$C$2:$C$19999=$CC108)*([2]JOE_DATA!$B$2:$B$19999="Countries of other CMS firms"),0.3,0)))</f>
        <v>1</v>
      </c>
      <c r="GZ108" s="3">
        <f t="array" ref="GZ108">IF(ISBLANK($CD108),1,SUM(IF(([2]JOE_DATA!$C$2:$C$19999=$CD108)*([2]JOE_DATA!$B$2:$B$19999="Credential status"),1,0)))</f>
        <v>1</v>
      </c>
      <c r="HA108" s="3">
        <f t="array" ref="HA108">IF(ISBLANK($CE108),1,SUM(IF(([2]JOE_DATA!$C$2:$C$19999=$CE108)*([2]JOE_DATA!$B$2:$B$19999="Credential version"),1,0)))</f>
        <v>1</v>
      </c>
      <c r="HB108" s="3">
        <f t="array" ref="HB108">IF(ISBLANK($CG108),1,SUM(IF(([2]JOE_DATA!$C$2:$C$19999=$CG108)*([2]JOE_DATA!$B$2:$B$19999="Credential type "),1,0)))</f>
        <v>1</v>
      </c>
      <c r="HC108" s="3">
        <f t="array" ref="HC108">IF(ISBLANK($CH108),1,SUM(IF(([2]JOE_DATA!$C$2:$C$19999=$CH108)*([2]JOE_DATA!$B$2:$B$19999="Other uses"),1,0)))</f>
        <v>1</v>
      </c>
      <c r="HD108" s="3">
        <f t="array" ref="HD108">IF(ISBLANK($CK108),1,SUM(IF(([2]JOE_DATA!$C$2:$C$19999=$CK108)*([2]JOE_DATA!$B$2:$B$19999="Priority"),1,0)))</f>
        <v>1</v>
      </c>
      <c r="HE108" s="3">
        <f t="array" ref="HE108">IF(LEN($CM108)=0,0.4,SUM(IF(([2]JOE_DATA!$C$2:$C$19999=$CM108)*([2]JOE_DATA!$B$2:$B$19999="Know how"),0.4,0)))
+
IF(LEN($CN108)=0,0.3,SUM(IF(([2]JOE_DATA!$C$2:$C$19999=$CN108)*([2]JOE_DATA!$B$2:$B$19999="Know how"),0.3,0)))
+
IF(LEN($CO108)=0,0.3,SUM(IF(([2]JOE_DATA!$C$2:$C$19999=$CO108)*([2]JOE_DATA!$B$2:$B$19999="Know how"),0.3,0)))</f>
        <v>1</v>
      </c>
      <c r="HF108" s="3">
        <f t="array" ref="HF108">IF(LEN($CS108)=0,0.4,SUM(IF(([2]JOE_DATA!$C$2:$C$19999=$CS108)*([2]JOE_DATA!$B$2:$B$19999="Work type")*([2]JOE_DATA!$A$2:$A$19999="BAIF"),0.4,0)))
+
IF(LEN($CT108)=0,0.3,SUM(IF(([2]JOE_DATA!$C$2:$C$19999=$CT108)*([2]JOE_DATA!$B$2:$B$19999="Work type")*([2]JOE_DATA!$A$2:$A$19999="BAIF"),0.3,0)))
+
IF(LEN($CU108)=0,0.3,SUM(IF(([2]JOE_DATA!$C$2:$C$19999=$CU108)*([2]JOE_DATA!$B$2:$B$19999="Work type")*([2]JOE_DATA!$A$2:$A$19999="BAIF"),0.3,0)))</f>
        <v>1</v>
      </c>
      <c r="HG108" s="3">
        <f t="array" ref="HG108">IF(LEN($CQ108)=0,1,SUM(IF(([2]JOE_DATA!$C$2:$C$19999=$CQ108)*([2]JOE_DATA!$B$2:$B$19999="Client type")*([2]JOE_DATA!$A$2:$A$19999="BAIF"),1,0)))</f>
        <v>1</v>
      </c>
      <c r="HH108" s="3">
        <f t="array" ref="HH108">IF(LEN($CW108)=0,0.4,SUM(IF(([2]JOE_DATA!$C$2:$C$19999=$CW108)*([2]JOE_DATA!$B$2:$B$19999="Work type")*([2]JOE_DATA!$A$2:$A$19999="CRD"),0.4,0)))
+
IF(LEN($CX108)=0,0.3,SUM(IF(([2]JOE_DATA!$C$2:$C$19999=$CX108)*([2]JOE_DATA!$B$2:$B$19999="Work type")*([2]JOE_DATA!$A$2:$A$19999="CRD"),0.3,0)))
+
IF(LEN($CY108)=0,0.3,SUM(IF(([2]JOE_DATA!$C$2:$C$19999=$CY108)*([2]JOE_DATA!$B$2:$B$19999="Work type")*([2]JOE_DATA!$A$2:$A$19999="CRD"),0.3,0)))</f>
        <v>1</v>
      </c>
      <c r="HI108" s="3">
        <f t="array" ref="HI108">IF(LEN($CZ108)=0,0.4,SUM(IF(([2]JOE_DATA!$C$2:$C$19999=$CZ108)*([2]JOE_DATA!$B$2:$B$19999="Sub-work type")*([2]JOE_DATA!$A$2:$A$19999="CRD"),0.4,0)))
+
IF(LEN($DA108)=0,0.3,SUM(IF(([2]JOE_DATA!$C$2:$C$19999=$DA108)*([2]JOE_DATA!$B$2:$B$19999="Sub-work type")*([2]JOE_DATA!$A$2:$A$19999="CRD"),0.3,0)))
+
IF(LEN($DB108)=0,0.3,SUM(IF(([2]JOE_DATA!$C$2:$C$19999=$DB108)*([2]JOE_DATA!$B$2:$B$19999="Sub-work type")*([2]JOE_DATA!$A$2:$A$19999="CRD"),0.3,0)))</f>
        <v>1</v>
      </c>
      <c r="HJ108" s="3">
        <f t="array" ref="HJ108">IF(LEN($CV108)=0,1,SUM(IF(([2]JOE_DATA!$C$2:$C$19999=$CV108)*([2]JOE_DATA!$B$2:$B$19999="Client type")*([2]JOE_DATA!$A$2:$A$19999="CRD"),1,0)))</f>
        <v>1</v>
      </c>
      <c r="HK108" s="3">
        <f t="array" ref="HK108">IF(LEN($DC108)=0,0.4,SUM(IF(([2]JOE_DATA!$C$2:$C$19999=$DC108)*([2]JOE_DATA!$B$2:$B$19999="Work type")*([2]JOE_DATA!$A$2:$A$19999="Corporate"),0.4,0)))
+
IF(LEN($DD108)=0,0.3,SUM(IF(([2]JOE_DATA!$C$2:$C$19999=$DD108)*([2]JOE_DATA!$B$2:$B$19999="Work type")*([2]JOE_DATA!$A$2:$A$19999="Corporate"),0.3,0)))
+
IF(LEN($DE108)=0,0.3,SUM(IF(([2]JOE_DATA!$C$2:$C$19999=$DE108)*([2]JOE_DATA!$B$2:$B$19999="Work type")*([2]JOE_DATA!$A$2:$A$19999="Corporate"),0.3,0)))</f>
        <v>1</v>
      </c>
      <c r="HL108" s="3">
        <f t="array" ref="HL108">IF(LEN($DF108)=0,0.4,SUM(IF(([2]JOE_DATA!$C$2:$C$19999=$DF108)*([2]JOE_DATA!$B$2:$B$19999="Sub-work type")*([2]JOE_DATA!$A$2:$A$19999="Corporate"),0.4,0)))
+
IF(LEN($DG108)=0,0.3,SUM(IF(([2]JOE_DATA!$C$2:$C$19999=$DG108)*([2]JOE_DATA!$B$2:$B$19999="Sub-work type")*([2]JOE_DATA!$A$2:$A$19999="Corporate"),0.3,0)))
+
IF(LEN($DH108)=0,0.3,SUM(IF(([2]JOE_DATA!$C$2:$C$19999=$DH108)*([2]JOE_DATA!$B$2:$B$19999="Sub-work type")*([2]JOE_DATA!$A$2:$A$19999="Corporate"),0.3,0)))</f>
        <v>1</v>
      </c>
      <c r="HM108" s="3">
        <f t="array" ref="HM108">IF(LEN($DI108)=0,0.4,SUM(IF(([2]JOE_DATA!$C$2:$C$19999=$DI108)*([2]JOE_DATA!$B$2:$B$19999="Acting for")*([2]JOE_DATA!$A$2:$A$19999="Corporate"),0.4,0)))
+
IF(LEN($DJ108)=0,0.3,SUM(IF(([2]JOE_DATA!$C$2:$C$19999=$DJ108)*([2]JOE_DATA!$B$2:$B$19999="Acting for")*([2]JOE_DATA!$A$2:$A$19999="Corporate"),0.3,0)))
+
IF(LEN($DK108)=0,0.3,SUM(IF(([2]JOE_DATA!$C$2:$C$19999=$DK108)*([2]JOE_DATA!$B$2:$B$19999="Acting for")*([2]JOE_DATA!$A$2:$A$19999="Corporate"),0.3,0)))</f>
        <v>1</v>
      </c>
      <c r="HN108" s="3">
        <f t="array" ref="HN108">IF(LEN($DM108)=0,0.4,SUM(IF(([2]JOE_DATA!$C$2:$C$19999=$DM108)*([2]JOE_DATA!$B$2:$B$19999="Country of buyer")*([2]JOE_DATA!$A$2:$A$19999="Corporate"),0.4,0)))
+
IF(LEN($DN108)=0,0.3,SUM(IF(([2]JOE_DATA!$C$2:$C$19999=$DN108)*([2]JOE_DATA!$B$2:$B$19999="Country of buyer")*([2]JOE_DATA!$A$2:$A$19999="Corporate"),0.3,0)))
+
IF(LEN($DL108)=0,0.3,SUM(IF(([2]JOE_DATA!$C$2:$C$19999=$DL108)*([2]JOE_DATA!$B$2:$B$19999="Country of buyer")*([2]JOE_DATA!$A$2:$A$19999="Corporate"),0.3,0)))</f>
        <v>1</v>
      </c>
      <c r="HO108" s="3">
        <f t="array" ref="HO108">IF(LEN($DO108)=0,0.4,SUM(IF(([2]JOE_DATA!$C$2:$C$19999=$DO108)*([2]JOE_DATA!$B$2:$B$19999="Country of seller")*([2]JOE_DATA!$A$2:$A$19999="Corporate"),0.4,0)))
+
IF(LEN($DP108)=0,0.3,SUM(IF(([2]JOE_DATA!$C$2:$C$19999=$DP108)*([2]JOE_DATA!$B$2:$B$19999="Country of seller")*([2]JOE_DATA!$A$2:$A$19999="Corporate"),0.3,0)))
+
IF(LEN($DQ108)=0,0.3,SUM(IF(([2]JOE_DATA!$C$2:$C$19999=$DQ108)*([2]JOE_DATA!$B$2:$B$19999="Country of seller")*([2]JOE_DATA!$A$2:$A$19999="Corporate"),0.3,0)))</f>
        <v>1</v>
      </c>
      <c r="HP108" s="3">
        <f t="array" ref="HP108">IF(LEN($DR108)=0,0.4,SUM(IF(([2]JOE_DATA!$C$2:$C$19999=$DR108)*([2]JOE_DATA!$B$2:$B$19999="Country of target")*([2]JOE_DATA!$A$2:$A$19999="Corporate"),0.4,0)))
+
IF(LEN($DS108)=0,0.3,SUM(IF(([2]JOE_DATA!$C$2:$C$19999=$DS108)*([2]JOE_DATA!$B$2:$B$19999="Country of target")*([2]JOE_DATA!$A$2:$A$19999="Corporate"),0.3,0)))
+
IF(LEN($DT108)=0,0.3,SUM(IF(([2]JOE_DATA!$C$2:$C$19999=$DT108)*([2]JOE_DATA!$B$2:$B$19999="Country of target")*([2]JOE_DATA!$A$2:$A$19999="Corporate"),0.3,0)))</f>
        <v>1</v>
      </c>
      <c r="HQ108" s="3">
        <f t="array" ref="HQ108">IF(LEN($DU108)=0,1,SUM(IF(([2]JOE_DATA!$C$2:$C$19999=$DU108)*([2]JOE_DATA!$B$2:$B$19999="Value over US $5m")*([2]JOE_DATA!$A$2:$A$19999="Corporate"),1,0)))</f>
        <v>1</v>
      </c>
      <c r="HR108" s="3">
        <f t="array" ref="HR108">IF(LEN($DV108)=0,1,SUM(IF(([2]JOE_DATA!$C$2:$C$19999=$DV108)*([2]JOE_DATA!$B$2:$B$19999="Value over £500,000")*([2]JOE_DATA!$A$2:$A$19999="Corporate"),1,0)))</f>
        <v>1</v>
      </c>
      <c r="HS108" s="3">
        <f t="array" ref="HS108">IF(LEN($DW108)=0,1,SUM(IF(([2]JOE_DATA!$C$2:$C$19999=$DW108)*([2]JOE_DATA!$B$2:$B$19999="Value over Euro 5m")*([2]JOE_DATA!$A$2:$A$19999="Corporate"),1,0)))</f>
        <v>1</v>
      </c>
      <c r="HT108" s="3">
        <f t="array" ref="HT108">IF(LEN($DX108)=0,1,SUM(IF(([2]JOE_DATA!$C$2:$C$19999=$DX108)*([2]JOE_DATA!$B$2:$B$19999="Value range in euros")*([2]JOE_DATA!$A$2:$A$19999="Corporate"),1,0)))</f>
        <v>1</v>
      </c>
      <c r="HU108" s="3">
        <f t="array" ref="HU108">IF(LEN($DY108)=0,1,SUM(IF(([2]JOE_DATA!$C$2:$C$19999=$DY108)*([2]JOE_DATA!$B$2:$B$19999="Is the deal relevant for M&amp;A study")*([2]JOE_DATA!$A$2:$A$19999="Corporate"),1,0)))</f>
        <v>1</v>
      </c>
      <c r="HV108" s="3">
        <f t="array" ref="HV108">IF(LEN($DZ108)=0,1,SUM(IF(([2]JOE_DATA!$C$2:$C$19999=$DZ108)*([2]JOE_DATA!$B$2:$B$19999="Does the deal involve PE clients")*([2]JOE_DATA!$A$2:$A$19999="Corporate"),1,0)))</f>
        <v>1</v>
      </c>
      <c r="HW108" s="3">
        <f t="array" ref="HW108">IF(LEN($EA108)=0,1,SUM(IF(([2]JOE_DATA!$C$2:$C$19999=$EA108)*([2]JOE_DATA!$B$2:$B$19999="Quarter deal announced/signed")*([2]JOE_DATA!$A$2:$A$19999="Corporate"),1,0)))</f>
        <v>1</v>
      </c>
      <c r="HX108" s="3">
        <f t="array" ref="HX108">IF(LEN($EB108)=0,1,SUM(IF(([2]JOE_DATA!$C$2:$C$19999=$EB108)*([2]JOE_DATA!$B$2:$B$19999="Quarter deal completed")*([2]JOE_DATA!$A$2:$A$19999="Corporate"),1,0)))</f>
        <v>1</v>
      </c>
      <c r="HY108" s="3">
        <f t="array" ref="HY108">IF(LEN($EC108)=0,1,SUM(IF(([2]JOE_DATA!$C$2:$C$19999=$EC108)*([2]JOE_DATA!$B$2:$B$19999="Year deal announced/signed")*([2]JOE_DATA!$A$2:$A$19999="Corporate"),1,0)))</f>
        <v>1</v>
      </c>
      <c r="HZ108" s="3">
        <f t="array" ref="HZ108">IF(LEN($ED108)=0,1,SUM(IF(([2]JOE_DATA!$C$2:$C$19999=$ED108)*([2]JOE_DATA!$B$2:$B$19999="Year deal completed")*([2]JOE_DATA!$A$2:$A$19999="Corporate"),1,0)))</f>
        <v>1</v>
      </c>
      <c r="IA108" s="3">
        <v>1</v>
      </c>
      <c r="IB108" s="3">
        <f t="array" ref="IB108">IF(LEN($EF108)=0,1,SUM(IF(([2]JOE_DATA!$C$2:$C$19999=$EF108)*([2]JOE_DATA!$B$2:$B$19999="Work type")*([2]JOE_DATA!$A$2:$A$19999="Corporate Tax"),1,0)))</f>
        <v>1</v>
      </c>
      <c r="IC108" s="3">
        <f t="array" ref="IC108">IF(LEN($EG108)=0,0.4,SUM(IF(([2]JOE_DATA!$C$2:$C$19999=$EG108)*([2]JOE_DATA!$B$2:$B$19999="Work type")*([2]JOE_DATA!$A$2:$A$19999="EPC Construction"),0.4,0)))
+
IF(LEN($EH108)=0,0.3,SUM(IF(([2]JOE_DATA!$C$2:$C$19999=$EH108)*([2]JOE_DATA!$B$2:$B$19999="Work type")*([2]JOE_DATA!$A$2:$A$19999="EPC Construction"),0.3,0)))
+
IF(LEN($EI108)=0,0.3,SUM(IF(([2]JOE_DATA!$C$2:$C$19999=$EI108)*([2]JOE_DATA!$B$2:$B$19999="Work type")*([2]JOE_DATA!$A$2:$A$19999="EPC Construction"),0.3,0)))</f>
        <v>1</v>
      </c>
      <c r="ID108" s="3">
        <f t="array" ref="ID108">IF(LEN($EJ108)=0,0.4,SUM(IF(([2]JOE_DATA!$C$2:$C$19999=$EJ108)*([2]JOE_DATA!$B$2:$B$19999="Contract type")*([2]JOE_DATA!$A$2:$A$19999="EPC Construction"),0.4,0)))
+
IF(LEN($EK108)=0,0.3,SUM(IF(([2]JOE_DATA!$C$2:$C$19999=$EK108)*([2]JOE_DATA!$B$2:$B$19999="Contract type")*([2]JOE_DATA!$A$2:$A$19999="EPC Construction"),0.3,0)))
+
IF(LEN($EL108)=0,0.3,SUM(IF(([2]JOE_DATA!$C$2:$C$19999=$EL108)*([2]JOE_DATA!$B$2:$B$19999="Contract type")*([2]JOE_DATA!$A$2:$A$19999="EPC Construction"),0.3,0)))</f>
        <v>1</v>
      </c>
      <c r="IE108" s="3">
        <f t="array" ref="IE108">IF(LEN($EP108)=0,1,SUM(IF(([2]JOE_DATA!$C$2:$C$19999=$EP108)*([2]JOE_DATA!$B$2:$B$19999="Client type")*([2]JOE_DATA!$A$2:$A$19999="EPC Construction"),1,0)))</f>
        <v>1</v>
      </c>
      <c r="IF108" s="3">
        <f t="array" ref="IF108">IF(LEN($EN108)=0,1,SUM(IF(([2]JOE_DATA!$C$2:$C$19999=$EN108)*([2]JOE_DATA!$B$2:$B$19999="Subject matter")*([2]JOE_DATA!$A$2:$A$19999="EPC Construction"),1,0)))</f>
        <v>1</v>
      </c>
      <c r="IG108" s="3">
        <f t="array" ref="IG108">IF(LEN($ER108)=0,1,SUM(IF(([2]JOE_DATA!$C$2:$C$19999=$ER108)*([2]JOE_DATA!$B$2:$B$19999="Client scope")*([2]JOE_DATA!$A$2:$A$19999="EPC Construction"),1,0)))</f>
        <v>1</v>
      </c>
      <c r="IH108" s="3">
        <f t="array" ref="IH108">IF(LEN($ES108)=0,0.4,SUM(IF(([2]JOE_DATA!$C$2:$C$19999=$ES108)*([2]JOE_DATA!$B$2:$B$19999="Work type")*([2]JOE_DATA!$A$2:$A$19999="EPC Energy"),0.4,0)))
+
IF(LEN($ET108)=0,0.3,SUM(IF(([2]JOE_DATA!$C$2:$C$19999=$ET108)*([2]JOE_DATA!$B$2:$B$19999="Work type")*([2]JOE_DATA!$A$2:$A$19999="EPC Energy"),0.3,0)))
+
IF(LEN($EU108)=0,0.3,SUM(IF(([2]JOE_DATA!$C$2:$C$19999=$EU108)*([2]JOE_DATA!$B$2:$B$19999="Work type")*([2]JOE_DATA!$A$2:$A$19999="EPC Energy"),0.3,0)))</f>
        <v>1</v>
      </c>
      <c r="II108" s="3">
        <f t="array" ref="II108">IF(LEN($EV108)=0,1,SUM(IF(([2]JOE_DATA!$C$2:$C$19999=$EV108)*([2]JOE_DATA!$B$2:$B$19999="Work type")*([2]JOE_DATA!$A$2:$A$19999="EPC Energy"),1,0)))</f>
        <v>1</v>
      </c>
      <c r="IJ108" s="3">
        <f t="array" ref="IJ108">IF(LEN($EW108)=0,1,SUM(IF(([2]JOE_DATA!$C$2:$C$19999=$EW108)*([2]JOE_DATA!$B$2:$B$19999="Client type")*([2]JOE_DATA!$A$2:$A$19999="EPC Projects"),1,0)))</f>
        <v>1</v>
      </c>
      <c r="IK108" s="3">
        <f t="array" ref="IK108">IF(LEN($FE108)=0,0.4,SUM(IF(([2]JOE_DATA!$C$2:$C$19999=$FE108)*([2]JOE_DATA!$B$2:$B$19999="Client type")*([2]JOE_DATA!$A$2:$A$19999="Real Estate"),0.4,0)))
+
IF(LEN($FF108)=0,0.3,SUM(IF(([2]JOE_DATA!$C$2:$C$19999=$FF108)*([2]JOE_DATA!$B$2:$B$19999="Client type")*([2]JOE_DATA!$A$2:$A$19999="Real Estate"),0.3,0)))
+
IF(LEN($FG108)=0,0.3,SUM(IF(([2]JOE_DATA!$C$2:$C$19999=$FG108)*([2]JOE_DATA!$B$2:$B$19999="Client type")*([2]JOE_DATA!$A$2:$A$19999="Real Estate"),0.3,0)))</f>
        <v>1</v>
      </c>
      <c r="IL108" s="3">
        <f t="array" ref="IL108">IF(LEN($FH108)=0,0.4,SUM(IF(([2]JOE_DATA!$C$2:$C$19999=$FH108)*([2]JOE_DATA!$B$2:$B$19999="Work type")*([2]JOE_DATA!$A$2:$A$19999="Real Estate"),0.4,0)))
+
IF(LEN($FI108)=0,0.3,SUM(IF(([2]JOE_DATA!$C$2:$C$19999=$FI108)*([2]JOE_DATA!$B$2:$B$19999="Work type")*([2]JOE_DATA!$A$2:$A$19999="Real Estate"),0.3,0)))
+
IF(LEN($FJ108)=0,0.3,SUM(IF(([2]JOE_DATA!$C$2:$C$19999=$FJ108)*([2]JOE_DATA!$B$2:$B$19999="Work type")*([2]JOE_DATA!$A$2:$A$19999="Real Estate"),0.3,0)))</f>
        <v>1</v>
      </c>
      <c r="IM108" s="3">
        <f t="array" ref="IM108">IF(LEN($EX108)=0,0.4,SUM(IF(([2]JOE_DATA!$C$2:$C$19999=$EX108)*([2]JOE_DATA!$B$2:$B$19999="Work type")*([2]JOE_DATA!$A$2:$A$19999="Human Capital"),0.4,0)))
+
IF(LEN($EY108)=0,0.3,SUM(IF(([2]JOE_DATA!$C$2:$C$19999=$EY108)*([2]JOE_DATA!$B$2:$B$19999="Work type")*([2]JOE_DATA!$A$2:$A$19999="Human Capital"),0.3,0)))
+
IF(LEN($EZ108)=0,0.3,SUM(IF(([2]JOE_DATA!$C$2:$C$19999=$EZ108)*([2]JOE_DATA!$B$2:$B$19999="Work type")*([2]JOE_DATA!$A$2:$A$19999="Human Capital"),0.3,0)))</f>
        <v>1</v>
      </c>
      <c r="IN108" s="3">
        <f t="array" ref="IN108">IF(LEN($FA108)=0,0.4,SUM(IF(([2]JOE_DATA!$C$2:$C$19999=$FA108)*([2]JOE_DATA!$B$2:$B$19999="Sub-work types")*([2]JOE_DATA!$A$2:$A$19999="Human Capital"),0.4,0)))
+
IF(LEN($FB108)=0,0.3,SUM(IF(([2]JOE_DATA!$C$2:$C$19999=$FB108)*([2]JOE_DATA!$B$2:$B$19999="Sub-work types")*([2]JOE_DATA!$A$2:$A$19999="Human Capital"),0.3,0)))
+
IF(LEN($FC108)=0,0.3,SUM(IF(([2]JOE_DATA!$C$2:$C$19999=$FC108)*([2]JOE_DATA!$B$2:$B$19999="Sub-work types")*([2]JOE_DATA!$A$2:$A$19999="Human Capital"),0.3,0)))</f>
        <v>1</v>
      </c>
      <c r="IO108" s="16">
        <f t="array" ref="IO108">IF(LEN($FD108)=0,1,SUM(IF(([2]JOE_DATA!$C$2:$C$19999=$FD108)*([2]JOE_DATA!$B$2:$B$19999="Pension scheme")*([2]JOE_DATA!$A$2:$A$19999="Human Capital"),1,0)))</f>
        <v>1</v>
      </c>
      <c r="IP108" s="3">
        <f t="array" ref="IP108">IF(LEN($BT108)=0,0.4,SUM(IF(([2]JOE_DATA!$C$2:$C$19999=$BT108)*([2]JOE_DATA!$B$2:$B$19999="Other Matter Executive"),0.4,0)))
+
IF(LEN($BU108)=0,0.3,SUM(IF(([2]JOE_DATA!$C$2:$C$19999=$BU108)*([2]JOE_DATA!$B$2:$B$19999="Other Matter Executive"),0.3,0)))
+
IF(LEN($BV108)=0,0.3,SUM(IF(([2]JOE_DATA!$C$2:$C$19999=$BV108)*([2]JOE_DATA!$B$2:$B$19999="Other Matter Executive"),0.3,0)))</f>
        <v>1</v>
      </c>
    </row>
    <row r="109" spans="1:250" ht="27.75">
      <c r="A109" s="37" t="s">
        <v>246</v>
      </c>
      <c r="B109" s="38" t="s">
        <v>587</v>
      </c>
      <c r="C109" s="37" t="s">
        <v>254</v>
      </c>
      <c r="D109" s="37"/>
      <c r="E109" s="3"/>
      <c r="F109" s="39" t="s">
        <v>320</v>
      </c>
      <c r="G109" s="3"/>
      <c r="H109" s="3"/>
      <c r="I109" s="40" t="s">
        <v>321</v>
      </c>
      <c r="J109" s="3"/>
      <c r="K109" s="3"/>
      <c r="L109" s="37"/>
      <c r="M109" s="3"/>
      <c r="N109" s="3"/>
      <c r="O109" s="41" t="s">
        <v>109</v>
      </c>
      <c r="P109" s="37"/>
      <c r="Q109" s="37"/>
      <c r="R109" s="3"/>
      <c r="S109" s="42"/>
      <c r="T109" s="42">
        <v>39076</v>
      </c>
      <c r="U109" s="37" t="s">
        <v>320</v>
      </c>
      <c r="V109" s="3"/>
      <c r="W109" s="3"/>
      <c r="X109" s="40" t="s">
        <v>321</v>
      </c>
      <c r="Y109" s="3"/>
      <c r="Z109" s="3"/>
      <c r="AA109" s="37" t="s">
        <v>588</v>
      </c>
      <c r="AB109" s="37" t="s">
        <v>589</v>
      </c>
      <c r="AC109" s="3"/>
      <c r="AD109" s="37" t="s">
        <v>254</v>
      </c>
      <c r="AE109" s="3"/>
      <c r="AF109" s="3"/>
      <c r="AG109" s="43" t="s">
        <v>130</v>
      </c>
      <c r="AH109" s="3"/>
      <c r="AI109" s="37" t="s">
        <v>255</v>
      </c>
      <c r="AJ109" s="3"/>
      <c r="AK109" s="3"/>
      <c r="AL109" s="37"/>
      <c r="AM109" s="3"/>
      <c r="AN109" s="3"/>
      <c r="AO109" s="37" t="s">
        <v>256</v>
      </c>
      <c r="AP109" s="3"/>
      <c r="AQ109" s="3"/>
      <c r="AR109" s="3"/>
      <c r="AS109" s="3"/>
      <c r="AT109" s="3"/>
      <c r="AU109" s="3"/>
      <c r="AV109" s="3"/>
      <c r="AW109" s="3"/>
      <c r="AX109" s="3"/>
      <c r="AY109" s="3"/>
      <c r="AZ109" s="3"/>
      <c r="BA109" s="3"/>
      <c r="BB109" s="3"/>
      <c r="BC109" s="3"/>
      <c r="BD109" s="3"/>
      <c r="BE109" s="44"/>
      <c r="BF109" s="37"/>
      <c r="BG109" s="37" t="s">
        <v>254</v>
      </c>
      <c r="BH109" s="3"/>
      <c r="BI109" s="37" t="s">
        <v>357</v>
      </c>
      <c r="BJ109" s="45"/>
      <c r="BK109" s="45"/>
      <c r="BL109" s="46" t="s">
        <v>358</v>
      </c>
      <c r="BM109" s="46"/>
      <c r="BN109" s="37"/>
      <c r="BO109" s="3"/>
      <c r="BP109" s="3"/>
      <c r="BQ109" s="3"/>
      <c r="BR109" s="3"/>
      <c r="BS109" s="3"/>
      <c r="BT109" s="46" t="s">
        <v>468</v>
      </c>
      <c r="BU109" s="37"/>
      <c r="BV109" s="37"/>
      <c r="BW109" s="3"/>
      <c r="BX109" s="3"/>
      <c r="BY109" s="3"/>
      <c r="BZ109" s="3"/>
      <c r="CA109" s="3"/>
      <c r="CB109" s="3"/>
      <c r="CC109" s="3"/>
      <c r="CD109" s="41" t="s">
        <v>259</v>
      </c>
      <c r="CE109" s="40" t="s">
        <v>260</v>
      </c>
      <c r="CF109" s="3"/>
      <c r="CG109" s="41" t="s">
        <v>261</v>
      </c>
      <c r="CH109" s="40"/>
      <c r="CI109" s="3"/>
      <c r="CJ109" s="3"/>
      <c r="CK109" s="41" t="s">
        <v>262</v>
      </c>
      <c r="CL109" s="3"/>
      <c r="CM109" s="3"/>
      <c r="CN109" s="3"/>
      <c r="CO109" s="3"/>
      <c r="CP109" s="3"/>
      <c r="CQ109" s="37"/>
      <c r="CR109" s="37"/>
      <c r="CS109" s="37"/>
      <c r="CT109" s="37"/>
      <c r="CU109" s="37"/>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7"/>
      <c r="FF109" s="37"/>
      <c r="FG109" s="37"/>
      <c r="FH109" s="37"/>
      <c r="FI109" s="37"/>
      <c r="FJ109" s="3"/>
      <c r="FK109" s="3"/>
      <c r="FL109" s="3"/>
      <c r="FM109" s="3"/>
      <c r="FO109" s="3"/>
      <c r="FP109" s="3"/>
      <c r="FQ109" s="3" t="str">
        <f t="array" ref="FQ109">IF(SUM($FU109:$IP109)=74,"PASS","FAIL")</f>
        <v>PASS</v>
      </c>
      <c r="FR109" s="3">
        <f t="shared" si="9"/>
        <v>0</v>
      </c>
      <c r="FS109" s="3">
        <f t="shared" si="10"/>
        <v>0</v>
      </c>
      <c r="FT109" s="3"/>
      <c r="FU109" s="3">
        <f t="array" ref="FU109">SUM(IF(([2]JOE_DATA!$C$2:$C$19999=$C109)*([2]JOE_DATA!$B$2:$B$19999="Client Name Confidential"),1,0))</f>
        <v>1</v>
      </c>
      <c r="FV109" s="3">
        <f t="array" ref="FV109">IF(ISBLANK($E109),1,SUM(IF(([2]JOE_DATA!$C$2:$C$19999=$E109)*([2]JOE_DATA!$B$2:$B$19999="Client name confidential on completion"),1,0)))</f>
        <v>1</v>
      </c>
      <c r="FW109" s="3">
        <f t="array" ref="FW109">IF(LEN($F109)=0,0.5,SUM(IF(([2]JOE_DATA!$C$2:$C$19999=$F109)*([2]JOE_DATA!$B$2:$B$19999="Client sector group"),0.5,0)))
+
IF(LEN($G109)=0,0.25,SUM(IF(([2]JOE_DATA!$C$2:$C$19999=$G109)*([2]JOE_DATA!$B$2:$B$19999="Client sector group"),0.25,0)))
+
IF(LEN($H109)=0,0.25,SUM(IF(([2]JOE_DATA!$C$2:$C$19999=$H109)*([2]JOE_DATA!$B$2:$B$19999="Client sector group"),0.25,0)))</f>
        <v>1</v>
      </c>
      <c r="FX109" s="3">
        <f t="array" ref="FX109">IF(ISBLANK($I109),0.5,SUM(IF(([2]JOE_DATA!$C$2:$C$19999=$I109)*([2]JOE_DATA!$B$2:$B$19999="Client sub-sector group"),0.5,0)))
+
IF(ISBLANK($J109),0.25,SUM(IF(([2]JOE_DATA!$C$2:$C$19999=$J109)*([2]JOE_DATA!$B$2:$B$19999="Client sub-sector group"),0.25,0)))
+
IF(ISBLANK($K109),0.25,SUM(IF(([2]JOE_DATA!$C$2:$C$19999=$K109)*([2]JOE_DATA!$B$2:$B$19999="Client sub-sector group"),0.25,0)))</f>
        <v>1</v>
      </c>
      <c r="FY109" s="3">
        <f t="array" ref="FY109">IF(LEN($L109)=0,0.4,SUM(IF(([2]JOE_DATA!$C$2:$C$19999=$L109)*([2]JOE_DATA!$B$2:$B$19999="Predominant Country of Client"),0.4,0)))
+
IF(LEN($M109)=0,0.3,SUM(IF(([2]JOE_DATA!$C$2:$C$19999=$M109)*([2]JOE_DATA!$B$2:$B$19999="Predominant Country of Client"),0.3,0)))
+
IF(LEN($N109)=0,0.3,SUM(IF(([2]JOE_DATA!$C$2:$C$19999=$N109)*([2]JOE_DATA!$B$2:$B$19999="Predominant Country of Client"),0.3,0)))</f>
        <v>1</v>
      </c>
      <c r="FZ109" s="3">
        <f t="array" ref="FZ109">IF(LEN($O109)=0,0.4,SUM(IF(([2]JOE_DATA!$C$2:$C$19999=$O109)*([2]JOE_DATA!$B$2:$B$19999="Main practice group"),0.4,0)))
+
IF(LEN($P109)=0,0.3,SUM(IF(([2]JOE_DATA!$C$2:$C$19999=$P109)*([2]JOE_DATA!$B$2:$B$19999="Main practice group"),0.3,0)))
+
IF(LEN($Q109)=0,0.3,SUM(IF(([2]JOE_DATA!$C$2:$C$19999=$Q109)*([2]JOE_DATA!$B$2:$B$19999="Main practice group"),0.3,0)))</f>
        <v>1</v>
      </c>
      <c r="GA109" s="3">
        <f t="shared" si="11"/>
        <v>1</v>
      </c>
      <c r="GB109" s="3">
        <f t="shared" si="12"/>
        <v>1</v>
      </c>
      <c r="GC109" s="3">
        <f t="array" ref="GC109">IF(LEN($U109)=0,0.4,SUM(IF(([2]JOE_DATA!$C$2:$C$19999=$U109)*([2]JOE_DATA!$B$2:$B$19999="Matter sector group"),0.4,0)))
+
IF(LEN($V109)=0,0.3,SUM(IF(([2]JOE_DATA!$C$2:$C$19999=$V109)*([2]JOE_DATA!$B$2:$B$19999="Matter sector group"),0.3,0)))
+
IF(LEN($W109)=0,0.3,SUM(IF(([2]JOE_DATA!$C$2:$C$19999=$W109)*([2]JOE_DATA!$B$2:$B$19999="Matter sector group"),0.3,0)))</f>
        <v>1</v>
      </c>
      <c r="GD109" s="3">
        <f t="array" ref="GD109">IF(LEN($X109)=0,0.4,SUM(IF(([2]JOE_DATA!$C$2:$C$19999=$X109)*([2]JOE_DATA!$B$2:$B$19999="Matter sub-sector group"),0.4,0)))
+
IF(LEN($Y109)=0,0.3,SUM(IF(([2]JOE_DATA!$C$2:$C$19999=$Y109)*([2]JOE_DATA!$B$2:$B$19999="Matter sub-sector group"),0.3,0)))
+
IF(LEN($Z109)=0,0.3,SUM(IF(([2]JOE_DATA!$C$2:$C$19999=$Z109)*([2]JOE_DATA!$B$2:$B$19999="Matter sub-sector group"),0.3,0)))</f>
        <v>1</v>
      </c>
      <c r="GE109" s="3">
        <f t="array" ref="GE109">IF(ISBLANK($AD109),1,SUM(IF(([2]JOE_DATA!$C$2:$C$19999=$AD109)*([2]JOE_DATA!$B$2:$B$19999="Matter confidential"),1,0)))</f>
        <v>1</v>
      </c>
      <c r="GF109" s="3">
        <f t="array" ref="GF109">IF(ISBLANK($AE109),1,SUM(IF(([2]JOE_DATA!$C$2:$C$19999=$AE109)*([2]JOE_DATA!$B$2:$B$19999="Matter confidential on completion"),1,0)))</f>
        <v>1</v>
      </c>
      <c r="GG109" s="3">
        <f t="array" ref="GG109">IF(ISBLANK($AG109),1,SUM(IF(([2]JOE_DATA!$C$2:$C$19999=$AG109)*([2]JOE_DATA!$B$2:$B$19999="Applicable law"),1,0)))</f>
        <v>1</v>
      </c>
      <c r="GH109" s="3">
        <f t="array" ref="GH109">IF(ISBLANK($AO109),1,SUM(IF(([2]JOE_DATA!$C$2:$C$19999=$AO109)*([2]JOE_DATA!$B$2:$B$19999="Contentious"),1,0)))</f>
        <v>1</v>
      </c>
      <c r="GI109" s="3">
        <f t="array" ref="GI109">IF(ISBLANK($AP109),1,SUM(IF(([2]JOE_DATA!$C$2:$C$19999=$AP109)*([2]JOE_DATA!$B$2:$B$19999="Dispute resolution"),1,0)))</f>
        <v>1</v>
      </c>
      <c r="GJ109" s="3">
        <f t="array" ref="GJ109">IF(ISBLANK($AQ109),1,SUM(IF(([2]JOE_DATA!$C$2:$C$19999=$AQ109)*([2]JOE_DATA!$B$2:$B$19999="Language of dispute"),1,0)))</f>
        <v>1</v>
      </c>
      <c r="GK109" s="3">
        <f t="array" ref="GK109">IF(LEN($AW109)=0,0.4,SUM(IF(([2]JOE_DATA!$C$2:$C$19999=$AW109)*([2]JOE_DATA!$B$2:$B$19999="Country Of Arbitration"),0.4,0)))
+
IF(LEN($AX109)=0,0.3,SUM(IF(([2]JOE_DATA!$C$2:$C$19999=$AX109)*([2]JOE_DATA!$B$2:$B$19999="Country Of Arbitration"),0.3,0)))
+
IF(LEN($AY109)=0,0.3,SUM(IF(([2]JOE_DATA!$C$2:$C$19999=$AY109)*([2]JOE_DATA!$B$2:$B$19999="Country Of Arbitration"),0.3,0)))</f>
        <v>1</v>
      </c>
      <c r="GL109" s="3">
        <f t="array" ref="GL109">IF(LEN($AT109)=0,0.4,SUM(IF(([2]JOE_DATA!$C$2:$C$19999=$AT109)*([2]JOE_DATA!$B$2:$B$19999="Jurisdiction of dispute"),0.4,0)))
+
IF(LEN($AU109)=0,0.3,SUM(IF(([2]JOE_DATA!$C$2:$C$19999=$AU109)*([2]JOE_DATA!$B$2:$B$19999="Jurisdiction of dispute"),0.3,0)))
+
IF(LEN($AV109)=0,0.3,SUM(IF(([2]JOE_DATA!$C$2:$C$19999=$AV109)*([2]JOE_DATA!$B$2:$B$19999="Jurisdiction of dispute"),0.3,0)))</f>
        <v>1</v>
      </c>
      <c r="GM109" s="3">
        <f t="array" ref="GM109">IF(LEN($AZ109)=0,0.6,SUM(IF(([2]JOE_DATA!$C$2:$C$19999=$AZ109)*([2]JOE_DATA!$B$2:$B$19999="Seat of arbitration"),0.6,0)))
+
IF(LEN($BA109)=0,0.4,SUM(IF(([2]JOE_DATA!$C$2:$C$19999=$BA109)*([2]JOE_DATA!$B$2:$B$19999="Seat of arbitration"),0.4,0)))</f>
        <v>1</v>
      </c>
      <c r="GN109" s="3">
        <f t="array" ref="GN109">IF(ISBLANK($BB109),1,SUM(IF(([2]JOE_DATA!$C$2:$C$19999=$BB109)*([2]JOE_DATA!$B$2:$B$19999="Arbitral rules"),1,0)))</f>
        <v>1</v>
      </c>
      <c r="GO109" s="3">
        <f t="array" ref="GO109">IF(ISBLANK($BC109),1,SUM(IF(([2]JOE_DATA!$C$2:$C$19999=$BC109)*([2]JOE_DATA!$B$2:$B$19999="Investment treaty"),1,0)))</f>
        <v>1</v>
      </c>
      <c r="GP109" s="3">
        <f t="array" ref="GP109">IF(ISBLANK($BD109),1,SUM(IF(([2]JOE_DATA!$C$2:$C$19999=$BD109)*([2]JOE_DATA!$B$2:$B$19999="Investigation type"),1,0)))</f>
        <v>1</v>
      </c>
      <c r="GQ109" s="3">
        <f t="array" ref="GQ109">IF(ISBLANK($BF109),1,SUM(IF(([2]JOE_DATA!$C$2:$C$19999=$BF109)*([2]JOE_DATA!$B$2:$B$19999="Currency of deal"),1,0)))</f>
        <v>1</v>
      </c>
      <c r="GR109" s="3">
        <f t="array" ref="GR109">IF(ISBLANK($BG109),1,SUM(IF(([2]JOE_DATA!$C$2:$C$19999=$BG109)*([2]JOE_DATA!$B$2:$B$19999="Value confidential"),1,0)))</f>
        <v>1</v>
      </c>
      <c r="GS109" s="3">
        <f t="array" ref="GS109">IF(ISBLANK($BH109),1,SUM(IF(([2]JOE_DATA!$C$2:$C$19999=$BH109)*([2]JOE_DATA!$B$2:$B$19999="Value confidential on completion"),1,0)))</f>
        <v>1</v>
      </c>
      <c r="GT109" s="3">
        <f t="array" ref="GT109">IF(LEN($BI109)=0,0.4,SUM(IF(([2]JOE_DATA!$C$2:$C$19999=$BI109)*([2]JOE_DATA!$B$2:$B$19999="Teams"),0.4,0)))
+
IF(LEN($BJ109)=0,0.3,SUM(IF(([2]JOE_DATA!$C$2:$C$19999=$BJ109)*([2]JOE_DATA!$B$2:$B$19999="Teams"),0.3,0)))
+
IF(LEN($BK109)=0,0.3,SUM(IF(([2]JOE_DATA!$C$2:$C$19999=$BK109)*([2]JOE_DATA!$B$2:$B$19999="Teams"),0.3,0)))</f>
        <v>1</v>
      </c>
      <c r="GU109" s="3">
        <f t="array" ref="GU109">IF(LEN($BL109)=0,0.4,SUM(IF(([2]JOE_DATA!$C$2:$C$19999=$BL109)*([2]JOE_DATA!$B$2:$B$19999="Lead Matter Partner"),0.4,0)))
+
IF(LEN($BM109)=0,0.3,SUM(IF(([2]JOE_DATA!$C$2:$C$19999=$BM109)*([2]JOE_DATA!$B$2:$B$19999="Lead Matter Partner"),0.3,0)))
+
IF(LEN($BN109)=0,0.3,SUM(IF(([2]JOE_DATA!$C$2:$C$19999=$BN109)*([2]JOE_DATA!$B$2:$B$19999="Lead Matter Partner"),0.3,0)))</f>
        <v>1</v>
      </c>
      <c r="GV109" s="3">
        <f t="array" ref="GV109">IF(LEN($BP109)=0,0.4,SUM(IF(([2]JOE_DATA!$C$2:$C$19999=$BP109)*([2]JOE_DATA!$B$2:$B$19999="Source of credential"),0.4,0)))
+
IF(LEN($BQ109)=0,0.3,SUM(IF(([2]JOE_DATA!$C$2:$C$19999=$BQ109)*([2]JOE_DATA!$B$2:$B$19999="Source of credential"),0.3,0)))
+
IF(LEN($BR109)=0,0.3,SUM(IF(([2]JOE_DATA!$C$2:$C$19999=$BR109)*([2]JOE_DATA!$B$2:$B$19999="Source of credential"),0.3,0)))</f>
        <v>1</v>
      </c>
      <c r="GW109" s="3">
        <f t="array" ref="GW109">IF(LEN($BX109)=0,0.4,SUM(IF(([2]JOE_DATA!$C$2:$C$19999=$BX109)*([2]JOE_DATA!$B$2:$B$19999="CMS firms involved"),0.4,0)))
+
IF(LEN($BY109)=0,0.6,SUM(IF(([2]JOE_DATA!$C$2:$C$19999=$BY109)*([2]JOE_DATA!$B$2:$B$19999="CMS firms involved"),0.6,0)))</f>
        <v>1</v>
      </c>
      <c r="GX109" s="3">
        <f t="array" ref="GX109">IF(ISBLANK($BZ109),1,SUM(IF(([2]JOE_DATA!$C$2:$C$19999=$BZ109)*([2]JOE_DATA!$B$2:$B$19999="Lead CMS firm"),1,0)))</f>
        <v>1</v>
      </c>
      <c r="GY109" s="3">
        <f t="array" ref="GY109">IF(LEN($CA109)=0,0.4,SUM(IF(([2]JOE_DATA!$C$2:$C$19999=$CA109)*([2]JOE_DATA!$B$2:$B$19999="Countries of other CMS firms"),0.4,0)))
+
IF(LEN($CB109)=0,0.3,SUM(IF(([2]JOE_DATA!$C$2:$C$19999=$CB109)*([2]JOE_DATA!$B$2:$B$19999="Countries of other CMS firms"),0.3,0)))
+
IF(LEN($CC109)=0,0.3,SUM(IF(([2]JOE_DATA!$C$2:$C$19999=$CC109)*([2]JOE_DATA!$B$2:$B$19999="Countries of other CMS firms"),0.3,0)))</f>
        <v>1</v>
      </c>
      <c r="GZ109" s="3">
        <f t="array" ref="GZ109">IF(ISBLANK($CD109),1,SUM(IF(([2]JOE_DATA!$C$2:$C$19999=$CD109)*([2]JOE_DATA!$B$2:$B$19999="Credential status"),1,0)))</f>
        <v>1</v>
      </c>
      <c r="HA109" s="3">
        <f t="array" ref="HA109">IF(ISBLANK($CE109),1,SUM(IF(([2]JOE_DATA!$C$2:$C$19999=$CE109)*([2]JOE_DATA!$B$2:$B$19999="Credential version"),1,0)))</f>
        <v>1</v>
      </c>
      <c r="HB109" s="3">
        <f t="array" ref="HB109">IF(ISBLANK($CG109),1,SUM(IF(([2]JOE_DATA!$C$2:$C$19999=$CG109)*([2]JOE_DATA!$B$2:$B$19999="Credential type "),1,0)))</f>
        <v>1</v>
      </c>
      <c r="HC109" s="3">
        <f t="array" ref="HC109">IF(ISBLANK($CH109),1,SUM(IF(([2]JOE_DATA!$C$2:$C$19999=$CH109)*([2]JOE_DATA!$B$2:$B$19999="Other uses"),1,0)))</f>
        <v>1</v>
      </c>
      <c r="HD109" s="3">
        <f t="array" ref="HD109">IF(ISBLANK($CK109),1,SUM(IF(([2]JOE_DATA!$C$2:$C$19999=$CK109)*([2]JOE_DATA!$B$2:$B$19999="Priority"),1,0)))</f>
        <v>1</v>
      </c>
      <c r="HE109" s="3">
        <f t="array" ref="HE109">IF(LEN($CM109)=0,0.4,SUM(IF(([2]JOE_DATA!$C$2:$C$19999=$CM109)*([2]JOE_DATA!$B$2:$B$19999="Know how"),0.4,0)))
+
IF(LEN($CN109)=0,0.3,SUM(IF(([2]JOE_DATA!$C$2:$C$19999=$CN109)*([2]JOE_DATA!$B$2:$B$19999="Know how"),0.3,0)))
+
IF(LEN($CO109)=0,0.3,SUM(IF(([2]JOE_DATA!$C$2:$C$19999=$CO109)*([2]JOE_DATA!$B$2:$B$19999="Know how"),0.3,0)))</f>
        <v>1</v>
      </c>
      <c r="HF109" s="3">
        <f t="array" ref="HF109">IF(LEN($CS109)=0,0.4,SUM(IF(([2]JOE_DATA!$C$2:$C$19999=$CS109)*([2]JOE_DATA!$B$2:$B$19999="Work type")*([2]JOE_DATA!$A$2:$A$19999="BAIF"),0.4,0)))
+
IF(LEN($CT109)=0,0.3,SUM(IF(([2]JOE_DATA!$C$2:$C$19999=$CT109)*([2]JOE_DATA!$B$2:$B$19999="Work type")*([2]JOE_DATA!$A$2:$A$19999="BAIF"),0.3,0)))
+
IF(LEN($CU109)=0,0.3,SUM(IF(([2]JOE_DATA!$C$2:$C$19999=$CU109)*([2]JOE_DATA!$B$2:$B$19999="Work type")*([2]JOE_DATA!$A$2:$A$19999="BAIF"),0.3,0)))</f>
        <v>1</v>
      </c>
      <c r="HG109" s="3">
        <f t="array" ref="HG109">IF(LEN($CQ109)=0,1,SUM(IF(([2]JOE_DATA!$C$2:$C$19999=$CQ109)*([2]JOE_DATA!$B$2:$B$19999="Client type")*([2]JOE_DATA!$A$2:$A$19999="BAIF"),1,0)))</f>
        <v>1</v>
      </c>
      <c r="HH109" s="3">
        <f t="array" ref="HH109">IF(LEN($CW109)=0,0.4,SUM(IF(([2]JOE_DATA!$C$2:$C$19999=$CW109)*([2]JOE_DATA!$B$2:$B$19999="Work type")*([2]JOE_DATA!$A$2:$A$19999="CRD"),0.4,0)))
+
IF(LEN($CX109)=0,0.3,SUM(IF(([2]JOE_DATA!$C$2:$C$19999=$CX109)*([2]JOE_DATA!$B$2:$B$19999="Work type")*([2]JOE_DATA!$A$2:$A$19999="CRD"),0.3,0)))
+
IF(LEN($CY109)=0,0.3,SUM(IF(([2]JOE_DATA!$C$2:$C$19999=$CY109)*([2]JOE_DATA!$B$2:$B$19999="Work type")*([2]JOE_DATA!$A$2:$A$19999="CRD"),0.3,0)))</f>
        <v>1</v>
      </c>
      <c r="HI109" s="3">
        <f t="array" ref="HI109">IF(LEN($CZ109)=0,0.4,SUM(IF(([2]JOE_DATA!$C$2:$C$19999=$CZ109)*([2]JOE_DATA!$B$2:$B$19999="Sub-work type")*([2]JOE_DATA!$A$2:$A$19999="CRD"),0.4,0)))
+
IF(LEN($DA109)=0,0.3,SUM(IF(([2]JOE_DATA!$C$2:$C$19999=$DA109)*([2]JOE_DATA!$B$2:$B$19999="Sub-work type")*([2]JOE_DATA!$A$2:$A$19999="CRD"),0.3,0)))
+
IF(LEN($DB109)=0,0.3,SUM(IF(([2]JOE_DATA!$C$2:$C$19999=$DB109)*([2]JOE_DATA!$B$2:$B$19999="Sub-work type")*([2]JOE_DATA!$A$2:$A$19999="CRD"),0.3,0)))</f>
        <v>1</v>
      </c>
      <c r="HJ109" s="3">
        <f t="array" ref="HJ109">IF(LEN($CV109)=0,1,SUM(IF(([2]JOE_DATA!$C$2:$C$19999=$CV109)*([2]JOE_DATA!$B$2:$B$19999="Client type")*([2]JOE_DATA!$A$2:$A$19999="CRD"),1,0)))</f>
        <v>1</v>
      </c>
      <c r="HK109" s="3">
        <f t="array" ref="HK109">IF(LEN($DC109)=0,0.4,SUM(IF(([2]JOE_DATA!$C$2:$C$19999=$DC109)*([2]JOE_DATA!$B$2:$B$19999="Work type")*([2]JOE_DATA!$A$2:$A$19999="Corporate"),0.4,0)))
+
IF(LEN($DD109)=0,0.3,SUM(IF(([2]JOE_DATA!$C$2:$C$19999=$DD109)*([2]JOE_DATA!$B$2:$B$19999="Work type")*([2]JOE_DATA!$A$2:$A$19999="Corporate"),0.3,0)))
+
IF(LEN($DE109)=0,0.3,SUM(IF(([2]JOE_DATA!$C$2:$C$19999=$DE109)*([2]JOE_DATA!$B$2:$B$19999="Work type")*([2]JOE_DATA!$A$2:$A$19999="Corporate"),0.3,0)))</f>
        <v>1</v>
      </c>
      <c r="HL109" s="3">
        <f t="array" ref="HL109">IF(LEN($DF109)=0,0.4,SUM(IF(([2]JOE_DATA!$C$2:$C$19999=$DF109)*([2]JOE_DATA!$B$2:$B$19999="Sub-work type")*([2]JOE_DATA!$A$2:$A$19999="Corporate"),0.4,0)))
+
IF(LEN($DG109)=0,0.3,SUM(IF(([2]JOE_DATA!$C$2:$C$19999=$DG109)*([2]JOE_DATA!$B$2:$B$19999="Sub-work type")*([2]JOE_DATA!$A$2:$A$19999="Corporate"),0.3,0)))
+
IF(LEN($DH109)=0,0.3,SUM(IF(([2]JOE_DATA!$C$2:$C$19999=$DH109)*([2]JOE_DATA!$B$2:$B$19999="Sub-work type")*([2]JOE_DATA!$A$2:$A$19999="Corporate"),0.3,0)))</f>
        <v>1</v>
      </c>
      <c r="HM109" s="3">
        <f t="array" ref="HM109">IF(LEN($DI109)=0,0.4,SUM(IF(([2]JOE_DATA!$C$2:$C$19999=$DI109)*([2]JOE_DATA!$B$2:$B$19999="Acting for")*([2]JOE_DATA!$A$2:$A$19999="Corporate"),0.4,0)))
+
IF(LEN($DJ109)=0,0.3,SUM(IF(([2]JOE_DATA!$C$2:$C$19999=$DJ109)*([2]JOE_DATA!$B$2:$B$19999="Acting for")*([2]JOE_DATA!$A$2:$A$19999="Corporate"),0.3,0)))
+
IF(LEN($DK109)=0,0.3,SUM(IF(([2]JOE_DATA!$C$2:$C$19999=$DK109)*([2]JOE_DATA!$B$2:$B$19999="Acting for")*([2]JOE_DATA!$A$2:$A$19999="Corporate"),0.3,0)))</f>
        <v>1</v>
      </c>
      <c r="HN109" s="3">
        <f t="array" ref="HN109">IF(LEN($DM109)=0,0.4,SUM(IF(([2]JOE_DATA!$C$2:$C$19999=$DM109)*([2]JOE_DATA!$B$2:$B$19999="Country of buyer")*([2]JOE_DATA!$A$2:$A$19999="Corporate"),0.4,0)))
+
IF(LEN($DN109)=0,0.3,SUM(IF(([2]JOE_DATA!$C$2:$C$19999=$DN109)*([2]JOE_DATA!$B$2:$B$19999="Country of buyer")*([2]JOE_DATA!$A$2:$A$19999="Corporate"),0.3,0)))
+
IF(LEN($DL109)=0,0.3,SUM(IF(([2]JOE_DATA!$C$2:$C$19999=$DL109)*([2]JOE_DATA!$B$2:$B$19999="Country of buyer")*([2]JOE_DATA!$A$2:$A$19999="Corporate"),0.3,0)))</f>
        <v>1</v>
      </c>
      <c r="HO109" s="3">
        <f t="array" ref="HO109">IF(LEN($DO109)=0,0.4,SUM(IF(([2]JOE_DATA!$C$2:$C$19999=$DO109)*([2]JOE_DATA!$B$2:$B$19999="Country of seller")*([2]JOE_DATA!$A$2:$A$19999="Corporate"),0.4,0)))
+
IF(LEN($DP109)=0,0.3,SUM(IF(([2]JOE_DATA!$C$2:$C$19999=$DP109)*([2]JOE_DATA!$B$2:$B$19999="Country of seller")*([2]JOE_DATA!$A$2:$A$19999="Corporate"),0.3,0)))
+
IF(LEN($DQ109)=0,0.3,SUM(IF(([2]JOE_DATA!$C$2:$C$19999=$DQ109)*([2]JOE_DATA!$B$2:$B$19999="Country of seller")*([2]JOE_DATA!$A$2:$A$19999="Corporate"),0.3,0)))</f>
        <v>1</v>
      </c>
      <c r="HP109" s="3">
        <f t="array" ref="HP109">IF(LEN($DR109)=0,0.4,SUM(IF(([2]JOE_DATA!$C$2:$C$19999=$DR109)*([2]JOE_DATA!$B$2:$B$19999="Country of target")*([2]JOE_DATA!$A$2:$A$19999="Corporate"),0.4,0)))
+
IF(LEN($DS109)=0,0.3,SUM(IF(([2]JOE_DATA!$C$2:$C$19999=$DS109)*([2]JOE_DATA!$B$2:$B$19999="Country of target")*([2]JOE_DATA!$A$2:$A$19999="Corporate"),0.3,0)))
+
IF(LEN($DT109)=0,0.3,SUM(IF(([2]JOE_DATA!$C$2:$C$19999=$DT109)*([2]JOE_DATA!$B$2:$B$19999="Country of target")*([2]JOE_DATA!$A$2:$A$19999="Corporate"),0.3,0)))</f>
        <v>1</v>
      </c>
      <c r="HQ109" s="3">
        <f t="array" ref="HQ109">IF(LEN($DU109)=0,1,SUM(IF(([2]JOE_DATA!$C$2:$C$19999=$DU109)*([2]JOE_DATA!$B$2:$B$19999="Value over US $5m")*([2]JOE_DATA!$A$2:$A$19999="Corporate"),1,0)))</f>
        <v>1</v>
      </c>
      <c r="HR109" s="3">
        <f t="array" ref="HR109">IF(LEN($DV109)=0,1,SUM(IF(([2]JOE_DATA!$C$2:$C$19999=$DV109)*([2]JOE_DATA!$B$2:$B$19999="Value over £500,000")*([2]JOE_DATA!$A$2:$A$19999="Corporate"),1,0)))</f>
        <v>1</v>
      </c>
      <c r="HS109" s="3">
        <f t="array" ref="HS109">IF(LEN($DW109)=0,1,SUM(IF(([2]JOE_DATA!$C$2:$C$19999=$DW109)*([2]JOE_DATA!$B$2:$B$19999="Value over Euro 5m")*([2]JOE_DATA!$A$2:$A$19999="Corporate"),1,0)))</f>
        <v>1</v>
      </c>
      <c r="HT109" s="3">
        <f t="array" ref="HT109">IF(LEN($DX109)=0,1,SUM(IF(([2]JOE_DATA!$C$2:$C$19999=$DX109)*([2]JOE_DATA!$B$2:$B$19999="Value range in euros")*([2]JOE_DATA!$A$2:$A$19999="Corporate"),1,0)))</f>
        <v>1</v>
      </c>
      <c r="HU109" s="3">
        <f t="array" ref="HU109">IF(LEN($DY109)=0,1,SUM(IF(([2]JOE_DATA!$C$2:$C$19999=$DY109)*([2]JOE_DATA!$B$2:$B$19999="Is the deal relevant for M&amp;A study")*([2]JOE_DATA!$A$2:$A$19999="Corporate"),1,0)))</f>
        <v>1</v>
      </c>
      <c r="HV109" s="3">
        <f t="array" ref="HV109">IF(LEN($DZ109)=0,1,SUM(IF(([2]JOE_DATA!$C$2:$C$19999=$DZ109)*([2]JOE_DATA!$B$2:$B$19999="Does the deal involve PE clients")*([2]JOE_DATA!$A$2:$A$19999="Corporate"),1,0)))</f>
        <v>1</v>
      </c>
      <c r="HW109" s="3">
        <f t="array" ref="HW109">IF(LEN($EA109)=0,1,SUM(IF(([2]JOE_DATA!$C$2:$C$19999=$EA109)*([2]JOE_DATA!$B$2:$B$19999="Quarter deal announced/signed")*([2]JOE_DATA!$A$2:$A$19999="Corporate"),1,0)))</f>
        <v>1</v>
      </c>
      <c r="HX109" s="3">
        <f t="array" ref="HX109">IF(LEN($EB109)=0,1,SUM(IF(([2]JOE_DATA!$C$2:$C$19999=$EB109)*([2]JOE_DATA!$B$2:$B$19999="Quarter deal completed")*([2]JOE_DATA!$A$2:$A$19999="Corporate"),1,0)))</f>
        <v>1</v>
      </c>
      <c r="HY109" s="3">
        <f t="array" ref="HY109">IF(LEN($EC109)=0,1,SUM(IF(([2]JOE_DATA!$C$2:$C$19999=$EC109)*([2]JOE_DATA!$B$2:$B$19999="Year deal announced/signed")*([2]JOE_DATA!$A$2:$A$19999="Corporate"),1,0)))</f>
        <v>1</v>
      </c>
      <c r="HZ109" s="3">
        <f t="array" ref="HZ109">IF(LEN($ED109)=0,1,SUM(IF(([2]JOE_DATA!$C$2:$C$19999=$ED109)*([2]JOE_DATA!$B$2:$B$19999="Year deal completed")*([2]JOE_DATA!$A$2:$A$19999="Corporate"),1,0)))</f>
        <v>1</v>
      </c>
      <c r="IA109" s="3">
        <v>1</v>
      </c>
      <c r="IB109" s="3">
        <f t="array" ref="IB109">IF(LEN($EF109)=0,1,SUM(IF(([2]JOE_DATA!$C$2:$C$19999=$EF109)*([2]JOE_DATA!$B$2:$B$19999="Work type")*([2]JOE_DATA!$A$2:$A$19999="Corporate Tax"),1,0)))</f>
        <v>1</v>
      </c>
      <c r="IC109" s="3">
        <f t="array" ref="IC109">IF(LEN($EG109)=0,0.4,SUM(IF(([2]JOE_DATA!$C$2:$C$19999=$EG109)*([2]JOE_DATA!$B$2:$B$19999="Work type")*([2]JOE_DATA!$A$2:$A$19999="EPC Construction"),0.4,0)))
+
IF(LEN($EH109)=0,0.3,SUM(IF(([2]JOE_DATA!$C$2:$C$19999=$EH109)*([2]JOE_DATA!$B$2:$B$19999="Work type")*([2]JOE_DATA!$A$2:$A$19999="EPC Construction"),0.3,0)))
+
IF(LEN($EI109)=0,0.3,SUM(IF(([2]JOE_DATA!$C$2:$C$19999=$EI109)*([2]JOE_DATA!$B$2:$B$19999="Work type")*([2]JOE_DATA!$A$2:$A$19999="EPC Construction"),0.3,0)))</f>
        <v>1</v>
      </c>
      <c r="ID109" s="3">
        <f t="array" ref="ID109">IF(LEN($EJ109)=0,0.4,SUM(IF(([2]JOE_DATA!$C$2:$C$19999=$EJ109)*([2]JOE_DATA!$B$2:$B$19999="Contract type")*([2]JOE_DATA!$A$2:$A$19999="EPC Construction"),0.4,0)))
+
IF(LEN($EK109)=0,0.3,SUM(IF(([2]JOE_DATA!$C$2:$C$19999=$EK109)*([2]JOE_DATA!$B$2:$B$19999="Contract type")*([2]JOE_DATA!$A$2:$A$19999="EPC Construction"),0.3,0)))
+
IF(LEN($EL109)=0,0.3,SUM(IF(([2]JOE_DATA!$C$2:$C$19999=$EL109)*([2]JOE_DATA!$B$2:$B$19999="Contract type")*([2]JOE_DATA!$A$2:$A$19999="EPC Construction"),0.3,0)))</f>
        <v>1</v>
      </c>
      <c r="IE109" s="3">
        <f t="array" ref="IE109">IF(LEN($EP109)=0,1,SUM(IF(([2]JOE_DATA!$C$2:$C$19999=$EP109)*([2]JOE_DATA!$B$2:$B$19999="Client type")*([2]JOE_DATA!$A$2:$A$19999="EPC Construction"),1,0)))</f>
        <v>1</v>
      </c>
      <c r="IF109" s="3">
        <f t="array" ref="IF109">IF(LEN($EN109)=0,1,SUM(IF(([2]JOE_DATA!$C$2:$C$19999=$EN109)*([2]JOE_DATA!$B$2:$B$19999="Subject matter")*([2]JOE_DATA!$A$2:$A$19999="EPC Construction"),1,0)))</f>
        <v>1</v>
      </c>
      <c r="IG109" s="3">
        <f t="array" ref="IG109">IF(LEN($ER109)=0,1,SUM(IF(([2]JOE_DATA!$C$2:$C$19999=$ER109)*([2]JOE_DATA!$B$2:$B$19999="Client scope")*([2]JOE_DATA!$A$2:$A$19999="EPC Construction"),1,0)))</f>
        <v>1</v>
      </c>
      <c r="IH109" s="3">
        <f t="array" ref="IH109">IF(LEN($ES109)=0,0.4,SUM(IF(([2]JOE_DATA!$C$2:$C$19999=$ES109)*([2]JOE_DATA!$B$2:$B$19999="Work type")*([2]JOE_DATA!$A$2:$A$19999="EPC Energy"),0.4,0)))
+
IF(LEN($ET109)=0,0.3,SUM(IF(([2]JOE_DATA!$C$2:$C$19999=$ET109)*([2]JOE_DATA!$B$2:$B$19999="Work type")*([2]JOE_DATA!$A$2:$A$19999="EPC Energy"),0.3,0)))
+
IF(LEN($EU109)=0,0.3,SUM(IF(([2]JOE_DATA!$C$2:$C$19999=$EU109)*([2]JOE_DATA!$B$2:$B$19999="Work type")*([2]JOE_DATA!$A$2:$A$19999="EPC Energy"),0.3,0)))</f>
        <v>1</v>
      </c>
      <c r="II109" s="3">
        <f t="array" ref="II109">IF(LEN($EV109)=0,1,SUM(IF(([2]JOE_DATA!$C$2:$C$19999=$EV109)*([2]JOE_DATA!$B$2:$B$19999="Work type")*([2]JOE_DATA!$A$2:$A$19999="EPC Energy"),1,0)))</f>
        <v>1</v>
      </c>
      <c r="IJ109" s="3">
        <f t="array" ref="IJ109">IF(LEN($EW109)=0,1,SUM(IF(([2]JOE_DATA!$C$2:$C$19999=$EW109)*([2]JOE_DATA!$B$2:$B$19999="Client type")*([2]JOE_DATA!$A$2:$A$19999="EPC Projects"),1,0)))</f>
        <v>1</v>
      </c>
      <c r="IK109" s="3">
        <f t="array" ref="IK109">IF(LEN($FE109)=0,0.4,SUM(IF(([2]JOE_DATA!$C$2:$C$19999=$FE109)*([2]JOE_DATA!$B$2:$B$19999="Client type")*([2]JOE_DATA!$A$2:$A$19999="Real Estate"),0.4,0)))
+
IF(LEN($FF109)=0,0.3,SUM(IF(([2]JOE_DATA!$C$2:$C$19999=$FF109)*([2]JOE_DATA!$B$2:$B$19999="Client type")*([2]JOE_DATA!$A$2:$A$19999="Real Estate"),0.3,0)))
+
IF(LEN($FG109)=0,0.3,SUM(IF(([2]JOE_DATA!$C$2:$C$19999=$FG109)*([2]JOE_DATA!$B$2:$B$19999="Client type")*([2]JOE_DATA!$A$2:$A$19999="Real Estate"),0.3,0)))</f>
        <v>1</v>
      </c>
      <c r="IL109" s="3">
        <f t="array" ref="IL109">IF(LEN($FH109)=0,0.4,SUM(IF(([2]JOE_DATA!$C$2:$C$19999=$FH109)*([2]JOE_DATA!$B$2:$B$19999="Work type")*([2]JOE_DATA!$A$2:$A$19999="Real Estate"),0.4,0)))
+
IF(LEN($FI109)=0,0.3,SUM(IF(([2]JOE_DATA!$C$2:$C$19999=$FI109)*([2]JOE_DATA!$B$2:$B$19999="Work type")*([2]JOE_DATA!$A$2:$A$19999="Real Estate"),0.3,0)))
+
IF(LEN($FJ109)=0,0.3,SUM(IF(([2]JOE_DATA!$C$2:$C$19999=$FJ109)*([2]JOE_DATA!$B$2:$B$19999="Work type")*([2]JOE_DATA!$A$2:$A$19999="Real Estate"),0.3,0)))</f>
        <v>1</v>
      </c>
      <c r="IM109" s="3">
        <f t="array" ref="IM109">IF(LEN($EX109)=0,0.4,SUM(IF(([2]JOE_DATA!$C$2:$C$19999=$EX109)*([2]JOE_DATA!$B$2:$B$19999="Work type")*([2]JOE_DATA!$A$2:$A$19999="Human Capital"),0.4,0)))
+
IF(LEN($EY109)=0,0.3,SUM(IF(([2]JOE_DATA!$C$2:$C$19999=$EY109)*([2]JOE_DATA!$B$2:$B$19999="Work type")*([2]JOE_DATA!$A$2:$A$19999="Human Capital"),0.3,0)))
+
IF(LEN($EZ109)=0,0.3,SUM(IF(([2]JOE_DATA!$C$2:$C$19999=$EZ109)*([2]JOE_DATA!$B$2:$B$19999="Work type")*([2]JOE_DATA!$A$2:$A$19999="Human Capital"),0.3,0)))</f>
        <v>1</v>
      </c>
      <c r="IN109" s="3">
        <f t="array" ref="IN109">IF(LEN($FA109)=0,0.4,SUM(IF(([2]JOE_DATA!$C$2:$C$19999=$FA109)*([2]JOE_DATA!$B$2:$B$19999="Sub-work types")*([2]JOE_DATA!$A$2:$A$19999="Human Capital"),0.4,0)))
+
IF(LEN($FB109)=0,0.3,SUM(IF(([2]JOE_DATA!$C$2:$C$19999=$FB109)*([2]JOE_DATA!$B$2:$B$19999="Sub-work types")*([2]JOE_DATA!$A$2:$A$19999="Human Capital"),0.3,0)))
+
IF(LEN($FC109)=0,0.3,SUM(IF(([2]JOE_DATA!$C$2:$C$19999=$FC109)*([2]JOE_DATA!$B$2:$B$19999="Sub-work types")*([2]JOE_DATA!$A$2:$A$19999="Human Capital"),0.3,0)))</f>
        <v>1</v>
      </c>
      <c r="IO109" s="16">
        <f t="array" ref="IO109">IF(LEN($FD109)=0,1,SUM(IF(([2]JOE_DATA!$C$2:$C$19999=$FD109)*([2]JOE_DATA!$B$2:$B$19999="Pension scheme")*([2]JOE_DATA!$A$2:$A$19999="Human Capital"),1,0)))</f>
        <v>1</v>
      </c>
      <c r="IP109" s="3">
        <f t="array" ref="IP109">IF(LEN($BT109)=0,0.4,SUM(IF(([2]JOE_DATA!$C$2:$C$19999=$BT109)*([2]JOE_DATA!$B$2:$B$19999="Other Matter Executive"),0.4,0)))
+
IF(LEN($BU109)=0,0.3,SUM(IF(([2]JOE_DATA!$C$2:$C$19999=$BU109)*([2]JOE_DATA!$B$2:$B$19999="Other Matter Executive"),0.3,0)))
+
IF(LEN($BV109)=0,0.3,SUM(IF(([2]JOE_DATA!$C$2:$C$19999=$BV109)*([2]JOE_DATA!$B$2:$B$19999="Other Matter Executive"),0.3,0)))</f>
        <v>1</v>
      </c>
    </row>
    <row r="110" spans="1:250" ht="27.75">
      <c r="A110" s="37" t="s">
        <v>246</v>
      </c>
      <c r="B110" s="38" t="s">
        <v>590</v>
      </c>
      <c r="C110" s="37" t="s">
        <v>254</v>
      </c>
      <c r="D110" s="37"/>
      <c r="E110" s="3"/>
      <c r="F110" s="39" t="s">
        <v>320</v>
      </c>
      <c r="G110" s="3"/>
      <c r="H110" s="3"/>
      <c r="I110" s="40" t="s">
        <v>321</v>
      </c>
      <c r="J110" s="3"/>
      <c r="K110" s="3"/>
      <c r="L110" s="37"/>
      <c r="M110" s="3"/>
      <c r="N110" s="3"/>
      <c r="O110" s="41" t="s">
        <v>109</v>
      </c>
      <c r="P110" s="47" t="s">
        <v>98</v>
      </c>
      <c r="Q110" s="37"/>
      <c r="R110" s="3"/>
      <c r="S110" s="42"/>
      <c r="T110" s="42">
        <v>39076</v>
      </c>
      <c r="U110" s="37" t="s">
        <v>320</v>
      </c>
      <c r="V110" s="3"/>
      <c r="W110" s="3"/>
      <c r="X110" s="40" t="s">
        <v>321</v>
      </c>
      <c r="Y110" s="40" t="s">
        <v>485</v>
      </c>
      <c r="Z110" s="3"/>
      <c r="AA110" s="37" t="s">
        <v>591</v>
      </c>
      <c r="AB110" s="37" t="s">
        <v>592</v>
      </c>
      <c r="AC110" s="3"/>
      <c r="AD110" s="37" t="s">
        <v>254</v>
      </c>
      <c r="AE110" s="3"/>
      <c r="AF110" s="3"/>
      <c r="AG110" s="43" t="s">
        <v>130</v>
      </c>
      <c r="AH110" s="3"/>
      <c r="AI110" s="37" t="s">
        <v>255</v>
      </c>
      <c r="AJ110" s="3"/>
      <c r="AK110" s="3"/>
      <c r="AL110" s="37"/>
      <c r="AM110" s="3"/>
      <c r="AN110" s="3"/>
      <c r="AO110" s="37" t="s">
        <v>256</v>
      </c>
      <c r="AP110" s="3"/>
      <c r="AQ110" s="3"/>
      <c r="AR110" s="3"/>
      <c r="AS110" s="3"/>
      <c r="AT110" s="3"/>
      <c r="AU110" s="3"/>
      <c r="AV110" s="3"/>
      <c r="AW110" s="3"/>
      <c r="AX110" s="3"/>
      <c r="AY110" s="3"/>
      <c r="AZ110" s="3"/>
      <c r="BA110" s="3"/>
      <c r="BB110" s="3"/>
      <c r="BC110" s="3"/>
      <c r="BD110" s="3"/>
      <c r="BE110" s="44"/>
      <c r="BF110" s="37"/>
      <c r="BG110" s="37" t="s">
        <v>254</v>
      </c>
      <c r="BH110" s="3"/>
      <c r="BI110" s="40" t="s">
        <v>357</v>
      </c>
      <c r="BJ110" s="40" t="s">
        <v>303</v>
      </c>
      <c r="BK110" s="45"/>
      <c r="BL110" s="46" t="s">
        <v>358</v>
      </c>
      <c r="BM110" s="46" t="s">
        <v>291</v>
      </c>
      <c r="BN110" s="37"/>
      <c r="BO110" s="3"/>
      <c r="BP110" s="3"/>
      <c r="BQ110" s="3"/>
      <c r="BR110" s="3"/>
      <c r="BS110" s="3"/>
      <c r="BT110" s="46" t="s">
        <v>431</v>
      </c>
      <c r="BU110" s="37"/>
      <c r="BV110" s="37"/>
      <c r="BW110" s="3"/>
      <c r="BX110" s="3"/>
      <c r="BY110" s="3"/>
      <c r="BZ110" s="3"/>
      <c r="CA110" s="3"/>
      <c r="CB110" s="3"/>
      <c r="CC110" s="3"/>
      <c r="CD110" s="41" t="s">
        <v>259</v>
      </c>
      <c r="CE110" s="40" t="s">
        <v>260</v>
      </c>
      <c r="CF110" s="3"/>
      <c r="CG110" s="41" t="s">
        <v>261</v>
      </c>
      <c r="CH110" s="40"/>
      <c r="CI110" s="3"/>
      <c r="CJ110" s="3"/>
      <c r="CK110" s="41" t="s">
        <v>262</v>
      </c>
      <c r="CL110" s="3"/>
      <c r="CM110" s="3"/>
      <c r="CN110" s="3"/>
      <c r="CO110" s="3"/>
      <c r="CP110" s="3"/>
      <c r="CQ110" s="37"/>
      <c r="CR110" s="37"/>
      <c r="CS110" s="37"/>
      <c r="CT110" s="37"/>
      <c r="CU110" s="37"/>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7"/>
      <c r="FF110" s="37"/>
      <c r="FG110" s="37"/>
      <c r="FH110" s="37"/>
      <c r="FI110" s="37"/>
      <c r="FJ110" s="3"/>
      <c r="FK110" s="3"/>
      <c r="FL110" s="3"/>
      <c r="FM110" s="3"/>
      <c r="FO110" s="3"/>
      <c r="FP110" s="3"/>
      <c r="FQ110" s="3" t="str">
        <f t="array" ref="FQ110">IF(SUM($FU110:$IP110)=74,"PASS","FAIL")</f>
        <v>PASS</v>
      </c>
      <c r="FR110" s="3">
        <f t="shared" si="9"/>
        <v>0</v>
      </c>
      <c r="FS110" s="3">
        <f t="shared" si="10"/>
        <v>0</v>
      </c>
      <c r="FT110" s="3"/>
      <c r="FU110" s="3">
        <f t="array" ref="FU110">SUM(IF(([2]JOE_DATA!$C$2:$C$19999=$C110)*([2]JOE_DATA!$B$2:$B$19999="Client Name Confidential"),1,0))</f>
        <v>1</v>
      </c>
      <c r="FV110" s="3">
        <f t="array" ref="FV110">IF(ISBLANK($E110),1,SUM(IF(([2]JOE_DATA!$C$2:$C$19999=$E110)*([2]JOE_DATA!$B$2:$B$19999="Client name confidential on completion"),1,0)))</f>
        <v>1</v>
      </c>
      <c r="FW110" s="3">
        <f t="array" ref="FW110">IF(LEN($F110)=0,0.5,SUM(IF(([2]JOE_DATA!$C$2:$C$19999=$F110)*([2]JOE_DATA!$B$2:$B$19999="Client sector group"),0.5,0)))
+
IF(LEN($G110)=0,0.25,SUM(IF(([2]JOE_DATA!$C$2:$C$19999=$G110)*([2]JOE_DATA!$B$2:$B$19999="Client sector group"),0.25,0)))
+
IF(LEN($H110)=0,0.25,SUM(IF(([2]JOE_DATA!$C$2:$C$19999=$H110)*([2]JOE_DATA!$B$2:$B$19999="Client sector group"),0.25,0)))</f>
        <v>1</v>
      </c>
      <c r="FX110" s="3">
        <f t="array" ref="FX110">IF(ISBLANK($I110),0.5,SUM(IF(([2]JOE_DATA!$C$2:$C$19999=$I110)*([2]JOE_DATA!$B$2:$B$19999="Client sub-sector group"),0.5,0)))
+
IF(ISBLANK($J110),0.25,SUM(IF(([2]JOE_DATA!$C$2:$C$19999=$J110)*([2]JOE_DATA!$B$2:$B$19999="Client sub-sector group"),0.25,0)))
+
IF(ISBLANK($K110),0.25,SUM(IF(([2]JOE_DATA!$C$2:$C$19999=$K110)*([2]JOE_DATA!$B$2:$B$19999="Client sub-sector group"),0.25,0)))</f>
        <v>1</v>
      </c>
      <c r="FY110" s="3">
        <f t="array" ref="FY110">IF(LEN($L110)=0,0.4,SUM(IF(([2]JOE_DATA!$C$2:$C$19999=$L110)*([2]JOE_DATA!$B$2:$B$19999="Predominant Country of Client"),0.4,0)))
+
IF(LEN($M110)=0,0.3,SUM(IF(([2]JOE_DATA!$C$2:$C$19999=$M110)*([2]JOE_DATA!$B$2:$B$19999="Predominant Country of Client"),0.3,0)))
+
IF(LEN($N110)=0,0.3,SUM(IF(([2]JOE_DATA!$C$2:$C$19999=$N110)*([2]JOE_DATA!$B$2:$B$19999="Predominant Country of Client"),0.3,0)))</f>
        <v>1</v>
      </c>
      <c r="FZ110" s="3">
        <f t="array" ref="FZ110">IF(LEN($O110)=0,0.4,SUM(IF(([2]JOE_DATA!$C$2:$C$19999=$O110)*([2]JOE_DATA!$B$2:$B$19999="Main practice group"),0.4,0)))
+
IF(LEN($P110)=0,0.3,SUM(IF(([2]JOE_DATA!$C$2:$C$19999=$P110)*([2]JOE_DATA!$B$2:$B$19999="Main practice group"),0.3,0)))
+
IF(LEN($Q110)=0,0.3,SUM(IF(([2]JOE_DATA!$C$2:$C$19999=$Q110)*([2]JOE_DATA!$B$2:$B$19999="Main practice group"),0.3,0)))</f>
        <v>1</v>
      </c>
      <c r="GA110" s="3">
        <f t="shared" si="11"/>
        <v>1</v>
      </c>
      <c r="GB110" s="3">
        <f t="shared" si="12"/>
        <v>1</v>
      </c>
      <c r="GC110" s="3">
        <f t="array" ref="GC110">IF(LEN($U110)=0,0.4,SUM(IF(([2]JOE_DATA!$C$2:$C$19999=$U110)*([2]JOE_DATA!$B$2:$B$19999="Matter sector group"),0.4,0)))
+
IF(LEN($V110)=0,0.3,SUM(IF(([2]JOE_DATA!$C$2:$C$19999=$V110)*([2]JOE_DATA!$B$2:$B$19999="Matter sector group"),0.3,0)))
+
IF(LEN($W110)=0,0.3,SUM(IF(([2]JOE_DATA!$C$2:$C$19999=$W110)*([2]JOE_DATA!$B$2:$B$19999="Matter sector group"),0.3,0)))</f>
        <v>1</v>
      </c>
      <c r="GD110" s="3">
        <f t="array" ref="GD110">IF(LEN($X110)=0,0.4,SUM(IF(([2]JOE_DATA!$C$2:$C$19999=$X110)*([2]JOE_DATA!$B$2:$B$19999="Matter sub-sector group"),0.4,0)))
+
IF(LEN($Y110)=0,0.3,SUM(IF(([2]JOE_DATA!$C$2:$C$19999=$Y110)*([2]JOE_DATA!$B$2:$B$19999="Matter sub-sector group"),0.3,0)))
+
IF(LEN($Z110)=0,0.3,SUM(IF(([2]JOE_DATA!$C$2:$C$19999=$Z110)*([2]JOE_DATA!$B$2:$B$19999="Matter sub-sector group"),0.3,0)))</f>
        <v>1</v>
      </c>
      <c r="GE110" s="3">
        <f t="array" ref="GE110">IF(ISBLANK($AD110),1,SUM(IF(([2]JOE_DATA!$C$2:$C$19999=$AD110)*([2]JOE_DATA!$B$2:$B$19999="Matter confidential"),1,0)))</f>
        <v>1</v>
      </c>
      <c r="GF110" s="3">
        <f t="array" ref="GF110">IF(ISBLANK($AE110),1,SUM(IF(([2]JOE_DATA!$C$2:$C$19999=$AE110)*([2]JOE_DATA!$B$2:$B$19999="Matter confidential on completion"),1,0)))</f>
        <v>1</v>
      </c>
      <c r="GG110" s="3">
        <f t="array" ref="GG110">IF(ISBLANK($AG110),1,SUM(IF(([2]JOE_DATA!$C$2:$C$19999=$AG110)*([2]JOE_DATA!$B$2:$B$19999="Applicable law"),1,0)))</f>
        <v>1</v>
      </c>
      <c r="GH110" s="3">
        <f t="array" ref="GH110">IF(ISBLANK($AO110),1,SUM(IF(([2]JOE_DATA!$C$2:$C$19999=$AO110)*([2]JOE_DATA!$B$2:$B$19999="Contentious"),1,0)))</f>
        <v>1</v>
      </c>
      <c r="GI110" s="3">
        <f t="array" ref="GI110">IF(ISBLANK($AP110),1,SUM(IF(([2]JOE_DATA!$C$2:$C$19999=$AP110)*([2]JOE_DATA!$B$2:$B$19999="Dispute resolution"),1,0)))</f>
        <v>1</v>
      </c>
      <c r="GJ110" s="3">
        <f t="array" ref="GJ110">IF(ISBLANK($AQ110),1,SUM(IF(([2]JOE_DATA!$C$2:$C$19999=$AQ110)*([2]JOE_DATA!$B$2:$B$19999="Language of dispute"),1,0)))</f>
        <v>1</v>
      </c>
      <c r="GK110" s="3">
        <f t="array" ref="GK110">IF(LEN($AW110)=0,0.4,SUM(IF(([2]JOE_DATA!$C$2:$C$19999=$AW110)*([2]JOE_DATA!$B$2:$B$19999="Country Of Arbitration"),0.4,0)))
+
IF(LEN($AX110)=0,0.3,SUM(IF(([2]JOE_DATA!$C$2:$C$19999=$AX110)*([2]JOE_DATA!$B$2:$B$19999="Country Of Arbitration"),0.3,0)))
+
IF(LEN($AY110)=0,0.3,SUM(IF(([2]JOE_DATA!$C$2:$C$19999=$AY110)*([2]JOE_DATA!$B$2:$B$19999="Country Of Arbitration"),0.3,0)))</f>
        <v>1</v>
      </c>
      <c r="GL110" s="3">
        <f t="array" ref="GL110">IF(LEN($AT110)=0,0.4,SUM(IF(([2]JOE_DATA!$C$2:$C$19999=$AT110)*([2]JOE_DATA!$B$2:$B$19999="Jurisdiction of dispute"),0.4,0)))
+
IF(LEN($AU110)=0,0.3,SUM(IF(([2]JOE_DATA!$C$2:$C$19999=$AU110)*([2]JOE_DATA!$B$2:$B$19999="Jurisdiction of dispute"),0.3,0)))
+
IF(LEN($AV110)=0,0.3,SUM(IF(([2]JOE_DATA!$C$2:$C$19999=$AV110)*([2]JOE_DATA!$B$2:$B$19999="Jurisdiction of dispute"),0.3,0)))</f>
        <v>1</v>
      </c>
      <c r="GM110" s="3">
        <f t="array" ref="GM110">IF(LEN($AZ110)=0,0.6,SUM(IF(([2]JOE_DATA!$C$2:$C$19999=$AZ110)*([2]JOE_DATA!$B$2:$B$19999="Seat of arbitration"),0.6,0)))
+
IF(LEN($BA110)=0,0.4,SUM(IF(([2]JOE_DATA!$C$2:$C$19999=$BA110)*([2]JOE_DATA!$B$2:$B$19999="Seat of arbitration"),0.4,0)))</f>
        <v>1</v>
      </c>
      <c r="GN110" s="3">
        <f t="array" ref="GN110">IF(ISBLANK($BB110),1,SUM(IF(([2]JOE_DATA!$C$2:$C$19999=$BB110)*([2]JOE_DATA!$B$2:$B$19999="Arbitral rules"),1,0)))</f>
        <v>1</v>
      </c>
      <c r="GO110" s="3">
        <f t="array" ref="GO110">IF(ISBLANK($BC110),1,SUM(IF(([2]JOE_DATA!$C$2:$C$19999=$BC110)*([2]JOE_DATA!$B$2:$B$19999="Investment treaty"),1,0)))</f>
        <v>1</v>
      </c>
      <c r="GP110" s="3">
        <f t="array" ref="GP110">IF(ISBLANK($BD110),1,SUM(IF(([2]JOE_DATA!$C$2:$C$19999=$BD110)*([2]JOE_DATA!$B$2:$B$19999="Investigation type"),1,0)))</f>
        <v>1</v>
      </c>
      <c r="GQ110" s="3">
        <f t="array" ref="GQ110">IF(ISBLANK($BF110),1,SUM(IF(([2]JOE_DATA!$C$2:$C$19999=$BF110)*([2]JOE_DATA!$B$2:$B$19999="Currency of deal"),1,0)))</f>
        <v>1</v>
      </c>
      <c r="GR110" s="3">
        <f t="array" ref="GR110">IF(ISBLANK($BG110),1,SUM(IF(([2]JOE_DATA!$C$2:$C$19999=$BG110)*([2]JOE_DATA!$B$2:$B$19999="Value confidential"),1,0)))</f>
        <v>1</v>
      </c>
      <c r="GS110" s="3">
        <f t="array" ref="GS110">IF(ISBLANK($BH110),1,SUM(IF(([2]JOE_DATA!$C$2:$C$19999=$BH110)*([2]JOE_DATA!$B$2:$B$19999="Value confidential on completion"),1,0)))</f>
        <v>1</v>
      </c>
      <c r="GT110" s="3">
        <f t="array" ref="GT110">IF(LEN($BI110)=0,0.4,SUM(IF(([2]JOE_DATA!$C$2:$C$19999=$BI110)*([2]JOE_DATA!$B$2:$B$19999="Teams"),0.4,0)))
+
IF(LEN($BJ110)=0,0.3,SUM(IF(([2]JOE_DATA!$C$2:$C$19999=$BJ110)*([2]JOE_DATA!$B$2:$B$19999="Teams"),0.3,0)))
+
IF(LEN($BK110)=0,0.3,SUM(IF(([2]JOE_DATA!$C$2:$C$19999=$BK110)*([2]JOE_DATA!$B$2:$B$19999="Teams"),0.3,0)))</f>
        <v>1</v>
      </c>
      <c r="GU110" s="3">
        <f t="array" ref="GU110">IF(LEN($BL110)=0,0.4,SUM(IF(([2]JOE_DATA!$C$2:$C$19999=$BL110)*([2]JOE_DATA!$B$2:$B$19999="Lead Matter Partner"),0.4,0)))
+
IF(LEN($BM110)=0,0.3,SUM(IF(([2]JOE_DATA!$C$2:$C$19999=$BM110)*([2]JOE_DATA!$B$2:$B$19999="Lead Matter Partner"),0.3,0)))
+
IF(LEN($BN110)=0,0.3,SUM(IF(([2]JOE_DATA!$C$2:$C$19999=$BN110)*([2]JOE_DATA!$B$2:$B$19999="Lead Matter Partner"),0.3,0)))</f>
        <v>1</v>
      </c>
      <c r="GV110" s="3">
        <f t="array" ref="GV110">IF(LEN($BP110)=0,0.4,SUM(IF(([2]JOE_DATA!$C$2:$C$19999=$BP110)*([2]JOE_DATA!$B$2:$B$19999="Source of credential"),0.4,0)))
+
IF(LEN($BQ110)=0,0.3,SUM(IF(([2]JOE_DATA!$C$2:$C$19999=$BQ110)*([2]JOE_DATA!$B$2:$B$19999="Source of credential"),0.3,0)))
+
IF(LEN($BR110)=0,0.3,SUM(IF(([2]JOE_DATA!$C$2:$C$19999=$BR110)*([2]JOE_DATA!$B$2:$B$19999="Source of credential"),0.3,0)))</f>
        <v>1</v>
      </c>
      <c r="GW110" s="3">
        <f t="array" ref="GW110">IF(LEN($BX110)=0,0.4,SUM(IF(([2]JOE_DATA!$C$2:$C$19999=$BX110)*([2]JOE_DATA!$B$2:$B$19999="CMS firms involved"),0.4,0)))
+
IF(LEN($BY110)=0,0.6,SUM(IF(([2]JOE_DATA!$C$2:$C$19999=$BY110)*([2]JOE_DATA!$B$2:$B$19999="CMS firms involved"),0.6,0)))</f>
        <v>1</v>
      </c>
      <c r="GX110" s="3">
        <f t="array" ref="GX110">IF(ISBLANK($BZ110),1,SUM(IF(([2]JOE_DATA!$C$2:$C$19999=$BZ110)*([2]JOE_DATA!$B$2:$B$19999="Lead CMS firm"),1,0)))</f>
        <v>1</v>
      </c>
      <c r="GY110" s="3">
        <f t="array" ref="GY110">IF(LEN($CA110)=0,0.4,SUM(IF(([2]JOE_DATA!$C$2:$C$19999=$CA110)*([2]JOE_DATA!$B$2:$B$19999="Countries of other CMS firms"),0.4,0)))
+
IF(LEN($CB110)=0,0.3,SUM(IF(([2]JOE_DATA!$C$2:$C$19999=$CB110)*([2]JOE_DATA!$B$2:$B$19999="Countries of other CMS firms"),0.3,0)))
+
IF(LEN($CC110)=0,0.3,SUM(IF(([2]JOE_DATA!$C$2:$C$19999=$CC110)*([2]JOE_DATA!$B$2:$B$19999="Countries of other CMS firms"),0.3,0)))</f>
        <v>1</v>
      </c>
      <c r="GZ110" s="3">
        <f t="array" ref="GZ110">IF(ISBLANK($CD110),1,SUM(IF(([2]JOE_DATA!$C$2:$C$19999=$CD110)*([2]JOE_DATA!$B$2:$B$19999="Credential status"),1,0)))</f>
        <v>1</v>
      </c>
      <c r="HA110" s="3">
        <f t="array" ref="HA110">IF(ISBLANK($CE110),1,SUM(IF(([2]JOE_DATA!$C$2:$C$19999=$CE110)*([2]JOE_DATA!$B$2:$B$19999="Credential version"),1,0)))</f>
        <v>1</v>
      </c>
      <c r="HB110" s="3">
        <f t="array" ref="HB110">IF(ISBLANK($CG110),1,SUM(IF(([2]JOE_DATA!$C$2:$C$19999=$CG110)*([2]JOE_DATA!$B$2:$B$19999="Credential type "),1,0)))</f>
        <v>1</v>
      </c>
      <c r="HC110" s="3">
        <f t="array" ref="HC110">IF(ISBLANK($CH110),1,SUM(IF(([2]JOE_DATA!$C$2:$C$19999=$CH110)*([2]JOE_DATA!$B$2:$B$19999="Other uses"),1,0)))</f>
        <v>1</v>
      </c>
      <c r="HD110" s="3">
        <f t="array" ref="HD110">IF(ISBLANK($CK110),1,SUM(IF(([2]JOE_DATA!$C$2:$C$19999=$CK110)*([2]JOE_DATA!$B$2:$B$19999="Priority"),1,0)))</f>
        <v>1</v>
      </c>
      <c r="HE110" s="3">
        <f t="array" ref="HE110">IF(LEN($CM110)=0,0.4,SUM(IF(([2]JOE_DATA!$C$2:$C$19999=$CM110)*([2]JOE_DATA!$B$2:$B$19999="Know how"),0.4,0)))
+
IF(LEN($CN110)=0,0.3,SUM(IF(([2]JOE_DATA!$C$2:$C$19999=$CN110)*([2]JOE_DATA!$B$2:$B$19999="Know how"),0.3,0)))
+
IF(LEN($CO110)=0,0.3,SUM(IF(([2]JOE_DATA!$C$2:$C$19999=$CO110)*([2]JOE_DATA!$B$2:$B$19999="Know how"),0.3,0)))</f>
        <v>1</v>
      </c>
      <c r="HF110" s="3">
        <f t="array" ref="HF110">IF(LEN($CS110)=0,0.4,SUM(IF(([2]JOE_DATA!$C$2:$C$19999=$CS110)*([2]JOE_DATA!$B$2:$B$19999="Work type")*([2]JOE_DATA!$A$2:$A$19999="BAIF"),0.4,0)))
+
IF(LEN($CT110)=0,0.3,SUM(IF(([2]JOE_DATA!$C$2:$C$19999=$CT110)*([2]JOE_DATA!$B$2:$B$19999="Work type")*([2]JOE_DATA!$A$2:$A$19999="BAIF"),0.3,0)))
+
IF(LEN($CU110)=0,0.3,SUM(IF(([2]JOE_DATA!$C$2:$C$19999=$CU110)*([2]JOE_DATA!$B$2:$B$19999="Work type")*([2]JOE_DATA!$A$2:$A$19999="BAIF"),0.3,0)))</f>
        <v>1</v>
      </c>
      <c r="HG110" s="3">
        <f t="array" ref="HG110">IF(LEN($CQ110)=0,1,SUM(IF(([2]JOE_DATA!$C$2:$C$19999=$CQ110)*([2]JOE_DATA!$B$2:$B$19999="Client type")*([2]JOE_DATA!$A$2:$A$19999="BAIF"),1,0)))</f>
        <v>1</v>
      </c>
      <c r="HH110" s="3">
        <f t="array" ref="HH110">IF(LEN($CW110)=0,0.4,SUM(IF(([2]JOE_DATA!$C$2:$C$19999=$CW110)*([2]JOE_DATA!$B$2:$B$19999="Work type")*([2]JOE_DATA!$A$2:$A$19999="CRD"),0.4,0)))
+
IF(LEN($CX110)=0,0.3,SUM(IF(([2]JOE_DATA!$C$2:$C$19999=$CX110)*([2]JOE_DATA!$B$2:$B$19999="Work type")*([2]JOE_DATA!$A$2:$A$19999="CRD"),0.3,0)))
+
IF(LEN($CY110)=0,0.3,SUM(IF(([2]JOE_DATA!$C$2:$C$19999=$CY110)*([2]JOE_DATA!$B$2:$B$19999="Work type")*([2]JOE_DATA!$A$2:$A$19999="CRD"),0.3,0)))</f>
        <v>1</v>
      </c>
      <c r="HI110" s="3">
        <f t="array" ref="HI110">IF(LEN($CZ110)=0,0.4,SUM(IF(([2]JOE_DATA!$C$2:$C$19999=$CZ110)*([2]JOE_DATA!$B$2:$B$19999="Sub-work type")*([2]JOE_DATA!$A$2:$A$19999="CRD"),0.4,0)))
+
IF(LEN($DA110)=0,0.3,SUM(IF(([2]JOE_DATA!$C$2:$C$19999=$DA110)*([2]JOE_DATA!$B$2:$B$19999="Sub-work type")*([2]JOE_DATA!$A$2:$A$19999="CRD"),0.3,0)))
+
IF(LEN($DB110)=0,0.3,SUM(IF(([2]JOE_DATA!$C$2:$C$19999=$DB110)*([2]JOE_DATA!$B$2:$B$19999="Sub-work type")*([2]JOE_DATA!$A$2:$A$19999="CRD"),0.3,0)))</f>
        <v>1</v>
      </c>
      <c r="HJ110" s="3">
        <f t="array" ref="HJ110">IF(LEN($CV110)=0,1,SUM(IF(([2]JOE_DATA!$C$2:$C$19999=$CV110)*([2]JOE_DATA!$B$2:$B$19999="Client type")*([2]JOE_DATA!$A$2:$A$19999="CRD"),1,0)))</f>
        <v>1</v>
      </c>
      <c r="HK110" s="3">
        <f t="array" ref="HK110">IF(LEN($DC110)=0,0.4,SUM(IF(([2]JOE_DATA!$C$2:$C$19999=$DC110)*([2]JOE_DATA!$B$2:$B$19999="Work type")*([2]JOE_DATA!$A$2:$A$19999="Corporate"),0.4,0)))
+
IF(LEN($DD110)=0,0.3,SUM(IF(([2]JOE_DATA!$C$2:$C$19999=$DD110)*([2]JOE_DATA!$B$2:$B$19999="Work type")*([2]JOE_DATA!$A$2:$A$19999="Corporate"),0.3,0)))
+
IF(LEN($DE110)=0,0.3,SUM(IF(([2]JOE_DATA!$C$2:$C$19999=$DE110)*([2]JOE_DATA!$B$2:$B$19999="Work type")*([2]JOE_DATA!$A$2:$A$19999="Corporate"),0.3,0)))</f>
        <v>1</v>
      </c>
      <c r="HL110" s="3">
        <f t="array" ref="HL110">IF(LEN($DF110)=0,0.4,SUM(IF(([2]JOE_DATA!$C$2:$C$19999=$DF110)*([2]JOE_DATA!$B$2:$B$19999="Sub-work type")*([2]JOE_DATA!$A$2:$A$19999="Corporate"),0.4,0)))
+
IF(LEN($DG110)=0,0.3,SUM(IF(([2]JOE_DATA!$C$2:$C$19999=$DG110)*([2]JOE_DATA!$B$2:$B$19999="Sub-work type")*([2]JOE_DATA!$A$2:$A$19999="Corporate"),0.3,0)))
+
IF(LEN($DH110)=0,0.3,SUM(IF(([2]JOE_DATA!$C$2:$C$19999=$DH110)*([2]JOE_DATA!$B$2:$B$19999="Sub-work type")*([2]JOE_DATA!$A$2:$A$19999="Corporate"),0.3,0)))</f>
        <v>1</v>
      </c>
      <c r="HM110" s="3">
        <f t="array" ref="HM110">IF(LEN($DI110)=0,0.4,SUM(IF(([2]JOE_DATA!$C$2:$C$19999=$DI110)*([2]JOE_DATA!$B$2:$B$19999="Acting for")*([2]JOE_DATA!$A$2:$A$19999="Corporate"),0.4,0)))
+
IF(LEN($DJ110)=0,0.3,SUM(IF(([2]JOE_DATA!$C$2:$C$19999=$DJ110)*([2]JOE_DATA!$B$2:$B$19999="Acting for")*([2]JOE_DATA!$A$2:$A$19999="Corporate"),0.3,0)))
+
IF(LEN($DK110)=0,0.3,SUM(IF(([2]JOE_DATA!$C$2:$C$19999=$DK110)*([2]JOE_DATA!$B$2:$B$19999="Acting for")*([2]JOE_DATA!$A$2:$A$19999="Corporate"),0.3,0)))</f>
        <v>1</v>
      </c>
      <c r="HN110" s="3">
        <f t="array" ref="HN110">IF(LEN($DM110)=0,0.4,SUM(IF(([2]JOE_DATA!$C$2:$C$19999=$DM110)*([2]JOE_DATA!$B$2:$B$19999="Country of buyer")*([2]JOE_DATA!$A$2:$A$19999="Corporate"),0.4,0)))
+
IF(LEN($DN110)=0,0.3,SUM(IF(([2]JOE_DATA!$C$2:$C$19999=$DN110)*([2]JOE_DATA!$B$2:$B$19999="Country of buyer")*([2]JOE_DATA!$A$2:$A$19999="Corporate"),0.3,0)))
+
IF(LEN($DL110)=0,0.3,SUM(IF(([2]JOE_DATA!$C$2:$C$19999=$DL110)*([2]JOE_DATA!$B$2:$B$19999="Country of buyer")*([2]JOE_DATA!$A$2:$A$19999="Corporate"),0.3,0)))</f>
        <v>1</v>
      </c>
      <c r="HO110" s="3">
        <f t="array" ref="HO110">IF(LEN($DO110)=0,0.4,SUM(IF(([2]JOE_DATA!$C$2:$C$19999=$DO110)*([2]JOE_DATA!$B$2:$B$19999="Country of seller")*([2]JOE_DATA!$A$2:$A$19999="Corporate"),0.4,0)))
+
IF(LEN($DP110)=0,0.3,SUM(IF(([2]JOE_DATA!$C$2:$C$19999=$DP110)*([2]JOE_DATA!$B$2:$B$19999="Country of seller")*([2]JOE_DATA!$A$2:$A$19999="Corporate"),0.3,0)))
+
IF(LEN($DQ110)=0,0.3,SUM(IF(([2]JOE_DATA!$C$2:$C$19999=$DQ110)*([2]JOE_DATA!$B$2:$B$19999="Country of seller")*([2]JOE_DATA!$A$2:$A$19999="Corporate"),0.3,0)))</f>
        <v>1</v>
      </c>
      <c r="HP110" s="3">
        <f t="array" ref="HP110">IF(LEN($DR110)=0,0.4,SUM(IF(([2]JOE_DATA!$C$2:$C$19999=$DR110)*([2]JOE_DATA!$B$2:$B$19999="Country of target")*([2]JOE_DATA!$A$2:$A$19999="Corporate"),0.4,0)))
+
IF(LEN($DS110)=0,0.3,SUM(IF(([2]JOE_DATA!$C$2:$C$19999=$DS110)*([2]JOE_DATA!$B$2:$B$19999="Country of target")*([2]JOE_DATA!$A$2:$A$19999="Corporate"),0.3,0)))
+
IF(LEN($DT110)=0,0.3,SUM(IF(([2]JOE_DATA!$C$2:$C$19999=$DT110)*([2]JOE_DATA!$B$2:$B$19999="Country of target")*([2]JOE_DATA!$A$2:$A$19999="Corporate"),0.3,0)))</f>
        <v>1</v>
      </c>
      <c r="HQ110" s="3">
        <f t="array" ref="HQ110">IF(LEN($DU110)=0,1,SUM(IF(([2]JOE_DATA!$C$2:$C$19999=$DU110)*([2]JOE_DATA!$B$2:$B$19999="Value over US $5m")*([2]JOE_DATA!$A$2:$A$19999="Corporate"),1,0)))</f>
        <v>1</v>
      </c>
      <c r="HR110" s="3">
        <f t="array" ref="HR110">IF(LEN($DV110)=0,1,SUM(IF(([2]JOE_DATA!$C$2:$C$19999=$DV110)*([2]JOE_DATA!$B$2:$B$19999="Value over £500,000")*([2]JOE_DATA!$A$2:$A$19999="Corporate"),1,0)))</f>
        <v>1</v>
      </c>
      <c r="HS110" s="3">
        <f t="array" ref="HS110">IF(LEN($DW110)=0,1,SUM(IF(([2]JOE_DATA!$C$2:$C$19999=$DW110)*([2]JOE_DATA!$B$2:$B$19999="Value over Euro 5m")*([2]JOE_DATA!$A$2:$A$19999="Corporate"),1,0)))</f>
        <v>1</v>
      </c>
      <c r="HT110" s="3">
        <f t="array" ref="HT110">IF(LEN($DX110)=0,1,SUM(IF(([2]JOE_DATA!$C$2:$C$19999=$DX110)*([2]JOE_DATA!$B$2:$B$19999="Value range in euros")*([2]JOE_DATA!$A$2:$A$19999="Corporate"),1,0)))</f>
        <v>1</v>
      </c>
      <c r="HU110" s="3">
        <f t="array" ref="HU110">IF(LEN($DY110)=0,1,SUM(IF(([2]JOE_DATA!$C$2:$C$19999=$DY110)*([2]JOE_DATA!$B$2:$B$19999="Is the deal relevant for M&amp;A study")*([2]JOE_DATA!$A$2:$A$19999="Corporate"),1,0)))</f>
        <v>1</v>
      </c>
      <c r="HV110" s="3">
        <f t="array" ref="HV110">IF(LEN($DZ110)=0,1,SUM(IF(([2]JOE_DATA!$C$2:$C$19999=$DZ110)*([2]JOE_DATA!$B$2:$B$19999="Does the deal involve PE clients")*([2]JOE_DATA!$A$2:$A$19999="Corporate"),1,0)))</f>
        <v>1</v>
      </c>
      <c r="HW110" s="3">
        <f t="array" ref="HW110">IF(LEN($EA110)=0,1,SUM(IF(([2]JOE_DATA!$C$2:$C$19999=$EA110)*([2]JOE_DATA!$B$2:$B$19999="Quarter deal announced/signed")*([2]JOE_DATA!$A$2:$A$19999="Corporate"),1,0)))</f>
        <v>1</v>
      </c>
      <c r="HX110" s="3">
        <f t="array" ref="HX110">IF(LEN($EB110)=0,1,SUM(IF(([2]JOE_DATA!$C$2:$C$19999=$EB110)*([2]JOE_DATA!$B$2:$B$19999="Quarter deal completed")*([2]JOE_DATA!$A$2:$A$19999="Corporate"),1,0)))</f>
        <v>1</v>
      </c>
      <c r="HY110" s="3">
        <f t="array" ref="HY110">IF(LEN($EC110)=0,1,SUM(IF(([2]JOE_DATA!$C$2:$C$19999=$EC110)*([2]JOE_DATA!$B$2:$B$19999="Year deal announced/signed")*([2]JOE_DATA!$A$2:$A$19999="Corporate"),1,0)))</f>
        <v>1</v>
      </c>
      <c r="HZ110" s="3">
        <f t="array" ref="HZ110">IF(LEN($ED110)=0,1,SUM(IF(([2]JOE_DATA!$C$2:$C$19999=$ED110)*([2]JOE_DATA!$B$2:$B$19999="Year deal completed")*([2]JOE_DATA!$A$2:$A$19999="Corporate"),1,0)))</f>
        <v>1</v>
      </c>
      <c r="IA110" s="3">
        <v>1</v>
      </c>
      <c r="IB110" s="3">
        <f t="array" ref="IB110">IF(LEN($EF110)=0,1,SUM(IF(([2]JOE_DATA!$C$2:$C$19999=$EF110)*([2]JOE_DATA!$B$2:$B$19999="Work type")*([2]JOE_DATA!$A$2:$A$19999="Corporate Tax"),1,0)))</f>
        <v>1</v>
      </c>
      <c r="IC110" s="3">
        <f t="array" ref="IC110">IF(LEN($EG110)=0,0.4,SUM(IF(([2]JOE_DATA!$C$2:$C$19999=$EG110)*([2]JOE_DATA!$B$2:$B$19999="Work type")*([2]JOE_DATA!$A$2:$A$19999="EPC Construction"),0.4,0)))
+
IF(LEN($EH110)=0,0.3,SUM(IF(([2]JOE_DATA!$C$2:$C$19999=$EH110)*([2]JOE_DATA!$B$2:$B$19999="Work type")*([2]JOE_DATA!$A$2:$A$19999="EPC Construction"),0.3,0)))
+
IF(LEN($EI110)=0,0.3,SUM(IF(([2]JOE_DATA!$C$2:$C$19999=$EI110)*([2]JOE_DATA!$B$2:$B$19999="Work type")*([2]JOE_DATA!$A$2:$A$19999="EPC Construction"),0.3,0)))</f>
        <v>1</v>
      </c>
      <c r="ID110" s="3">
        <f t="array" ref="ID110">IF(LEN($EJ110)=0,0.4,SUM(IF(([2]JOE_DATA!$C$2:$C$19999=$EJ110)*([2]JOE_DATA!$B$2:$B$19999="Contract type")*([2]JOE_DATA!$A$2:$A$19999="EPC Construction"),0.4,0)))
+
IF(LEN($EK110)=0,0.3,SUM(IF(([2]JOE_DATA!$C$2:$C$19999=$EK110)*([2]JOE_DATA!$B$2:$B$19999="Contract type")*([2]JOE_DATA!$A$2:$A$19999="EPC Construction"),0.3,0)))
+
IF(LEN($EL110)=0,0.3,SUM(IF(([2]JOE_DATA!$C$2:$C$19999=$EL110)*([2]JOE_DATA!$B$2:$B$19999="Contract type")*([2]JOE_DATA!$A$2:$A$19999="EPC Construction"),0.3,0)))</f>
        <v>1</v>
      </c>
      <c r="IE110" s="3">
        <f t="array" ref="IE110">IF(LEN($EP110)=0,1,SUM(IF(([2]JOE_DATA!$C$2:$C$19999=$EP110)*([2]JOE_DATA!$B$2:$B$19999="Client type")*([2]JOE_DATA!$A$2:$A$19999="EPC Construction"),1,0)))</f>
        <v>1</v>
      </c>
      <c r="IF110" s="3">
        <f t="array" ref="IF110">IF(LEN($EN110)=0,1,SUM(IF(([2]JOE_DATA!$C$2:$C$19999=$EN110)*([2]JOE_DATA!$B$2:$B$19999="Subject matter")*([2]JOE_DATA!$A$2:$A$19999="EPC Construction"),1,0)))</f>
        <v>1</v>
      </c>
      <c r="IG110" s="3">
        <f t="array" ref="IG110">IF(LEN($ER110)=0,1,SUM(IF(([2]JOE_DATA!$C$2:$C$19999=$ER110)*([2]JOE_DATA!$B$2:$B$19999="Client scope")*([2]JOE_DATA!$A$2:$A$19999="EPC Construction"),1,0)))</f>
        <v>1</v>
      </c>
      <c r="IH110" s="3">
        <f t="array" ref="IH110">IF(LEN($ES110)=0,0.4,SUM(IF(([2]JOE_DATA!$C$2:$C$19999=$ES110)*([2]JOE_DATA!$B$2:$B$19999="Work type")*([2]JOE_DATA!$A$2:$A$19999="EPC Energy"),0.4,0)))
+
IF(LEN($ET110)=0,0.3,SUM(IF(([2]JOE_DATA!$C$2:$C$19999=$ET110)*([2]JOE_DATA!$B$2:$B$19999="Work type")*([2]JOE_DATA!$A$2:$A$19999="EPC Energy"),0.3,0)))
+
IF(LEN($EU110)=0,0.3,SUM(IF(([2]JOE_DATA!$C$2:$C$19999=$EU110)*([2]JOE_DATA!$B$2:$B$19999="Work type")*([2]JOE_DATA!$A$2:$A$19999="EPC Energy"),0.3,0)))</f>
        <v>1</v>
      </c>
      <c r="II110" s="3">
        <f t="array" ref="II110">IF(LEN($EV110)=0,1,SUM(IF(([2]JOE_DATA!$C$2:$C$19999=$EV110)*([2]JOE_DATA!$B$2:$B$19999="Work type")*([2]JOE_DATA!$A$2:$A$19999="EPC Energy"),1,0)))</f>
        <v>1</v>
      </c>
      <c r="IJ110" s="3">
        <f t="array" ref="IJ110">IF(LEN($EW110)=0,1,SUM(IF(([2]JOE_DATA!$C$2:$C$19999=$EW110)*([2]JOE_DATA!$B$2:$B$19999="Client type")*([2]JOE_DATA!$A$2:$A$19999="EPC Projects"),1,0)))</f>
        <v>1</v>
      </c>
      <c r="IK110" s="3">
        <f t="array" ref="IK110">IF(LEN($FE110)=0,0.4,SUM(IF(([2]JOE_DATA!$C$2:$C$19999=$FE110)*([2]JOE_DATA!$B$2:$B$19999="Client type")*([2]JOE_DATA!$A$2:$A$19999="Real Estate"),0.4,0)))
+
IF(LEN($FF110)=0,0.3,SUM(IF(([2]JOE_DATA!$C$2:$C$19999=$FF110)*([2]JOE_DATA!$B$2:$B$19999="Client type")*([2]JOE_DATA!$A$2:$A$19999="Real Estate"),0.3,0)))
+
IF(LEN($FG110)=0,0.3,SUM(IF(([2]JOE_DATA!$C$2:$C$19999=$FG110)*([2]JOE_DATA!$B$2:$B$19999="Client type")*([2]JOE_DATA!$A$2:$A$19999="Real Estate"),0.3,0)))</f>
        <v>1</v>
      </c>
      <c r="IL110" s="3">
        <f t="array" ref="IL110">IF(LEN($FH110)=0,0.4,SUM(IF(([2]JOE_DATA!$C$2:$C$19999=$FH110)*([2]JOE_DATA!$B$2:$B$19999="Work type")*([2]JOE_DATA!$A$2:$A$19999="Real Estate"),0.4,0)))
+
IF(LEN($FI110)=0,0.3,SUM(IF(([2]JOE_DATA!$C$2:$C$19999=$FI110)*([2]JOE_DATA!$B$2:$B$19999="Work type")*([2]JOE_DATA!$A$2:$A$19999="Real Estate"),0.3,0)))
+
IF(LEN($FJ110)=0,0.3,SUM(IF(([2]JOE_DATA!$C$2:$C$19999=$FJ110)*([2]JOE_DATA!$B$2:$B$19999="Work type")*([2]JOE_DATA!$A$2:$A$19999="Real Estate"),0.3,0)))</f>
        <v>1</v>
      </c>
      <c r="IM110" s="3">
        <f t="array" ref="IM110">IF(LEN($EX110)=0,0.4,SUM(IF(([2]JOE_DATA!$C$2:$C$19999=$EX110)*([2]JOE_DATA!$B$2:$B$19999="Work type")*([2]JOE_DATA!$A$2:$A$19999="Human Capital"),0.4,0)))
+
IF(LEN($EY110)=0,0.3,SUM(IF(([2]JOE_DATA!$C$2:$C$19999=$EY110)*([2]JOE_DATA!$B$2:$B$19999="Work type")*([2]JOE_DATA!$A$2:$A$19999="Human Capital"),0.3,0)))
+
IF(LEN($EZ110)=0,0.3,SUM(IF(([2]JOE_DATA!$C$2:$C$19999=$EZ110)*([2]JOE_DATA!$B$2:$B$19999="Work type")*([2]JOE_DATA!$A$2:$A$19999="Human Capital"),0.3,0)))</f>
        <v>1</v>
      </c>
      <c r="IN110" s="3">
        <f t="array" ref="IN110">IF(LEN($FA110)=0,0.4,SUM(IF(([2]JOE_DATA!$C$2:$C$19999=$FA110)*([2]JOE_DATA!$B$2:$B$19999="Sub-work types")*([2]JOE_DATA!$A$2:$A$19999="Human Capital"),0.4,0)))
+
IF(LEN($FB110)=0,0.3,SUM(IF(([2]JOE_DATA!$C$2:$C$19999=$FB110)*([2]JOE_DATA!$B$2:$B$19999="Sub-work types")*([2]JOE_DATA!$A$2:$A$19999="Human Capital"),0.3,0)))
+
IF(LEN($FC110)=0,0.3,SUM(IF(([2]JOE_DATA!$C$2:$C$19999=$FC110)*([2]JOE_DATA!$B$2:$B$19999="Sub-work types")*([2]JOE_DATA!$A$2:$A$19999="Human Capital"),0.3,0)))</f>
        <v>1</v>
      </c>
      <c r="IO110" s="16">
        <f t="array" ref="IO110">IF(LEN($FD110)=0,1,SUM(IF(([2]JOE_DATA!$C$2:$C$19999=$FD110)*([2]JOE_DATA!$B$2:$B$19999="Pension scheme")*([2]JOE_DATA!$A$2:$A$19999="Human Capital"),1,0)))</f>
        <v>1</v>
      </c>
      <c r="IP110" s="3">
        <f t="array" ref="IP110">IF(LEN($BT110)=0,0.4,SUM(IF(([2]JOE_DATA!$C$2:$C$19999=$BT110)*([2]JOE_DATA!$B$2:$B$19999="Other Matter Executive"),0.4,0)))
+
IF(LEN($BU110)=0,0.3,SUM(IF(([2]JOE_DATA!$C$2:$C$19999=$BU110)*([2]JOE_DATA!$B$2:$B$19999="Other Matter Executive"),0.3,0)))
+
IF(LEN($BV110)=0,0.3,SUM(IF(([2]JOE_DATA!$C$2:$C$19999=$BV110)*([2]JOE_DATA!$B$2:$B$19999="Other Matter Executive"),0.3,0)))</f>
        <v>1</v>
      </c>
    </row>
    <row r="111" spans="1:250" ht="36.75">
      <c r="A111" s="37" t="s">
        <v>246</v>
      </c>
      <c r="B111" s="38" t="s">
        <v>593</v>
      </c>
      <c r="C111" s="37" t="s">
        <v>248</v>
      </c>
      <c r="D111" s="37" t="s">
        <v>594</v>
      </c>
      <c r="E111" s="3"/>
      <c r="F111" s="39" t="s">
        <v>343</v>
      </c>
      <c r="G111" s="3"/>
      <c r="H111" s="3"/>
      <c r="I111" s="40" t="s">
        <v>344</v>
      </c>
      <c r="J111" s="3"/>
      <c r="K111" s="3"/>
      <c r="L111" s="37"/>
      <c r="M111" s="3"/>
      <c r="N111" s="3"/>
      <c r="O111" s="41" t="s">
        <v>99</v>
      </c>
      <c r="P111" s="37"/>
      <c r="Q111" s="37"/>
      <c r="R111" s="3"/>
      <c r="S111" s="42"/>
      <c r="T111" s="42">
        <v>39869</v>
      </c>
      <c r="U111" s="37" t="s">
        <v>343</v>
      </c>
      <c r="V111" s="3"/>
      <c r="W111" s="3"/>
      <c r="X111" s="40" t="s">
        <v>344</v>
      </c>
      <c r="Y111" s="3"/>
      <c r="Z111" s="3"/>
      <c r="AA111" s="37" t="s">
        <v>595</v>
      </c>
      <c r="AB111" s="37"/>
      <c r="AC111" s="3"/>
      <c r="AD111" s="37" t="s">
        <v>254</v>
      </c>
      <c r="AE111" s="3"/>
      <c r="AF111" s="3"/>
      <c r="AG111" s="43" t="s">
        <v>130</v>
      </c>
      <c r="AH111" s="3"/>
      <c r="AI111" s="37" t="s">
        <v>255</v>
      </c>
      <c r="AJ111" s="3"/>
      <c r="AK111" s="3"/>
      <c r="AL111" s="37"/>
      <c r="AM111" s="3"/>
      <c r="AN111" s="3"/>
      <c r="AO111" s="37" t="s">
        <v>256</v>
      </c>
      <c r="AP111" s="3"/>
      <c r="AQ111" s="3"/>
      <c r="AR111" s="3"/>
      <c r="AS111" s="3"/>
      <c r="AT111" s="3"/>
      <c r="AU111" s="3"/>
      <c r="AV111" s="3"/>
      <c r="AW111" s="3"/>
      <c r="AX111" s="3"/>
      <c r="AY111" s="3"/>
      <c r="AZ111" s="3"/>
      <c r="BA111" s="3"/>
      <c r="BB111" s="3"/>
      <c r="BC111" s="3"/>
      <c r="BD111" s="3"/>
      <c r="BE111" s="44"/>
      <c r="BF111" s="37"/>
      <c r="BG111" s="37" t="s">
        <v>254</v>
      </c>
      <c r="BH111" s="3"/>
      <c r="BI111" s="40" t="s">
        <v>257</v>
      </c>
      <c r="BJ111" s="45"/>
      <c r="BK111" s="45"/>
      <c r="BL111" s="46" t="s">
        <v>258</v>
      </c>
      <c r="BM111" s="46"/>
      <c r="BN111" s="37"/>
      <c r="BO111" s="3"/>
      <c r="BP111" s="3"/>
      <c r="BQ111" s="3"/>
      <c r="BR111" s="3"/>
      <c r="BS111" s="3"/>
      <c r="BT111" s="37"/>
      <c r="BU111" s="37"/>
      <c r="BV111" s="37"/>
      <c r="BW111" s="3"/>
      <c r="BX111" s="3"/>
      <c r="BY111" s="3"/>
      <c r="BZ111" s="3"/>
      <c r="CA111" s="3"/>
      <c r="CB111" s="3"/>
      <c r="CC111" s="3"/>
      <c r="CD111" s="41" t="s">
        <v>259</v>
      </c>
      <c r="CE111" s="40" t="s">
        <v>260</v>
      </c>
      <c r="CF111" s="3"/>
      <c r="CG111" s="41" t="s">
        <v>261</v>
      </c>
      <c r="CH111" s="40"/>
      <c r="CI111" s="3"/>
      <c r="CJ111" s="3"/>
      <c r="CK111" s="41" t="s">
        <v>262</v>
      </c>
      <c r="CL111" s="3"/>
      <c r="CM111" s="3"/>
      <c r="CN111" s="3"/>
      <c r="CO111" s="3"/>
      <c r="CP111" s="3"/>
      <c r="CQ111" s="37"/>
      <c r="CR111" s="37"/>
      <c r="CS111" s="37"/>
      <c r="CT111" s="37"/>
      <c r="CU111" s="37"/>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7"/>
      <c r="FF111" s="37"/>
      <c r="FG111" s="37"/>
      <c r="FH111" s="37"/>
      <c r="FI111" s="37"/>
      <c r="FJ111" s="3"/>
      <c r="FK111" s="3"/>
      <c r="FL111" s="3"/>
      <c r="FM111" s="3"/>
      <c r="FO111" s="3"/>
      <c r="FP111" s="3"/>
      <c r="FQ111" s="3" t="str">
        <f t="array" ref="FQ111">IF(SUM($FU111:$IP111)=74,"PASS","FAIL")</f>
        <v>PASS</v>
      </c>
      <c r="FR111" s="3">
        <f t="shared" si="9"/>
        <v>0</v>
      </c>
      <c r="FS111" s="3">
        <f t="shared" si="10"/>
        <v>0</v>
      </c>
      <c r="FT111" s="3"/>
      <c r="FU111" s="3">
        <f t="array" ref="FU111">SUM(IF(([2]JOE_DATA!$C$2:$C$19999=$C111)*([2]JOE_DATA!$B$2:$B$19999="Client Name Confidential"),1,0))</f>
        <v>1</v>
      </c>
      <c r="FV111" s="3">
        <f t="array" ref="FV111">IF(ISBLANK($E111),1,SUM(IF(([2]JOE_DATA!$C$2:$C$19999=$E111)*([2]JOE_DATA!$B$2:$B$19999="Client name confidential on completion"),1,0)))</f>
        <v>1</v>
      </c>
      <c r="FW111" s="3">
        <f t="array" ref="FW111">IF(LEN($F111)=0,0.5,SUM(IF(([2]JOE_DATA!$C$2:$C$19999=$F111)*([2]JOE_DATA!$B$2:$B$19999="Client sector group"),0.5,0)))
+
IF(LEN($G111)=0,0.25,SUM(IF(([2]JOE_DATA!$C$2:$C$19999=$G111)*([2]JOE_DATA!$B$2:$B$19999="Client sector group"),0.25,0)))
+
IF(LEN($H111)=0,0.25,SUM(IF(([2]JOE_DATA!$C$2:$C$19999=$H111)*([2]JOE_DATA!$B$2:$B$19999="Client sector group"),0.25,0)))</f>
        <v>1</v>
      </c>
      <c r="FX111" s="3">
        <f t="array" ref="FX111">IF(ISBLANK($I111),0.5,SUM(IF(([2]JOE_DATA!$C$2:$C$19999=$I111)*([2]JOE_DATA!$B$2:$B$19999="Client sub-sector group"),0.5,0)))
+
IF(ISBLANK($J111),0.25,SUM(IF(([2]JOE_DATA!$C$2:$C$19999=$J111)*([2]JOE_DATA!$B$2:$B$19999="Client sub-sector group"),0.25,0)))
+
IF(ISBLANK($K111),0.25,SUM(IF(([2]JOE_DATA!$C$2:$C$19999=$K111)*([2]JOE_DATA!$B$2:$B$19999="Client sub-sector group"),0.25,0)))</f>
        <v>1</v>
      </c>
      <c r="FY111" s="3">
        <f t="array" ref="FY111">IF(LEN($L111)=0,0.4,SUM(IF(([2]JOE_DATA!$C$2:$C$19999=$L111)*([2]JOE_DATA!$B$2:$B$19999="Predominant Country of Client"),0.4,0)))
+
IF(LEN($M111)=0,0.3,SUM(IF(([2]JOE_DATA!$C$2:$C$19999=$M111)*([2]JOE_DATA!$B$2:$B$19999="Predominant Country of Client"),0.3,0)))
+
IF(LEN($N111)=0,0.3,SUM(IF(([2]JOE_DATA!$C$2:$C$19999=$N111)*([2]JOE_DATA!$B$2:$B$19999="Predominant Country of Client"),0.3,0)))</f>
        <v>1</v>
      </c>
      <c r="FZ111" s="3">
        <f t="array" ref="FZ111">IF(LEN($O111)=0,0.4,SUM(IF(([2]JOE_DATA!$C$2:$C$19999=$O111)*([2]JOE_DATA!$B$2:$B$19999="Main practice group"),0.4,0)))
+
IF(LEN($P111)=0,0.3,SUM(IF(([2]JOE_DATA!$C$2:$C$19999=$P111)*([2]JOE_DATA!$B$2:$B$19999="Main practice group"),0.3,0)))
+
IF(LEN($Q111)=0,0.3,SUM(IF(([2]JOE_DATA!$C$2:$C$19999=$Q111)*([2]JOE_DATA!$B$2:$B$19999="Main practice group"),0.3,0)))</f>
        <v>1</v>
      </c>
      <c r="GA111" s="3">
        <f t="shared" si="11"/>
        <v>1</v>
      </c>
      <c r="GB111" s="3">
        <f t="shared" si="12"/>
        <v>1</v>
      </c>
      <c r="GC111" s="3">
        <f t="array" ref="GC111">IF(LEN($U111)=0,0.4,SUM(IF(([2]JOE_DATA!$C$2:$C$19999=$U111)*([2]JOE_DATA!$B$2:$B$19999="Matter sector group"),0.4,0)))
+
IF(LEN($V111)=0,0.3,SUM(IF(([2]JOE_DATA!$C$2:$C$19999=$V111)*([2]JOE_DATA!$B$2:$B$19999="Matter sector group"),0.3,0)))
+
IF(LEN($W111)=0,0.3,SUM(IF(([2]JOE_DATA!$C$2:$C$19999=$W111)*([2]JOE_DATA!$B$2:$B$19999="Matter sector group"),0.3,0)))</f>
        <v>1</v>
      </c>
      <c r="GD111" s="3">
        <f t="array" ref="GD111">IF(LEN($X111)=0,0.4,SUM(IF(([2]JOE_DATA!$C$2:$C$19999=$X111)*([2]JOE_DATA!$B$2:$B$19999="Matter sub-sector group"),0.4,0)))
+
IF(LEN($Y111)=0,0.3,SUM(IF(([2]JOE_DATA!$C$2:$C$19999=$Y111)*([2]JOE_DATA!$B$2:$B$19999="Matter sub-sector group"),0.3,0)))
+
IF(LEN($Z111)=0,0.3,SUM(IF(([2]JOE_DATA!$C$2:$C$19999=$Z111)*([2]JOE_DATA!$B$2:$B$19999="Matter sub-sector group"),0.3,0)))</f>
        <v>1</v>
      </c>
      <c r="GE111" s="3">
        <f t="array" ref="GE111">IF(ISBLANK($AD111),1,SUM(IF(([2]JOE_DATA!$C$2:$C$19999=$AD111)*([2]JOE_DATA!$B$2:$B$19999="Matter confidential"),1,0)))</f>
        <v>1</v>
      </c>
      <c r="GF111" s="3">
        <f t="array" ref="GF111">IF(ISBLANK($AE111),1,SUM(IF(([2]JOE_DATA!$C$2:$C$19999=$AE111)*([2]JOE_DATA!$B$2:$B$19999="Matter confidential on completion"),1,0)))</f>
        <v>1</v>
      </c>
      <c r="GG111" s="3">
        <f t="array" ref="GG111">IF(ISBLANK($AG111),1,SUM(IF(([2]JOE_DATA!$C$2:$C$19999=$AG111)*([2]JOE_DATA!$B$2:$B$19999="Applicable law"),1,0)))</f>
        <v>1</v>
      </c>
      <c r="GH111" s="3">
        <f t="array" ref="GH111">IF(ISBLANK($AO111),1,SUM(IF(([2]JOE_DATA!$C$2:$C$19999=$AO111)*([2]JOE_DATA!$B$2:$B$19999="Contentious"),1,0)))</f>
        <v>1</v>
      </c>
      <c r="GI111" s="3">
        <f t="array" ref="GI111">IF(ISBLANK($AP111),1,SUM(IF(([2]JOE_DATA!$C$2:$C$19999=$AP111)*([2]JOE_DATA!$B$2:$B$19999="Dispute resolution"),1,0)))</f>
        <v>1</v>
      </c>
      <c r="GJ111" s="3">
        <f t="array" ref="GJ111">IF(ISBLANK($AQ111),1,SUM(IF(([2]JOE_DATA!$C$2:$C$19999=$AQ111)*([2]JOE_DATA!$B$2:$B$19999="Language of dispute"),1,0)))</f>
        <v>1</v>
      </c>
      <c r="GK111" s="3">
        <f t="array" ref="GK111">IF(LEN($AW111)=0,0.4,SUM(IF(([2]JOE_DATA!$C$2:$C$19999=$AW111)*([2]JOE_DATA!$B$2:$B$19999="Country Of Arbitration"),0.4,0)))
+
IF(LEN($AX111)=0,0.3,SUM(IF(([2]JOE_DATA!$C$2:$C$19999=$AX111)*([2]JOE_DATA!$B$2:$B$19999="Country Of Arbitration"),0.3,0)))
+
IF(LEN($AY111)=0,0.3,SUM(IF(([2]JOE_DATA!$C$2:$C$19999=$AY111)*([2]JOE_DATA!$B$2:$B$19999="Country Of Arbitration"),0.3,0)))</f>
        <v>1</v>
      </c>
      <c r="GL111" s="3">
        <f t="array" ref="GL111">IF(LEN($AT111)=0,0.4,SUM(IF(([2]JOE_DATA!$C$2:$C$19999=$AT111)*([2]JOE_DATA!$B$2:$B$19999="Jurisdiction of dispute"),0.4,0)))
+
IF(LEN($AU111)=0,0.3,SUM(IF(([2]JOE_DATA!$C$2:$C$19999=$AU111)*([2]JOE_DATA!$B$2:$B$19999="Jurisdiction of dispute"),0.3,0)))
+
IF(LEN($AV111)=0,0.3,SUM(IF(([2]JOE_DATA!$C$2:$C$19999=$AV111)*([2]JOE_DATA!$B$2:$B$19999="Jurisdiction of dispute"),0.3,0)))</f>
        <v>1</v>
      </c>
      <c r="GM111" s="3">
        <f t="array" ref="GM111">IF(LEN($AZ111)=0,0.6,SUM(IF(([2]JOE_DATA!$C$2:$C$19999=$AZ111)*([2]JOE_DATA!$B$2:$B$19999="Seat of arbitration"),0.6,0)))
+
IF(LEN($BA111)=0,0.4,SUM(IF(([2]JOE_DATA!$C$2:$C$19999=$BA111)*([2]JOE_DATA!$B$2:$B$19999="Seat of arbitration"),0.4,0)))</f>
        <v>1</v>
      </c>
      <c r="GN111" s="3">
        <f t="array" ref="GN111">IF(ISBLANK($BB111),1,SUM(IF(([2]JOE_DATA!$C$2:$C$19999=$BB111)*([2]JOE_DATA!$B$2:$B$19999="Arbitral rules"),1,0)))</f>
        <v>1</v>
      </c>
      <c r="GO111" s="3">
        <f t="array" ref="GO111">IF(ISBLANK($BC111),1,SUM(IF(([2]JOE_DATA!$C$2:$C$19999=$BC111)*([2]JOE_DATA!$B$2:$B$19999="Investment treaty"),1,0)))</f>
        <v>1</v>
      </c>
      <c r="GP111" s="3">
        <f t="array" ref="GP111">IF(ISBLANK($BD111),1,SUM(IF(([2]JOE_DATA!$C$2:$C$19999=$BD111)*([2]JOE_DATA!$B$2:$B$19999="Investigation type"),1,0)))</f>
        <v>1</v>
      </c>
      <c r="GQ111" s="3">
        <f t="array" ref="GQ111">IF(ISBLANK($BF111),1,SUM(IF(([2]JOE_DATA!$C$2:$C$19999=$BF111)*([2]JOE_DATA!$B$2:$B$19999="Currency of deal"),1,0)))</f>
        <v>1</v>
      </c>
      <c r="GR111" s="3">
        <f t="array" ref="GR111">IF(ISBLANK($BG111),1,SUM(IF(([2]JOE_DATA!$C$2:$C$19999=$BG111)*([2]JOE_DATA!$B$2:$B$19999="Value confidential"),1,0)))</f>
        <v>1</v>
      </c>
      <c r="GS111" s="3">
        <f t="array" ref="GS111">IF(ISBLANK($BH111),1,SUM(IF(([2]JOE_DATA!$C$2:$C$19999=$BH111)*([2]JOE_DATA!$B$2:$B$19999="Value confidential on completion"),1,0)))</f>
        <v>1</v>
      </c>
      <c r="GT111" s="3">
        <f t="array" ref="GT111">IF(LEN($BI111)=0,0.4,SUM(IF(([2]JOE_DATA!$C$2:$C$19999=$BI111)*([2]JOE_DATA!$B$2:$B$19999="Teams"),0.4,0)))
+
IF(LEN($BJ111)=0,0.3,SUM(IF(([2]JOE_DATA!$C$2:$C$19999=$BJ111)*([2]JOE_DATA!$B$2:$B$19999="Teams"),0.3,0)))
+
IF(LEN($BK111)=0,0.3,SUM(IF(([2]JOE_DATA!$C$2:$C$19999=$BK111)*([2]JOE_DATA!$B$2:$B$19999="Teams"),0.3,0)))</f>
        <v>1</v>
      </c>
      <c r="GU111" s="3">
        <f t="array" ref="GU111">IF(LEN($BL111)=0,0.4,SUM(IF(([2]JOE_DATA!$C$2:$C$19999=$BL111)*([2]JOE_DATA!$B$2:$B$19999="Lead Matter Partner"),0.4,0)))
+
IF(LEN($BM111)=0,0.3,SUM(IF(([2]JOE_DATA!$C$2:$C$19999=$BM111)*([2]JOE_DATA!$B$2:$B$19999="Lead Matter Partner"),0.3,0)))
+
IF(LEN($BN111)=0,0.3,SUM(IF(([2]JOE_DATA!$C$2:$C$19999=$BN111)*([2]JOE_DATA!$B$2:$B$19999="Lead Matter Partner"),0.3,0)))</f>
        <v>1</v>
      </c>
      <c r="GV111" s="3">
        <f t="array" ref="GV111">IF(LEN($BP111)=0,0.4,SUM(IF(([2]JOE_DATA!$C$2:$C$19999=$BP111)*([2]JOE_DATA!$B$2:$B$19999="Source of credential"),0.4,0)))
+
IF(LEN($BQ111)=0,0.3,SUM(IF(([2]JOE_DATA!$C$2:$C$19999=$BQ111)*([2]JOE_DATA!$B$2:$B$19999="Source of credential"),0.3,0)))
+
IF(LEN($BR111)=0,0.3,SUM(IF(([2]JOE_DATA!$C$2:$C$19999=$BR111)*([2]JOE_DATA!$B$2:$B$19999="Source of credential"),0.3,0)))</f>
        <v>1</v>
      </c>
      <c r="GW111" s="3">
        <f t="array" ref="GW111">IF(LEN($BX111)=0,0.4,SUM(IF(([2]JOE_DATA!$C$2:$C$19999=$BX111)*([2]JOE_DATA!$B$2:$B$19999="CMS firms involved"),0.4,0)))
+
IF(LEN($BY111)=0,0.6,SUM(IF(([2]JOE_DATA!$C$2:$C$19999=$BY111)*([2]JOE_DATA!$B$2:$B$19999="CMS firms involved"),0.6,0)))</f>
        <v>1</v>
      </c>
      <c r="GX111" s="3">
        <f t="array" ref="GX111">IF(ISBLANK($BZ111),1,SUM(IF(([2]JOE_DATA!$C$2:$C$19999=$BZ111)*([2]JOE_DATA!$B$2:$B$19999="Lead CMS firm"),1,0)))</f>
        <v>1</v>
      </c>
      <c r="GY111" s="3">
        <f t="array" ref="GY111">IF(LEN($CA111)=0,0.4,SUM(IF(([2]JOE_DATA!$C$2:$C$19999=$CA111)*([2]JOE_DATA!$B$2:$B$19999="Countries of other CMS firms"),0.4,0)))
+
IF(LEN($CB111)=0,0.3,SUM(IF(([2]JOE_DATA!$C$2:$C$19999=$CB111)*([2]JOE_DATA!$B$2:$B$19999="Countries of other CMS firms"),0.3,0)))
+
IF(LEN($CC111)=0,0.3,SUM(IF(([2]JOE_DATA!$C$2:$C$19999=$CC111)*([2]JOE_DATA!$B$2:$B$19999="Countries of other CMS firms"),0.3,0)))</f>
        <v>1</v>
      </c>
      <c r="GZ111" s="3">
        <f t="array" ref="GZ111">IF(ISBLANK($CD111),1,SUM(IF(([2]JOE_DATA!$C$2:$C$19999=$CD111)*([2]JOE_DATA!$B$2:$B$19999="Credential status"),1,0)))</f>
        <v>1</v>
      </c>
      <c r="HA111" s="3">
        <f t="array" ref="HA111">IF(ISBLANK($CE111),1,SUM(IF(([2]JOE_DATA!$C$2:$C$19999=$CE111)*([2]JOE_DATA!$B$2:$B$19999="Credential version"),1,0)))</f>
        <v>1</v>
      </c>
      <c r="HB111" s="3">
        <f t="array" ref="HB111">IF(ISBLANK($CG111),1,SUM(IF(([2]JOE_DATA!$C$2:$C$19999=$CG111)*([2]JOE_DATA!$B$2:$B$19999="Credential type "),1,0)))</f>
        <v>1</v>
      </c>
      <c r="HC111" s="3">
        <f t="array" ref="HC111">IF(ISBLANK($CH111),1,SUM(IF(([2]JOE_DATA!$C$2:$C$19999=$CH111)*([2]JOE_DATA!$B$2:$B$19999="Other uses"),1,0)))</f>
        <v>1</v>
      </c>
      <c r="HD111" s="3">
        <f t="array" ref="HD111">IF(ISBLANK($CK111),1,SUM(IF(([2]JOE_DATA!$C$2:$C$19999=$CK111)*([2]JOE_DATA!$B$2:$B$19999="Priority"),1,0)))</f>
        <v>1</v>
      </c>
      <c r="HE111" s="3">
        <f t="array" ref="HE111">IF(LEN($CM111)=0,0.4,SUM(IF(([2]JOE_DATA!$C$2:$C$19999=$CM111)*([2]JOE_DATA!$B$2:$B$19999="Know how"),0.4,0)))
+
IF(LEN($CN111)=0,0.3,SUM(IF(([2]JOE_DATA!$C$2:$C$19999=$CN111)*([2]JOE_DATA!$B$2:$B$19999="Know how"),0.3,0)))
+
IF(LEN($CO111)=0,0.3,SUM(IF(([2]JOE_DATA!$C$2:$C$19999=$CO111)*([2]JOE_DATA!$B$2:$B$19999="Know how"),0.3,0)))</f>
        <v>1</v>
      </c>
      <c r="HF111" s="3">
        <f t="array" ref="HF111">IF(LEN($CS111)=0,0.4,SUM(IF(([2]JOE_DATA!$C$2:$C$19999=$CS111)*([2]JOE_DATA!$B$2:$B$19999="Work type")*([2]JOE_DATA!$A$2:$A$19999="BAIF"),0.4,0)))
+
IF(LEN($CT111)=0,0.3,SUM(IF(([2]JOE_DATA!$C$2:$C$19999=$CT111)*([2]JOE_DATA!$B$2:$B$19999="Work type")*([2]JOE_DATA!$A$2:$A$19999="BAIF"),0.3,0)))
+
IF(LEN($CU111)=0,0.3,SUM(IF(([2]JOE_DATA!$C$2:$C$19999=$CU111)*([2]JOE_DATA!$B$2:$B$19999="Work type")*([2]JOE_DATA!$A$2:$A$19999="BAIF"),0.3,0)))</f>
        <v>1</v>
      </c>
      <c r="HG111" s="3">
        <f t="array" ref="HG111">IF(LEN($CQ111)=0,1,SUM(IF(([2]JOE_DATA!$C$2:$C$19999=$CQ111)*([2]JOE_DATA!$B$2:$B$19999="Client type")*([2]JOE_DATA!$A$2:$A$19999="BAIF"),1,0)))</f>
        <v>1</v>
      </c>
      <c r="HH111" s="3">
        <f t="array" ref="HH111">IF(LEN($CW111)=0,0.4,SUM(IF(([2]JOE_DATA!$C$2:$C$19999=$CW111)*([2]JOE_DATA!$B$2:$B$19999="Work type")*([2]JOE_DATA!$A$2:$A$19999="CRD"),0.4,0)))
+
IF(LEN($CX111)=0,0.3,SUM(IF(([2]JOE_DATA!$C$2:$C$19999=$CX111)*([2]JOE_DATA!$B$2:$B$19999="Work type")*([2]JOE_DATA!$A$2:$A$19999="CRD"),0.3,0)))
+
IF(LEN($CY111)=0,0.3,SUM(IF(([2]JOE_DATA!$C$2:$C$19999=$CY111)*([2]JOE_DATA!$B$2:$B$19999="Work type")*([2]JOE_DATA!$A$2:$A$19999="CRD"),0.3,0)))</f>
        <v>1</v>
      </c>
      <c r="HI111" s="3">
        <f t="array" ref="HI111">IF(LEN($CZ111)=0,0.4,SUM(IF(([2]JOE_DATA!$C$2:$C$19999=$CZ111)*([2]JOE_DATA!$B$2:$B$19999="Sub-work type")*([2]JOE_DATA!$A$2:$A$19999="CRD"),0.4,0)))
+
IF(LEN($DA111)=0,0.3,SUM(IF(([2]JOE_DATA!$C$2:$C$19999=$DA111)*([2]JOE_DATA!$B$2:$B$19999="Sub-work type")*([2]JOE_DATA!$A$2:$A$19999="CRD"),0.3,0)))
+
IF(LEN($DB111)=0,0.3,SUM(IF(([2]JOE_DATA!$C$2:$C$19999=$DB111)*([2]JOE_DATA!$B$2:$B$19999="Sub-work type")*([2]JOE_DATA!$A$2:$A$19999="CRD"),0.3,0)))</f>
        <v>1</v>
      </c>
      <c r="HJ111" s="3">
        <f t="array" ref="HJ111">IF(LEN($CV111)=0,1,SUM(IF(([2]JOE_DATA!$C$2:$C$19999=$CV111)*([2]JOE_DATA!$B$2:$B$19999="Client type")*([2]JOE_DATA!$A$2:$A$19999="CRD"),1,0)))</f>
        <v>1</v>
      </c>
      <c r="HK111" s="3">
        <f t="array" ref="HK111">IF(LEN($DC111)=0,0.4,SUM(IF(([2]JOE_DATA!$C$2:$C$19999=$DC111)*([2]JOE_DATA!$B$2:$B$19999="Work type")*([2]JOE_DATA!$A$2:$A$19999="Corporate"),0.4,0)))
+
IF(LEN($DD111)=0,0.3,SUM(IF(([2]JOE_DATA!$C$2:$C$19999=$DD111)*([2]JOE_DATA!$B$2:$B$19999="Work type")*([2]JOE_DATA!$A$2:$A$19999="Corporate"),0.3,0)))
+
IF(LEN($DE111)=0,0.3,SUM(IF(([2]JOE_DATA!$C$2:$C$19999=$DE111)*([2]JOE_DATA!$B$2:$B$19999="Work type")*([2]JOE_DATA!$A$2:$A$19999="Corporate"),0.3,0)))</f>
        <v>1</v>
      </c>
      <c r="HL111" s="3">
        <f t="array" ref="HL111">IF(LEN($DF111)=0,0.4,SUM(IF(([2]JOE_DATA!$C$2:$C$19999=$DF111)*([2]JOE_DATA!$B$2:$B$19999="Sub-work type")*([2]JOE_DATA!$A$2:$A$19999="Corporate"),0.4,0)))
+
IF(LEN($DG111)=0,0.3,SUM(IF(([2]JOE_DATA!$C$2:$C$19999=$DG111)*([2]JOE_DATA!$B$2:$B$19999="Sub-work type")*([2]JOE_DATA!$A$2:$A$19999="Corporate"),0.3,0)))
+
IF(LEN($DH111)=0,0.3,SUM(IF(([2]JOE_DATA!$C$2:$C$19999=$DH111)*([2]JOE_DATA!$B$2:$B$19999="Sub-work type")*([2]JOE_DATA!$A$2:$A$19999="Corporate"),0.3,0)))</f>
        <v>1</v>
      </c>
      <c r="HM111" s="3">
        <f t="array" ref="HM111">IF(LEN($DI111)=0,0.4,SUM(IF(([2]JOE_DATA!$C$2:$C$19999=$DI111)*([2]JOE_DATA!$B$2:$B$19999="Acting for")*([2]JOE_DATA!$A$2:$A$19999="Corporate"),0.4,0)))
+
IF(LEN($DJ111)=0,0.3,SUM(IF(([2]JOE_DATA!$C$2:$C$19999=$DJ111)*([2]JOE_DATA!$B$2:$B$19999="Acting for")*([2]JOE_DATA!$A$2:$A$19999="Corporate"),0.3,0)))
+
IF(LEN($DK111)=0,0.3,SUM(IF(([2]JOE_DATA!$C$2:$C$19999=$DK111)*([2]JOE_DATA!$B$2:$B$19999="Acting for")*([2]JOE_DATA!$A$2:$A$19999="Corporate"),0.3,0)))</f>
        <v>1</v>
      </c>
      <c r="HN111" s="3">
        <f t="array" ref="HN111">IF(LEN($DM111)=0,0.4,SUM(IF(([2]JOE_DATA!$C$2:$C$19999=$DM111)*([2]JOE_DATA!$B$2:$B$19999="Country of buyer")*([2]JOE_DATA!$A$2:$A$19999="Corporate"),0.4,0)))
+
IF(LEN($DN111)=0,0.3,SUM(IF(([2]JOE_DATA!$C$2:$C$19999=$DN111)*([2]JOE_DATA!$B$2:$B$19999="Country of buyer")*([2]JOE_DATA!$A$2:$A$19999="Corporate"),0.3,0)))
+
IF(LEN($DL111)=0,0.3,SUM(IF(([2]JOE_DATA!$C$2:$C$19999=$DL111)*([2]JOE_DATA!$B$2:$B$19999="Country of buyer")*([2]JOE_DATA!$A$2:$A$19999="Corporate"),0.3,0)))</f>
        <v>1</v>
      </c>
      <c r="HO111" s="3">
        <f t="array" ref="HO111">IF(LEN($DO111)=0,0.4,SUM(IF(([2]JOE_DATA!$C$2:$C$19999=$DO111)*([2]JOE_DATA!$B$2:$B$19999="Country of seller")*([2]JOE_DATA!$A$2:$A$19999="Corporate"),0.4,0)))
+
IF(LEN($DP111)=0,0.3,SUM(IF(([2]JOE_DATA!$C$2:$C$19999=$DP111)*([2]JOE_DATA!$B$2:$B$19999="Country of seller")*([2]JOE_DATA!$A$2:$A$19999="Corporate"),0.3,0)))
+
IF(LEN($DQ111)=0,0.3,SUM(IF(([2]JOE_DATA!$C$2:$C$19999=$DQ111)*([2]JOE_DATA!$B$2:$B$19999="Country of seller")*([2]JOE_DATA!$A$2:$A$19999="Corporate"),0.3,0)))</f>
        <v>1</v>
      </c>
      <c r="HP111" s="3">
        <f t="array" ref="HP111">IF(LEN($DR111)=0,0.4,SUM(IF(([2]JOE_DATA!$C$2:$C$19999=$DR111)*([2]JOE_DATA!$B$2:$B$19999="Country of target")*([2]JOE_DATA!$A$2:$A$19999="Corporate"),0.4,0)))
+
IF(LEN($DS111)=0,0.3,SUM(IF(([2]JOE_DATA!$C$2:$C$19999=$DS111)*([2]JOE_DATA!$B$2:$B$19999="Country of target")*([2]JOE_DATA!$A$2:$A$19999="Corporate"),0.3,0)))
+
IF(LEN($DT111)=0,0.3,SUM(IF(([2]JOE_DATA!$C$2:$C$19999=$DT111)*([2]JOE_DATA!$B$2:$B$19999="Country of target")*([2]JOE_DATA!$A$2:$A$19999="Corporate"),0.3,0)))</f>
        <v>1</v>
      </c>
      <c r="HQ111" s="3">
        <f t="array" ref="HQ111">IF(LEN($DU111)=0,1,SUM(IF(([2]JOE_DATA!$C$2:$C$19999=$DU111)*([2]JOE_DATA!$B$2:$B$19999="Value over US $5m")*([2]JOE_DATA!$A$2:$A$19999="Corporate"),1,0)))</f>
        <v>1</v>
      </c>
      <c r="HR111" s="3">
        <f t="array" ref="HR111">IF(LEN($DV111)=0,1,SUM(IF(([2]JOE_DATA!$C$2:$C$19999=$DV111)*([2]JOE_DATA!$B$2:$B$19999="Value over £500,000")*([2]JOE_DATA!$A$2:$A$19999="Corporate"),1,0)))</f>
        <v>1</v>
      </c>
      <c r="HS111" s="3">
        <f t="array" ref="HS111">IF(LEN($DW111)=0,1,SUM(IF(([2]JOE_DATA!$C$2:$C$19999=$DW111)*([2]JOE_DATA!$B$2:$B$19999="Value over Euro 5m")*([2]JOE_DATA!$A$2:$A$19999="Corporate"),1,0)))</f>
        <v>1</v>
      </c>
      <c r="HT111" s="3">
        <f t="array" ref="HT111">IF(LEN($DX111)=0,1,SUM(IF(([2]JOE_DATA!$C$2:$C$19999=$DX111)*([2]JOE_DATA!$B$2:$B$19999="Value range in euros")*([2]JOE_DATA!$A$2:$A$19999="Corporate"),1,0)))</f>
        <v>1</v>
      </c>
      <c r="HU111" s="3">
        <f t="array" ref="HU111">IF(LEN($DY111)=0,1,SUM(IF(([2]JOE_DATA!$C$2:$C$19999=$DY111)*([2]JOE_DATA!$B$2:$B$19999="Is the deal relevant for M&amp;A study")*([2]JOE_DATA!$A$2:$A$19999="Corporate"),1,0)))</f>
        <v>1</v>
      </c>
      <c r="HV111" s="3">
        <f t="array" ref="HV111">IF(LEN($DZ111)=0,1,SUM(IF(([2]JOE_DATA!$C$2:$C$19999=$DZ111)*([2]JOE_DATA!$B$2:$B$19999="Does the deal involve PE clients")*([2]JOE_DATA!$A$2:$A$19999="Corporate"),1,0)))</f>
        <v>1</v>
      </c>
      <c r="HW111" s="3">
        <f t="array" ref="HW111">IF(LEN($EA111)=0,1,SUM(IF(([2]JOE_DATA!$C$2:$C$19999=$EA111)*([2]JOE_DATA!$B$2:$B$19999="Quarter deal announced/signed")*([2]JOE_DATA!$A$2:$A$19999="Corporate"),1,0)))</f>
        <v>1</v>
      </c>
      <c r="HX111" s="3">
        <f t="array" ref="HX111">IF(LEN($EB111)=0,1,SUM(IF(([2]JOE_DATA!$C$2:$C$19999=$EB111)*([2]JOE_DATA!$B$2:$B$19999="Quarter deal completed")*([2]JOE_DATA!$A$2:$A$19999="Corporate"),1,0)))</f>
        <v>1</v>
      </c>
      <c r="HY111" s="3">
        <f t="array" ref="HY111">IF(LEN($EC111)=0,1,SUM(IF(([2]JOE_DATA!$C$2:$C$19999=$EC111)*([2]JOE_DATA!$B$2:$B$19999="Year deal announced/signed")*([2]JOE_DATA!$A$2:$A$19999="Corporate"),1,0)))</f>
        <v>1</v>
      </c>
      <c r="HZ111" s="3">
        <f t="array" ref="HZ111">IF(LEN($ED111)=0,1,SUM(IF(([2]JOE_DATA!$C$2:$C$19999=$ED111)*([2]JOE_DATA!$B$2:$B$19999="Year deal completed")*([2]JOE_DATA!$A$2:$A$19999="Corporate"),1,0)))</f>
        <v>1</v>
      </c>
      <c r="IA111" s="3">
        <v>1</v>
      </c>
      <c r="IB111" s="3">
        <f t="array" ref="IB111">IF(LEN($EF111)=0,1,SUM(IF(([2]JOE_DATA!$C$2:$C$19999=$EF111)*([2]JOE_DATA!$B$2:$B$19999="Work type")*([2]JOE_DATA!$A$2:$A$19999="Corporate Tax"),1,0)))</f>
        <v>1</v>
      </c>
      <c r="IC111" s="3">
        <f t="array" ref="IC111">IF(LEN($EG111)=0,0.4,SUM(IF(([2]JOE_DATA!$C$2:$C$19999=$EG111)*([2]JOE_DATA!$B$2:$B$19999="Work type")*([2]JOE_DATA!$A$2:$A$19999="EPC Construction"),0.4,0)))
+
IF(LEN($EH111)=0,0.3,SUM(IF(([2]JOE_DATA!$C$2:$C$19999=$EH111)*([2]JOE_DATA!$B$2:$B$19999="Work type")*([2]JOE_DATA!$A$2:$A$19999="EPC Construction"),0.3,0)))
+
IF(LEN($EI111)=0,0.3,SUM(IF(([2]JOE_DATA!$C$2:$C$19999=$EI111)*([2]JOE_DATA!$B$2:$B$19999="Work type")*([2]JOE_DATA!$A$2:$A$19999="EPC Construction"),0.3,0)))</f>
        <v>1</v>
      </c>
      <c r="ID111" s="3">
        <f t="array" ref="ID111">IF(LEN($EJ111)=0,0.4,SUM(IF(([2]JOE_DATA!$C$2:$C$19999=$EJ111)*([2]JOE_DATA!$B$2:$B$19999="Contract type")*([2]JOE_DATA!$A$2:$A$19999="EPC Construction"),0.4,0)))
+
IF(LEN($EK111)=0,0.3,SUM(IF(([2]JOE_DATA!$C$2:$C$19999=$EK111)*([2]JOE_DATA!$B$2:$B$19999="Contract type")*([2]JOE_DATA!$A$2:$A$19999="EPC Construction"),0.3,0)))
+
IF(LEN($EL111)=0,0.3,SUM(IF(([2]JOE_DATA!$C$2:$C$19999=$EL111)*([2]JOE_DATA!$B$2:$B$19999="Contract type")*([2]JOE_DATA!$A$2:$A$19999="EPC Construction"),0.3,0)))</f>
        <v>1</v>
      </c>
      <c r="IE111" s="3">
        <f t="array" ref="IE111">IF(LEN($EP111)=0,1,SUM(IF(([2]JOE_DATA!$C$2:$C$19999=$EP111)*([2]JOE_DATA!$B$2:$B$19999="Client type")*([2]JOE_DATA!$A$2:$A$19999="EPC Construction"),1,0)))</f>
        <v>1</v>
      </c>
      <c r="IF111" s="3">
        <f t="array" ref="IF111">IF(LEN($EN111)=0,1,SUM(IF(([2]JOE_DATA!$C$2:$C$19999=$EN111)*([2]JOE_DATA!$B$2:$B$19999="Subject matter")*([2]JOE_DATA!$A$2:$A$19999="EPC Construction"),1,0)))</f>
        <v>1</v>
      </c>
      <c r="IG111" s="3">
        <f t="array" ref="IG111">IF(LEN($ER111)=0,1,SUM(IF(([2]JOE_DATA!$C$2:$C$19999=$ER111)*([2]JOE_DATA!$B$2:$B$19999="Client scope")*([2]JOE_DATA!$A$2:$A$19999="EPC Construction"),1,0)))</f>
        <v>1</v>
      </c>
      <c r="IH111" s="3">
        <f t="array" ref="IH111">IF(LEN($ES111)=0,0.4,SUM(IF(([2]JOE_DATA!$C$2:$C$19999=$ES111)*([2]JOE_DATA!$B$2:$B$19999="Work type")*([2]JOE_DATA!$A$2:$A$19999="EPC Energy"),0.4,0)))
+
IF(LEN($ET111)=0,0.3,SUM(IF(([2]JOE_DATA!$C$2:$C$19999=$ET111)*([2]JOE_DATA!$B$2:$B$19999="Work type")*([2]JOE_DATA!$A$2:$A$19999="EPC Energy"),0.3,0)))
+
IF(LEN($EU111)=0,0.3,SUM(IF(([2]JOE_DATA!$C$2:$C$19999=$EU111)*([2]JOE_DATA!$B$2:$B$19999="Work type")*([2]JOE_DATA!$A$2:$A$19999="EPC Energy"),0.3,0)))</f>
        <v>1</v>
      </c>
      <c r="II111" s="3">
        <f t="array" ref="II111">IF(LEN($EV111)=0,1,SUM(IF(([2]JOE_DATA!$C$2:$C$19999=$EV111)*([2]JOE_DATA!$B$2:$B$19999="Work type")*([2]JOE_DATA!$A$2:$A$19999="EPC Energy"),1,0)))</f>
        <v>1</v>
      </c>
      <c r="IJ111" s="3">
        <f t="array" ref="IJ111">IF(LEN($EW111)=0,1,SUM(IF(([2]JOE_DATA!$C$2:$C$19999=$EW111)*([2]JOE_DATA!$B$2:$B$19999="Client type")*([2]JOE_DATA!$A$2:$A$19999="EPC Projects"),1,0)))</f>
        <v>1</v>
      </c>
      <c r="IK111" s="3">
        <f t="array" ref="IK111">IF(LEN($FE111)=0,0.4,SUM(IF(([2]JOE_DATA!$C$2:$C$19999=$FE111)*([2]JOE_DATA!$B$2:$B$19999="Client type")*([2]JOE_DATA!$A$2:$A$19999="Real Estate"),0.4,0)))
+
IF(LEN($FF111)=0,0.3,SUM(IF(([2]JOE_DATA!$C$2:$C$19999=$FF111)*([2]JOE_DATA!$B$2:$B$19999="Client type")*([2]JOE_DATA!$A$2:$A$19999="Real Estate"),0.3,0)))
+
IF(LEN($FG111)=0,0.3,SUM(IF(([2]JOE_DATA!$C$2:$C$19999=$FG111)*([2]JOE_DATA!$B$2:$B$19999="Client type")*([2]JOE_DATA!$A$2:$A$19999="Real Estate"),0.3,0)))</f>
        <v>1</v>
      </c>
      <c r="IL111" s="3">
        <f t="array" ref="IL111">IF(LEN($FH111)=0,0.4,SUM(IF(([2]JOE_DATA!$C$2:$C$19999=$FH111)*([2]JOE_DATA!$B$2:$B$19999="Work type")*([2]JOE_DATA!$A$2:$A$19999="Real Estate"),0.4,0)))
+
IF(LEN($FI111)=0,0.3,SUM(IF(([2]JOE_DATA!$C$2:$C$19999=$FI111)*([2]JOE_DATA!$B$2:$B$19999="Work type")*([2]JOE_DATA!$A$2:$A$19999="Real Estate"),0.3,0)))
+
IF(LEN($FJ111)=0,0.3,SUM(IF(([2]JOE_DATA!$C$2:$C$19999=$FJ111)*([2]JOE_DATA!$B$2:$B$19999="Work type")*([2]JOE_DATA!$A$2:$A$19999="Real Estate"),0.3,0)))</f>
        <v>1</v>
      </c>
      <c r="IM111" s="3">
        <f t="array" ref="IM111">IF(LEN($EX111)=0,0.4,SUM(IF(([2]JOE_DATA!$C$2:$C$19999=$EX111)*([2]JOE_DATA!$B$2:$B$19999="Work type")*([2]JOE_DATA!$A$2:$A$19999="Human Capital"),0.4,0)))
+
IF(LEN($EY111)=0,0.3,SUM(IF(([2]JOE_DATA!$C$2:$C$19999=$EY111)*([2]JOE_DATA!$B$2:$B$19999="Work type")*([2]JOE_DATA!$A$2:$A$19999="Human Capital"),0.3,0)))
+
IF(LEN($EZ111)=0,0.3,SUM(IF(([2]JOE_DATA!$C$2:$C$19999=$EZ111)*([2]JOE_DATA!$B$2:$B$19999="Work type")*([2]JOE_DATA!$A$2:$A$19999="Human Capital"),0.3,0)))</f>
        <v>1</v>
      </c>
      <c r="IN111" s="3">
        <f t="array" ref="IN111">IF(LEN($FA111)=0,0.4,SUM(IF(([2]JOE_DATA!$C$2:$C$19999=$FA111)*([2]JOE_DATA!$B$2:$B$19999="Sub-work types")*([2]JOE_DATA!$A$2:$A$19999="Human Capital"),0.4,0)))
+
IF(LEN($FB111)=0,0.3,SUM(IF(([2]JOE_DATA!$C$2:$C$19999=$FB111)*([2]JOE_DATA!$B$2:$B$19999="Sub-work types")*([2]JOE_DATA!$A$2:$A$19999="Human Capital"),0.3,0)))
+
IF(LEN($FC111)=0,0.3,SUM(IF(([2]JOE_DATA!$C$2:$C$19999=$FC111)*([2]JOE_DATA!$B$2:$B$19999="Sub-work types")*([2]JOE_DATA!$A$2:$A$19999="Human Capital"),0.3,0)))</f>
        <v>1</v>
      </c>
      <c r="IO111" s="16">
        <f t="array" ref="IO111">IF(LEN($FD111)=0,1,SUM(IF(([2]JOE_DATA!$C$2:$C$19999=$FD111)*([2]JOE_DATA!$B$2:$B$19999="Pension scheme")*([2]JOE_DATA!$A$2:$A$19999="Human Capital"),1,0)))</f>
        <v>1</v>
      </c>
      <c r="IP111" s="3">
        <f t="array" ref="IP111">IF(LEN($BT111)=0,0.4,SUM(IF(([2]JOE_DATA!$C$2:$C$19999=$BT111)*([2]JOE_DATA!$B$2:$B$19999="Other Matter Executive"),0.4,0)))
+
IF(LEN($BU111)=0,0.3,SUM(IF(([2]JOE_DATA!$C$2:$C$19999=$BU111)*([2]JOE_DATA!$B$2:$B$19999="Other Matter Executive"),0.3,0)))
+
IF(LEN($BV111)=0,0.3,SUM(IF(([2]JOE_DATA!$C$2:$C$19999=$BV111)*([2]JOE_DATA!$B$2:$B$19999="Other Matter Executive"),0.3,0)))</f>
        <v>1</v>
      </c>
    </row>
    <row r="112" spans="1:250" ht="27.75">
      <c r="A112" s="37" t="s">
        <v>246</v>
      </c>
      <c r="B112" s="38" t="s">
        <v>596</v>
      </c>
      <c r="C112" s="37" t="s">
        <v>254</v>
      </c>
      <c r="D112" s="37"/>
      <c r="E112" s="3"/>
      <c r="F112" s="39" t="s">
        <v>325</v>
      </c>
      <c r="G112" s="3"/>
      <c r="H112" s="3"/>
      <c r="I112" s="40" t="s">
        <v>576</v>
      </c>
      <c r="J112" s="3"/>
      <c r="K112" s="3"/>
      <c r="L112" s="37"/>
      <c r="M112" s="3"/>
      <c r="N112" s="3"/>
      <c r="O112" s="41" t="s">
        <v>99</v>
      </c>
      <c r="P112" s="37"/>
      <c r="Q112" s="37"/>
      <c r="R112" s="3"/>
      <c r="S112" s="42"/>
      <c r="T112" s="42">
        <v>38604</v>
      </c>
      <c r="U112" s="37" t="s">
        <v>250</v>
      </c>
      <c r="V112" s="3"/>
      <c r="W112" s="3"/>
      <c r="X112" s="40" t="s">
        <v>576</v>
      </c>
      <c r="Y112" s="40" t="s">
        <v>263</v>
      </c>
      <c r="Z112" s="3"/>
      <c r="AA112" s="37" t="s">
        <v>597</v>
      </c>
      <c r="AB112" s="37"/>
      <c r="AC112" s="3"/>
      <c r="AD112" s="37" t="s">
        <v>254</v>
      </c>
      <c r="AE112" s="3"/>
      <c r="AF112" s="3"/>
      <c r="AG112" s="43" t="s">
        <v>130</v>
      </c>
      <c r="AH112" s="3"/>
      <c r="AI112" s="37" t="s">
        <v>255</v>
      </c>
      <c r="AJ112" s="3"/>
      <c r="AK112" s="3"/>
      <c r="AL112" s="37"/>
      <c r="AM112" s="3"/>
      <c r="AN112" s="3"/>
      <c r="AO112" s="37" t="s">
        <v>256</v>
      </c>
      <c r="AP112" s="3"/>
      <c r="AQ112" s="3"/>
      <c r="AR112" s="3"/>
      <c r="AS112" s="3"/>
      <c r="AT112" s="3"/>
      <c r="AU112" s="3"/>
      <c r="AV112" s="3"/>
      <c r="AW112" s="3"/>
      <c r="AX112" s="3"/>
      <c r="AY112" s="3"/>
      <c r="AZ112" s="3"/>
      <c r="BA112" s="3"/>
      <c r="BB112" s="3"/>
      <c r="BC112" s="3"/>
      <c r="BD112" s="3"/>
      <c r="BE112" s="44"/>
      <c r="BF112" s="37"/>
      <c r="BG112" s="37" t="s">
        <v>254</v>
      </c>
      <c r="BH112" s="3"/>
      <c r="BI112" s="40" t="s">
        <v>257</v>
      </c>
      <c r="BJ112" s="45"/>
      <c r="BK112" s="45"/>
      <c r="BL112" s="46" t="s">
        <v>258</v>
      </c>
      <c r="BM112" s="46"/>
      <c r="BN112" s="37"/>
      <c r="BO112" s="3"/>
      <c r="BP112" s="3"/>
      <c r="BQ112" s="3"/>
      <c r="BR112" s="3"/>
      <c r="BS112" s="3"/>
      <c r="BT112" s="46" t="s">
        <v>266</v>
      </c>
      <c r="BU112" s="37"/>
      <c r="BV112" s="37"/>
      <c r="BW112" s="3"/>
      <c r="BX112" s="3"/>
      <c r="BY112" s="3"/>
      <c r="BZ112" s="3"/>
      <c r="CA112" s="3"/>
      <c r="CB112" s="3"/>
      <c r="CC112" s="3"/>
      <c r="CD112" s="41" t="s">
        <v>259</v>
      </c>
      <c r="CE112" s="40" t="s">
        <v>260</v>
      </c>
      <c r="CF112" s="3"/>
      <c r="CG112" s="41" t="s">
        <v>261</v>
      </c>
      <c r="CH112" s="40"/>
      <c r="CI112" s="3"/>
      <c r="CJ112" s="3"/>
      <c r="CK112" s="41" t="s">
        <v>262</v>
      </c>
      <c r="CL112" s="3"/>
      <c r="CM112" s="3"/>
      <c r="CN112" s="3"/>
      <c r="CO112" s="3"/>
      <c r="CP112" s="3"/>
      <c r="CQ112" s="37"/>
      <c r="CR112" s="37"/>
      <c r="CS112" s="37"/>
      <c r="CT112" s="37"/>
      <c r="CU112" s="37"/>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7"/>
      <c r="FF112" s="37"/>
      <c r="FG112" s="37"/>
      <c r="FH112" s="37"/>
      <c r="FI112" s="37"/>
      <c r="FJ112" s="3"/>
      <c r="FK112" s="3"/>
      <c r="FL112" s="3"/>
      <c r="FM112" s="3"/>
      <c r="FO112" s="3"/>
      <c r="FP112" s="3"/>
      <c r="FQ112" s="3" t="str">
        <f t="array" ref="FQ112">IF(SUM($FU112:$IP112)=74,"PASS","FAIL")</f>
        <v>PASS</v>
      </c>
      <c r="FR112" s="3">
        <f t="shared" si="9"/>
        <v>0</v>
      </c>
      <c r="FS112" s="3">
        <f t="shared" si="10"/>
        <v>0</v>
      </c>
      <c r="FT112" s="3"/>
      <c r="FU112" s="3">
        <f t="array" ref="FU112">SUM(IF(([2]JOE_DATA!$C$2:$C$19999=$C112)*([2]JOE_DATA!$B$2:$B$19999="Client Name Confidential"),1,0))</f>
        <v>1</v>
      </c>
      <c r="FV112" s="3">
        <f t="array" ref="FV112">IF(ISBLANK($E112),1,SUM(IF(([2]JOE_DATA!$C$2:$C$19999=$E112)*([2]JOE_DATA!$B$2:$B$19999="Client name confidential on completion"),1,0)))</f>
        <v>1</v>
      </c>
      <c r="FW112" s="3">
        <f t="array" ref="FW112">IF(LEN($F112)=0,0.5,SUM(IF(([2]JOE_DATA!$C$2:$C$19999=$F112)*([2]JOE_DATA!$B$2:$B$19999="Client sector group"),0.5,0)))
+
IF(LEN($G112)=0,0.25,SUM(IF(([2]JOE_DATA!$C$2:$C$19999=$G112)*([2]JOE_DATA!$B$2:$B$19999="Client sector group"),0.25,0)))
+
IF(LEN($H112)=0,0.25,SUM(IF(([2]JOE_DATA!$C$2:$C$19999=$H112)*([2]JOE_DATA!$B$2:$B$19999="Client sector group"),0.25,0)))</f>
        <v>1</v>
      </c>
      <c r="FX112" s="3">
        <f t="array" ref="FX112">IF(ISBLANK($I112),0.5,SUM(IF(([2]JOE_DATA!$C$2:$C$19999=$I112)*([2]JOE_DATA!$B$2:$B$19999="Client sub-sector group"),0.5,0)))
+
IF(ISBLANK($J112),0.25,SUM(IF(([2]JOE_DATA!$C$2:$C$19999=$J112)*([2]JOE_DATA!$B$2:$B$19999="Client sub-sector group"),0.25,0)))
+
IF(ISBLANK($K112),0.25,SUM(IF(([2]JOE_DATA!$C$2:$C$19999=$K112)*([2]JOE_DATA!$B$2:$B$19999="Client sub-sector group"),0.25,0)))</f>
        <v>1</v>
      </c>
      <c r="FY112" s="3">
        <f t="array" ref="FY112">IF(LEN($L112)=0,0.4,SUM(IF(([2]JOE_DATA!$C$2:$C$19999=$L112)*([2]JOE_DATA!$B$2:$B$19999="Predominant Country of Client"),0.4,0)))
+
IF(LEN($M112)=0,0.3,SUM(IF(([2]JOE_DATA!$C$2:$C$19999=$M112)*([2]JOE_DATA!$B$2:$B$19999="Predominant Country of Client"),0.3,0)))
+
IF(LEN($N112)=0,0.3,SUM(IF(([2]JOE_DATA!$C$2:$C$19999=$N112)*([2]JOE_DATA!$B$2:$B$19999="Predominant Country of Client"),0.3,0)))</f>
        <v>1</v>
      </c>
      <c r="FZ112" s="3">
        <f t="array" ref="FZ112">IF(LEN($O112)=0,0.4,SUM(IF(([2]JOE_DATA!$C$2:$C$19999=$O112)*([2]JOE_DATA!$B$2:$B$19999="Main practice group"),0.4,0)))
+
IF(LEN($P112)=0,0.3,SUM(IF(([2]JOE_DATA!$C$2:$C$19999=$P112)*([2]JOE_DATA!$B$2:$B$19999="Main practice group"),0.3,0)))
+
IF(LEN($Q112)=0,0.3,SUM(IF(([2]JOE_DATA!$C$2:$C$19999=$Q112)*([2]JOE_DATA!$B$2:$B$19999="Main practice group"),0.3,0)))</f>
        <v>1</v>
      </c>
      <c r="GA112" s="3">
        <f t="shared" si="11"/>
        <v>1</v>
      </c>
      <c r="GB112" s="3">
        <f t="shared" si="12"/>
        <v>1</v>
      </c>
      <c r="GC112" s="3">
        <f t="array" ref="GC112">IF(LEN($U112)=0,0.4,SUM(IF(([2]JOE_DATA!$C$2:$C$19999=$U112)*([2]JOE_DATA!$B$2:$B$19999="Matter sector group"),0.4,0)))
+
IF(LEN($V112)=0,0.3,SUM(IF(([2]JOE_DATA!$C$2:$C$19999=$V112)*([2]JOE_DATA!$B$2:$B$19999="Matter sector group"),0.3,0)))
+
IF(LEN($W112)=0,0.3,SUM(IF(([2]JOE_DATA!$C$2:$C$19999=$W112)*([2]JOE_DATA!$B$2:$B$19999="Matter sector group"),0.3,0)))</f>
        <v>1</v>
      </c>
      <c r="GD112" s="3">
        <f t="array" ref="GD112">IF(LEN($X112)=0,0.4,SUM(IF(([2]JOE_DATA!$C$2:$C$19999=$X112)*([2]JOE_DATA!$B$2:$B$19999="Matter sub-sector group"),0.4,0)))
+
IF(LEN($Y112)=0,0.3,SUM(IF(([2]JOE_DATA!$C$2:$C$19999=$Y112)*([2]JOE_DATA!$B$2:$B$19999="Matter sub-sector group"),0.3,0)))
+
IF(LEN($Z112)=0,0.3,SUM(IF(([2]JOE_DATA!$C$2:$C$19999=$Z112)*([2]JOE_DATA!$B$2:$B$19999="Matter sub-sector group"),0.3,0)))</f>
        <v>1</v>
      </c>
      <c r="GE112" s="3">
        <f t="array" ref="GE112">IF(ISBLANK($AD112),1,SUM(IF(([2]JOE_DATA!$C$2:$C$19999=$AD112)*([2]JOE_DATA!$B$2:$B$19999="Matter confidential"),1,0)))</f>
        <v>1</v>
      </c>
      <c r="GF112" s="3">
        <f t="array" ref="GF112">IF(ISBLANK($AE112),1,SUM(IF(([2]JOE_DATA!$C$2:$C$19999=$AE112)*([2]JOE_DATA!$B$2:$B$19999="Matter confidential on completion"),1,0)))</f>
        <v>1</v>
      </c>
      <c r="GG112" s="3">
        <f t="array" ref="GG112">IF(ISBLANK($AG112),1,SUM(IF(([2]JOE_DATA!$C$2:$C$19999=$AG112)*([2]JOE_DATA!$B$2:$B$19999="Applicable law"),1,0)))</f>
        <v>1</v>
      </c>
      <c r="GH112" s="3">
        <f t="array" ref="GH112">IF(ISBLANK($AO112),1,SUM(IF(([2]JOE_DATA!$C$2:$C$19999=$AO112)*([2]JOE_DATA!$B$2:$B$19999="Contentious"),1,0)))</f>
        <v>1</v>
      </c>
      <c r="GI112" s="3">
        <f t="array" ref="GI112">IF(ISBLANK($AP112),1,SUM(IF(([2]JOE_DATA!$C$2:$C$19999=$AP112)*([2]JOE_DATA!$B$2:$B$19999="Dispute resolution"),1,0)))</f>
        <v>1</v>
      </c>
      <c r="GJ112" s="3">
        <f t="array" ref="GJ112">IF(ISBLANK($AQ112),1,SUM(IF(([2]JOE_DATA!$C$2:$C$19999=$AQ112)*([2]JOE_DATA!$B$2:$B$19999="Language of dispute"),1,0)))</f>
        <v>1</v>
      </c>
      <c r="GK112" s="3">
        <f t="array" ref="GK112">IF(LEN($AW112)=0,0.4,SUM(IF(([2]JOE_DATA!$C$2:$C$19999=$AW112)*([2]JOE_DATA!$B$2:$B$19999="Country Of Arbitration"),0.4,0)))
+
IF(LEN($AX112)=0,0.3,SUM(IF(([2]JOE_DATA!$C$2:$C$19999=$AX112)*([2]JOE_DATA!$B$2:$B$19999="Country Of Arbitration"),0.3,0)))
+
IF(LEN($AY112)=0,0.3,SUM(IF(([2]JOE_DATA!$C$2:$C$19999=$AY112)*([2]JOE_DATA!$B$2:$B$19999="Country Of Arbitration"),0.3,0)))</f>
        <v>1</v>
      </c>
      <c r="GL112" s="3">
        <f t="array" ref="GL112">IF(LEN($AT112)=0,0.4,SUM(IF(([2]JOE_DATA!$C$2:$C$19999=$AT112)*([2]JOE_DATA!$B$2:$B$19999="Jurisdiction of dispute"),0.4,0)))
+
IF(LEN($AU112)=0,0.3,SUM(IF(([2]JOE_DATA!$C$2:$C$19999=$AU112)*([2]JOE_DATA!$B$2:$B$19999="Jurisdiction of dispute"),0.3,0)))
+
IF(LEN($AV112)=0,0.3,SUM(IF(([2]JOE_DATA!$C$2:$C$19999=$AV112)*([2]JOE_DATA!$B$2:$B$19999="Jurisdiction of dispute"),0.3,0)))</f>
        <v>1</v>
      </c>
      <c r="GM112" s="3">
        <f t="array" ref="GM112">IF(LEN($AZ112)=0,0.6,SUM(IF(([2]JOE_DATA!$C$2:$C$19999=$AZ112)*([2]JOE_DATA!$B$2:$B$19999="Seat of arbitration"),0.6,0)))
+
IF(LEN($BA112)=0,0.4,SUM(IF(([2]JOE_DATA!$C$2:$C$19999=$BA112)*([2]JOE_DATA!$B$2:$B$19999="Seat of arbitration"),0.4,0)))</f>
        <v>1</v>
      </c>
      <c r="GN112" s="3">
        <f t="array" ref="GN112">IF(ISBLANK($BB112),1,SUM(IF(([2]JOE_DATA!$C$2:$C$19999=$BB112)*([2]JOE_DATA!$B$2:$B$19999="Arbitral rules"),1,0)))</f>
        <v>1</v>
      </c>
      <c r="GO112" s="3">
        <f t="array" ref="GO112">IF(ISBLANK($BC112),1,SUM(IF(([2]JOE_DATA!$C$2:$C$19999=$BC112)*([2]JOE_DATA!$B$2:$B$19999="Investment treaty"),1,0)))</f>
        <v>1</v>
      </c>
      <c r="GP112" s="3">
        <f t="array" ref="GP112">IF(ISBLANK($BD112),1,SUM(IF(([2]JOE_DATA!$C$2:$C$19999=$BD112)*([2]JOE_DATA!$B$2:$B$19999="Investigation type"),1,0)))</f>
        <v>1</v>
      </c>
      <c r="GQ112" s="3">
        <f t="array" ref="GQ112">IF(ISBLANK($BF112),1,SUM(IF(([2]JOE_DATA!$C$2:$C$19999=$BF112)*([2]JOE_DATA!$B$2:$B$19999="Currency of deal"),1,0)))</f>
        <v>1</v>
      </c>
      <c r="GR112" s="3">
        <f t="array" ref="GR112">IF(ISBLANK($BG112),1,SUM(IF(([2]JOE_DATA!$C$2:$C$19999=$BG112)*([2]JOE_DATA!$B$2:$B$19999="Value confidential"),1,0)))</f>
        <v>1</v>
      </c>
      <c r="GS112" s="3">
        <f t="array" ref="GS112">IF(ISBLANK($BH112),1,SUM(IF(([2]JOE_DATA!$C$2:$C$19999=$BH112)*([2]JOE_DATA!$B$2:$B$19999="Value confidential on completion"),1,0)))</f>
        <v>1</v>
      </c>
      <c r="GT112" s="3">
        <f t="array" ref="GT112">IF(LEN($BI112)=0,0.4,SUM(IF(([2]JOE_DATA!$C$2:$C$19999=$BI112)*([2]JOE_DATA!$B$2:$B$19999="Teams"),0.4,0)))
+
IF(LEN($BJ112)=0,0.3,SUM(IF(([2]JOE_DATA!$C$2:$C$19999=$BJ112)*([2]JOE_DATA!$B$2:$B$19999="Teams"),0.3,0)))
+
IF(LEN($BK112)=0,0.3,SUM(IF(([2]JOE_DATA!$C$2:$C$19999=$BK112)*([2]JOE_DATA!$B$2:$B$19999="Teams"),0.3,0)))</f>
        <v>1</v>
      </c>
      <c r="GU112" s="3">
        <f t="array" ref="GU112">IF(LEN($BL112)=0,0.4,SUM(IF(([2]JOE_DATA!$C$2:$C$19999=$BL112)*([2]JOE_DATA!$B$2:$B$19999="Lead Matter Partner"),0.4,0)))
+
IF(LEN($BM112)=0,0.3,SUM(IF(([2]JOE_DATA!$C$2:$C$19999=$BM112)*([2]JOE_DATA!$B$2:$B$19999="Lead Matter Partner"),0.3,0)))
+
IF(LEN($BN112)=0,0.3,SUM(IF(([2]JOE_DATA!$C$2:$C$19999=$BN112)*([2]JOE_DATA!$B$2:$B$19999="Lead Matter Partner"),0.3,0)))</f>
        <v>1</v>
      </c>
      <c r="GV112" s="3">
        <f t="array" ref="GV112">IF(LEN($BP112)=0,0.4,SUM(IF(([2]JOE_DATA!$C$2:$C$19999=$BP112)*([2]JOE_DATA!$B$2:$B$19999="Source of credential"),0.4,0)))
+
IF(LEN($BQ112)=0,0.3,SUM(IF(([2]JOE_DATA!$C$2:$C$19999=$BQ112)*([2]JOE_DATA!$B$2:$B$19999="Source of credential"),0.3,0)))
+
IF(LEN($BR112)=0,0.3,SUM(IF(([2]JOE_DATA!$C$2:$C$19999=$BR112)*([2]JOE_DATA!$B$2:$B$19999="Source of credential"),0.3,0)))</f>
        <v>1</v>
      </c>
      <c r="GW112" s="3">
        <f t="array" ref="GW112">IF(LEN($BX112)=0,0.4,SUM(IF(([2]JOE_DATA!$C$2:$C$19999=$BX112)*([2]JOE_DATA!$B$2:$B$19999="CMS firms involved"),0.4,0)))
+
IF(LEN($BY112)=0,0.6,SUM(IF(([2]JOE_DATA!$C$2:$C$19999=$BY112)*([2]JOE_DATA!$B$2:$B$19999="CMS firms involved"),0.6,0)))</f>
        <v>1</v>
      </c>
      <c r="GX112" s="3">
        <f t="array" ref="GX112">IF(ISBLANK($BZ112),1,SUM(IF(([2]JOE_DATA!$C$2:$C$19999=$BZ112)*([2]JOE_DATA!$B$2:$B$19999="Lead CMS firm"),1,0)))</f>
        <v>1</v>
      </c>
      <c r="GY112" s="3">
        <f t="array" ref="GY112">IF(LEN($CA112)=0,0.4,SUM(IF(([2]JOE_DATA!$C$2:$C$19999=$CA112)*([2]JOE_DATA!$B$2:$B$19999="Countries of other CMS firms"),0.4,0)))
+
IF(LEN($CB112)=0,0.3,SUM(IF(([2]JOE_DATA!$C$2:$C$19999=$CB112)*([2]JOE_DATA!$B$2:$B$19999="Countries of other CMS firms"),0.3,0)))
+
IF(LEN($CC112)=0,0.3,SUM(IF(([2]JOE_DATA!$C$2:$C$19999=$CC112)*([2]JOE_DATA!$B$2:$B$19999="Countries of other CMS firms"),0.3,0)))</f>
        <v>1</v>
      </c>
      <c r="GZ112" s="3">
        <f t="array" ref="GZ112">IF(ISBLANK($CD112),1,SUM(IF(([2]JOE_DATA!$C$2:$C$19999=$CD112)*([2]JOE_DATA!$B$2:$B$19999="Credential status"),1,0)))</f>
        <v>1</v>
      </c>
      <c r="HA112" s="3">
        <f t="array" ref="HA112">IF(ISBLANK($CE112),1,SUM(IF(([2]JOE_DATA!$C$2:$C$19999=$CE112)*([2]JOE_DATA!$B$2:$B$19999="Credential version"),1,0)))</f>
        <v>1</v>
      </c>
      <c r="HB112" s="3">
        <f t="array" ref="HB112">IF(ISBLANK($CG112),1,SUM(IF(([2]JOE_DATA!$C$2:$C$19999=$CG112)*([2]JOE_DATA!$B$2:$B$19999="Credential type "),1,0)))</f>
        <v>1</v>
      </c>
      <c r="HC112" s="3">
        <f t="array" ref="HC112">IF(ISBLANK($CH112),1,SUM(IF(([2]JOE_DATA!$C$2:$C$19999=$CH112)*([2]JOE_DATA!$B$2:$B$19999="Other uses"),1,0)))</f>
        <v>1</v>
      </c>
      <c r="HD112" s="3">
        <f t="array" ref="HD112">IF(ISBLANK($CK112),1,SUM(IF(([2]JOE_DATA!$C$2:$C$19999=$CK112)*([2]JOE_DATA!$B$2:$B$19999="Priority"),1,0)))</f>
        <v>1</v>
      </c>
      <c r="HE112" s="3">
        <f t="array" ref="HE112">IF(LEN($CM112)=0,0.4,SUM(IF(([2]JOE_DATA!$C$2:$C$19999=$CM112)*([2]JOE_DATA!$B$2:$B$19999="Know how"),0.4,0)))
+
IF(LEN($CN112)=0,0.3,SUM(IF(([2]JOE_DATA!$C$2:$C$19999=$CN112)*([2]JOE_DATA!$B$2:$B$19999="Know how"),0.3,0)))
+
IF(LEN($CO112)=0,0.3,SUM(IF(([2]JOE_DATA!$C$2:$C$19999=$CO112)*([2]JOE_DATA!$B$2:$B$19999="Know how"),0.3,0)))</f>
        <v>1</v>
      </c>
      <c r="HF112" s="3">
        <f t="array" ref="HF112">IF(LEN($CS112)=0,0.4,SUM(IF(([2]JOE_DATA!$C$2:$C$19999=$CS112)*([2]JOE_DATA!$B$2:$B$19999="Work type")*([2]JOE_DATA!$A$2:$A$19999="BAIF"),0.4,0)))
+
IF(LEN($CT112)=0,0.3,SUM(IF(([2]JOE_DATA!$C$2:$C$19999=$CT112)*([2]JOE_DATA!$B$2:$B$19999="Work type")*([2]JOE_DATA!$A$2:$A$19999="BAIF"),0.3,0)))
+
IF(LEN($CU112)=0,0.3,SUM(IF(([2]JOE_DATA!$C$2:$C$19999=$CU112)*([2]JOE_DATA!$B$2:$B$19999="Work type")*([2]JOE_DATA!$A$2:$A$19999="BAIF"),0.3,0)))</f>
        <v>1</v>
      </c>
      <c r="HG112" s="3">
        <f t="array" ref="HG112">IF(LEN($CQ112)=0,1,SUM(IF(([2]JOE_DATA!$C$2:$C$19999=$CQ112)*([2]JOE_DATA!$B$2:$B$19999="Client type")*([2]JOE_DATA!$A$2:$A$19999="BAIF"),1,0)))</f>
        <v>1</v>
      </c>
      <c r="HH112" s="3">
        <f t="array" ref="HH112">IF(LEN($CW112)=0,0.4,SUM(IF(([2]JOE_DATA!$C$2:$C$19999=$CW112)*([2]JOE_DATA!$B$2:$B$19999="Work type")*([2]JOE_DATA!$A$2:$A$19999="CRD"),0.4,0)))
+
IF(LEN($CX112)=0,0.3,SUM(IF(([2]JOE_DATA!$C$2:$C$19999=$CX112)*([2]JOE_DATA!$B$2:$B$19999="Work type")*([2]JOE_DATA!$A$2:$A$19999="CRD"),0.3,0)))
+
IF(LEN($CY112)=0,0.3,SUM(IF(([2]JOE_DATA!$C$2:$C$19999=$CY112)*([2]JOE_DATA!$B$2:$B$19999="Work type")*([2]JOE_DATA!$A$2:$A$19999="CRD"),0.3,0)))</f>
        <v>1</v>
      </c>
      <c r="HI112" s="3">
        <f t="array" ref="HI112">IF(LEN($CZ112)=0,0.4,SUM(IF(([2]JOE_DATA!$C$2:$C$19999=$CZ112)*([2]JOE_DATA!$B$2:$B$19999="Sub-work type")*([2]JOE_DATA!$A$2:$A$19999="CRD"),0.4,0)))
+
IF(LEN($DA112)=0,0.3,SUM(IF(([2]JOE_DATA!$C$2:$C$19999=$DA112)*([2]JOE_DATA!$B$2:$B$19999="Sub-work type")*([2]JOE_DATA!$A$2:$A$19999="CRD"),0.3,0)))
+
IF(LEN($DB112)=0,0.3,SUM(IF(([2]JOE_DATA!$C$2:$C$19999=$DB112)*([2]JOE_DATA!$B$2:$B$19999="Sub-work type")*([2]JOE_DATA!$A$2:$A$19999="CRD"),0.3,0)))</f>
        <v>1</v>
      </c>
      <c r="HJ112" s="3">
        <f t="array" ref="HJ112">IF(LEN($CV112)=0,1,SUM(IF(([2]JOE_DATA!$C$2:$C$19999=$CV112)*([2]JOE_DATA!$B$2:$B$19999="Client type")*([2]JOE_DATA!$A$2:$A$19999="CRD"),1,0)))</f>
        <v>1</v>
      </c>
      <c r="HK112" s="3">
        <f t="array" ref="HK112">IF(LEN($DC112)=0,0.4,SUM(IF(([2]JOE_DATA!$C$2:$C$19999=$DC112)*([2]JOE_DATA!$B$2:$B$19999="Work type")*([2]JOE_DATA!$A$2:$A$19999="Corporate"),0.4,0)))
+
IF(LEN($DD112)=0,0.3,SUM(IF(([2]JOE_DATA!$C$2:$C$19999=$DD112)*([2]JOE_DATA!$B$2:$B$19999="Work type")*([2]JOE_DATA!$A$2:$A$19999="Corporate"),0.3,0)))
+
IF(LEN($DE112)=0,0.3,SUM(IF(([2]JOE_DATA!$C$2:$C$19999=$DE112)*([2]JOE_DATA!$B$2:$B$19999="Work type")*([2]JOE_DATA!$A$2:$A$19999="Corporate"),0.3,0)))</f>
        <v>1</v>
      </c>
      <c r="HL112" s="3">
        <f t="array" ref="HL112">IF(LEN($DF112)=0,0.4,SUM(IF(([2]JOE_DATA!$C$2:$C$19999=$DF112)*([2]JOE_DATA!$B$2:$B$19999="Sub-work type")*([2]JOE_DATA!$A$2:$A$19999="Corporate"),0.4,0)))
+
IF(LEN($DG112)=0,0.3,SUM(IF(([2]JOE_DATA!$C$2:$C$19999=$DG112)*([2]JOE_DATA!$B$2:$B$19999="Sub-work type")*([2]JOE_DATA!$A$2:$A$19999="Corporate"),0.3,0)))
+
IF(LEN($DH112)=0,0.3,SUM(IF(([2]JOE_DATA!$C$2:$C$19999=$DH112)*([2]JOE_DATA!$B$2:$B$19999="Sub-work type")*([2]JOE_DATA!$A$2:$A$19999="Corporate"),0.3,0)))</f>
        <v>1</v>
      </c>
      <c r="HM112" s="3">
        <f t="array" ref="HM112">IF(LEN($DI112)=0,0.4,SUM(IF(([2]JOE_DATA!$C$2:$C$19999=$DI112)*([2]JOE_DATA!$B$2:$B$19999="Acting for")*([2]JOE_DATA!$A$2:$A$19999="Corporate"),0.4,0)))
+
IF(LEN($DJ112)=0,0.3,SUM(IF(([2]JOE_DATA!$C$2:$C$19999=$DJ112)*([2]JOE_DATA!$B$2:$B$19999="Acting for")*([2]JOE_DATA!$A$2:$A$19999="Corporate"),0.3,0)))
+
IF(LEN($DK112)=0,0.3,SUM(IF(([2]JOE_DATA!$C$2:$C$19999=$DK112)*([2]JOE_DATA!$B$2:$B$19999="Acting for")*([2]JOE_DATA!$A$2:$A$19999="Corporate"),0.3,0)))</f>
        <v>1</v>
      </c>
      <c r="HN112" s="3">
        <f t="array" ref="HN112">IF(LEN($DM112)=0,0.4,SUM(IF(([2]JOE_DATA!$C$2:$C$19999=$DM112)*([2]JOE_DATA!$B$2:$B$19999="Country of buyer")*([2]JOE_DATA!$A$2:$A$19999="Corporate"),0.4,0)))
+
IF(LEN($DN112)=0,0.3,SUM(IF(([2]JOE_DATA!$C$2:$C$19999=$DN112)*([2]JOE_DATA!$B$2:$B$19999="Country of buyer")*([2]JOE_DATA!$A$2:$A$19999="Corporate"),0.3,0)))
+
IF(LEN($DL112)=0,0.3,SUM(IF(([2]JOE_DATA!$C$2:$C$19999=$DL112)*([2]JOE_DATA!$B$2:$B$19999="Country of buyer")*([2]JOE_DATA!$A$2:$A$19999="Corporate"),0.3,0)))</f>
        <v>1</v>
      </c>
      <c r="HO112" s="3">
        <f t="array" ref="HO112">IF(LEN($DO112)=0,0.4,SUM(IF(([2]JOE_DATA!$C$2:$C$19999=$DO112)*([2]JOE_DATA!$B$2:$B$19999="Country of seller")*([2]JOE_DATA!$A$2:$A$19999="Corporate"),0.4,0)))
+
IF(LEN($DP112)=0,0.3,SUM(IF(([2]JOE_DATA!$C$2:$C$19999=$DP112)*([2]JOE_DATA!$B$2:$B$19999="Country of seller")*([2]JOE_DATA!$A$2:$A$19999="Corporate"),0.3,0)))
+
IF(LEN($DQ112)=0,0.3,SUM(IF(([2]JOE_DATA!$C$2:$C$19999=$DQ112)*([2]JOE_DATA!$B$2:$B$19999="Country of seller")*([2]JOE_DATA!$A$2:$A$19999="Corporate"),0.3,0)))</f>
        <v>1</v>
      </c>
      <c r="HP112" s="3">
        <f t="array" ref="HP112">IF(LEN($DR112)=0,0.4,SUM(IF(([2]JOE_DATA!$C$2:$C$19999=$DR112)*([2]JOE_DATA!$B$2:$B$19999="Country of target")*([2]JOE_DATA!$A$2:$A$19999="Corporate"),0.4,0)))
+
IF(LEN($DS112)=0,0.3,SUM(IF(([2]JOE_DATA!$C$2:$C$19999=$DS112)*([2]JOE_DATA!$B$2:$B$19999="Country of target")*([2]JOE_DATA!$A$2:$A$19999="Corporate"),0.3,0)))
+
IF(LEN($DT112)=0,0.3,SUM(IF(([2]JOE_DATA!$C$2:$C$19999=$DT112)*([2]JOE_DATA!$B$2:$B$19999="Country of target")*([2]JOE_DATA!$A$2:$A$19999="Corporate"),0.3,0)))</f>
        <v>1</v>
      </c>
      <c r="HQ112" s="3">
        <f t="array" ref="HQ112">IF(LEN($DU112)=0,1,SUM(IF(([2]JOE_DATA!$C$2:$C$19999=$DU112)*([2]JOE_DATA!$B$2:$B$19999="Value over US $5m")*([2]JOE_DATA!$A$2:$A$19999="Corporate"),1,0)))</f>
        <v>1</v>
      </c>
      <c r="HR112" s="3">
        <f t="array" ref="HR112">IF(LEN($DV112)=0,1,SUM(IF(([2]JOE_DATA!$C$2:$C$19999=$DV112)*([2]JOE_DATA!$B$2:$B$19999="Value over £500,000")*([2]JOE_DATA!$A$2:$A$19999="Corporate"),1,0)))</f>
        <v>1</v>
      </c>
      <c r="HS112" s="3">
        <f t="array" ref="HS112">IF(LEN($DW112)=0,1,SUM(IF(([2]JOE_DATA!$C$2:$C$19999=$DW112)*([2]JOE_DATA!$B$2:$B$19999="Value over Euro 5m")*([2]JOE_DATA!$A$2:$A$19999="Corporate"),1,0)))</f>
        <v>1</v>
      </c>
      <c r="HT112" s="3">
        <f t="array" ref="HT112">IF(LEN($DX112)=0,1,SUM(IF(([2]JOE_DATA!$C$2:$C$19999=$DX112)*([2]JOE_DATA!$B$2:$B$19999="Value range in euros")*([2]JOE_DATA!$A$2:$A$19999="Corporate"),1,0)))</f>
        <v>1</v>
      </c>
      <c r="HU112" s="3">
        <f t="array" ref="HU112">IF(LEN($DY112)=0,1,SUM(IF(([2]JOE_DATA!$C$2:$C$19999=$DY112)*([2]JOE_DATA!$B$2:$B$19999="Is the deal relevant for M&amp;A study")*([2]JOE_DATA!$A$2:$A$19999="Corporate"),1,0)))</f>
        <v>1</v>
      </c>
      <c r="HV112" s="3">
        <f t="array" ref="HV112">IF(LEN($DZ112)=0,1,SUM(IF(([2]JOE_DATA!$C$2:$C$19999=$DZ112)*([2]JOE_DATA!$B$2:$B$19999="Does the deal involve PE clients")*([2]JOE_DATA!$A$2:$A$19999="Corporate"),1,0)))</f>
        <v>1</v>
      </c>
      <c r="HW112" s="3">
        <f t="array" ref="HW112">IF(LEN($EA112)=0,1,SUM(IF(([2]JOE_DATA!$C$2:$C$19999=$EA112)*([2]JOE_DATA!$B$2:$B$19999="Quarter deal announced/signed")*([2]JOE_DATA!$A$2:$A$19999="Corporate"),1,0)))</f>
        <v>1</v>
      </c>
      <c r="HX112" s="3">
        <f t="array" ref="HX112">IF(LEN($EB112)=0,1,SUM(IF(([2]JOE_DATA!$C$2:$C$19999=$EB112)*([2]JOE_DATA!$B$2:$B$19999="Quarter deal completed")*([2]JOE_DATA!$A$2:$A$19999="Corporate"),1,0)))</f>
        <v>1</v>
      </c>
      <c r="HY112" s="3">
        <f t="array" ref="HY112">IF(LEN($EC112)=0,1,SUM(IF(([2]JOE_DATA!$C$2:$C$19999=$EC112)*([2]JOE_DATA!$B$2:$B$19999="Year deal announced/signed")*([2]JOE_DATA!$A$2:$A$19999="Corporate"),1,0)))</f>
        <v>1</v>
      </c>
      <c r="HZ112" s="3">
        <f t="array" ref="HZ112">IF(LEN($ED112)=0,1,SUM(IF(([2]JOE_DATA!$C$2:$C$19999=$ED112)*([2]JOE_DATA!$B$2:$B$19999="Year deal completed")*([2]JOE_DATA!$A$2:$A$19999="Corporate"),1,0)))</f>
        <v>1</v>
      </c>
      <c r="IA112" s="3">
        <v>1</v>
      </c>
      <c r="IB112" s="3">
        <f t="array" ref="IB112">IF(LEN($EF112)=0,1,SUM(IF(([2]JOE_DATA!$C$2:$C$19999=$EF112)*([2]JOE_DATA!$B$2:$B$19999="Work type")*([2]JOE_DATA!$A$2:$A$19999="Corporate Tax"),1,0)))</f>
        <v>1</v>
      </c>
      <c r="IC112" s="3">
        <f t="array" ref="IC112">IF(LEN($EG112)=0,0.4,SUM(IF(([2]JOE_DATA!$C$2:$C$19999=$EG112)*([2]JOE_DATA!$B$2:$B$19999="Work type")*([2]JOE_DATA!$A$2:$A$19999="EPC Construction"),0.4,0)))
+
IF(LEN($EH112)=0,0.3,SUM(IF(([2]JOE_DATA!$C$2:$C$19999=$EH112)*([2]JOE_DATA!$B$2:$B$19999="Work type")*([2]JOE_DATA!$A$2:$A$19999="EPC Construction"),0.3,0)))
+
IF(LEN($EI112)=0,0.3,SUM(IF(([2]JOE_DATA!$C$2:$C$19999=$EI112)*([2]JOE_DATA!$B$2:$B$19999="Work type")*([2]JOE_DATA!$A$2:$A$19999="EPC Construction"),0.3,0)))</f>
        <v>1</v>
      </c>
      <c r="ID112" s="3">
        <f t="array" ref="ID112">IF(LEN($EJ112)=0,0.4,SUM(IF(([2]JOE_DATA!$C$2:$C$19999=$EJ112)*([2]JOE_DATA!$B$2:$B$19999="Contract type")*([2]JOE_DATA!$A$2:$A$19999="EPC Construction"),0.4,0)))
+
IF(LEN($EK112)=0,0.3,SUM(IF(([2]JOE_DATA!$C$2:$C$19999=$EK112)*([2]JOE_DATA!$B$2:$B$19999="Contract type")*([2]JOE_DATA!$A$2:$A$19999="EPC Construction"),0.3,0)))
+
IF(LEN($EL112)=0,0.3,SUM(IF(([2]JOE_DATA!$C$2:$C$19999=$EL112)*([2]JOE_DATA!$B$2:$B$19999="Contract type")*([2]JOE_DATA!$A$2:$A$19999="EPC Construction"),0.3,0)))</f>
        <v>1</v>
      </c>
      <c r="IE112" s="3">
        <f t="array" ref="IE112">IF(LEN($EP112)=0,1,SUM(IF(([2]JOE_DATA!$C$2:$C$19999=$EP112)*([2]JOE_DATA!$B$2:$B$19999="Client type")*([2]JOE_DATA!$A$2:$A$19999="EPC Construction"),1,0)))</f>
        <v>1</v>
      </c>
      <c r="IF112" s="3">
        <f t="array" ref="IF112">IF(LEN($EN112)=0,1,SUM(IF(([2]JOE_DATA!$C$2:$C$19999=$EN112)*([2]JOE_DATA!$B$2:$B$19999="Subject matter")*([2]JOE_DATA!$A$2:$A$19999="EPC Construction"),1,0)))</f>
        <v>1</v>
      </c>
      <c r="IG112" s="3">
        <f t="array" ref="IG112">IF(LEN($ER112)=0,1,SUM(IF(([2]JOE_DATA!$C$2:$C$19999=$ER112)*([2]JOE_DATA!$B$2:$B$19999="Client scope")*([2]JOE_DATA!$A$2:$A$19999="EPC Construction"),1,0)))</f>
        <v>1</v>
      </c>
      <c r="IH112" s="3">
        <f t="array" ref="IH112">IF(LEN($ES112)=0,0.4,SUM(IF(([2]JOE_DATA!$C$2:$C$19999=$ES112)*([2]JOE_DATA!$B$2:$B$19999="Work type")*([2]JOE_DATA!$A$2:$A$19999="EPC Energy"),0.4,0)))
+
IF(LEN($ET112)=0,0.3,SUM(IF(([2]JOE_DATA!$C$2:$C$19999=$ET112)*([2]JOE_DATA!$B$2:$B$19999="Work type")*([2]JOE_DATA!$A$2:$A$19999="EPC Energy"),0.3,0)))
+
IF(LEN($EU112)=0,0.3,SUM(IF(([2]JOE_DATA!$C$2:$C$19999=$EU112)*([2]JOE_DATA!$B$2:$B$19999="Work type")*([2]JOE_DATA!$A$2:$A$19999="EPC Energy"),0.3,0)))</f>
        <v>1</v>
      </c>
      <c r="II112" s="3">
        <f t="array" ref="II112">IF(LEN($EV112)=0,1,SUM(IF(([2]JOE_DATA!$C$2:$C$19999=$EV112)*([2]JOE_DATA!$B$2:$B$19999="Work type")*([2]JOE_DATA!$A$2:$A$19999="EPC Energy"),1,0)))</f>
        <v>1</v>
      </c>
      <c r="IJ112" s="3">
        <f t="array" ref="IJ112">IF(LEN($EW112)=0,1,SUM(IF(([2]JOE_DATA!$C$2:$C$19999=$EW112)*([2]JOE_DATA!$B$2:$B$19999="Client type")*([2]JOE_DATA!$A$2:$A$19999="EPC Projects"),1,0)))</f>
        <v>1</v>
      </c>
      <c r="IK112" s="3">
        <f t="array" ref="IK112">IF(LEN($FE112)=0,0.4,SUM(IF(([2]JOE_DATA!$C$2:$C$19999=$FE112)*([2]JOE_DATA!$B$2:$B$19999="Client type")*([2]JOE_DATA!$A$2:$A$19999="Real Estate"),0.4,0)))
+
IF(LEN($FF112)=0,0.3,SUM(IF(([2]JOE_DATA!$C$2:$C$19999=$FF112)*([2]JOE_DATA!$B$2:$B$19999="Client type")*([2]JOE_DATA!$A$2:$A$19999="Real Estate"),0.3,0)))
+
IF(LEN($FG112)=0,0.3,SUM(IF(([2]JOE_DATA!$C$2:$C$19999=$FG112)*([2]JOE_DATA!$B$2:$B$19999="Client type")*([2]JOE_DATA!$A$2:$A$19999="Real Estate"),0.3,0)))</f>
        <v>1</v>
      </c>
      <c r="IL112" s="3">
        <f t="array" ref="IL112">IF(LEN($FH112)=0,0.4,SUM(IF(([2]JOE_DATA!$C$2:$C$19999=$FH112)*([2]JOE_DATA!$B$2:$B$19999="Work type")*([2]JOE_DATA!$A$2:$A$19999="Real Estate"),0.4,0)))
+
IF(LEN($FI112)=0,0.3,SUM(IF(([2]JOE_DATA!$C$2:$C$19999=$FI112)*([2]JOE_DATA!$B$2:$B$19999="Work type")*([2]JOE_DATA!$A$2:$A$19999="Real Estate"),0.3,0)))
+
IF(LEN($FJ112)=0,0.3,SUM(IF(([2]JOE_DATA!$C$2:$C$19999=$FJ112)*([2]JOE_DATA!$B$2:$B$19999="Work type")*([2]JOE_DATA!$A$2:$A$19999="Real Estate"),0.3,0)))</f>
        <v>1</v>
      </c>
      <c r="IM112" s="3">
        <f t="array" ref="IM112">IF(LEN($EX112)=0,0.4,SUM(IF(([2]JOE_DATA!$C$2:$C$19999=$EX112)*([2]JOE_DATA!$B$2:$B$19999="Work type")*([2]JOE_DATA!$A$2:$A$19999="Human Capital"),0.4,0)))
+
IF(LEN($EY112)=0,0.3,SUM(IF(([2]JOE_DATA!$C$2:$C$19999=$EY112)*([2]JOE_DATA!$B$2:$B$19999="Work type")*([2]JOE_DATA!$A$2:$A$19999="Human Capital"),0.3,0)))
+
IF(LEN($EZ112)=0,0.3,SUM(IF(([2]JOE_DATA!$C$2:$C$19999=$EZ112)*([2]JOE_DATA!$B$2:$B$19999="Work type")*([2]JOE_DATA!$A$2:$A$19999="Human Capital"),0.3,0)))</f>
        <v>1</v>
      </c>
      <c r="IN112" s="3">
        <f t="array" ref="IN112">IF(LEN($FA112)=0,0.4,SUM(IF(([2]JOE_DATA!$C$2:$C$19999=$FA112)*([2]JOE_DATA!$B$2:$B$19999="Sub-work types")*([2]JOE_DATA!$A$2:$A$19999="Human Capital"),0.4,0)))
+
IF(LEN($FB112)=0,0.3,SUM(IF(([2]JOE_DATA!$C$2:$C$19999=$FB112)*([2]JOE_DATA!$B$2:$B$19999="Sub-work types")*([2]JOE_DATA!$A$2:$A$19999="Human Capital"),0.3,0)))
+
IF(LEN($FC112)=0,0.3,SUM(IF(([2]JOE_DATA!$C$2:$C$19999=$FC112)*([2]JOE_DATA!$B$2:$B$19999="Sub-work types")*([2]JOE_DATA!$A$2:$A$19999="Human Capital"),0.3,0)))</f>
        <v>1</v>
      </c>
      <c r="IO112" s="16">
        <f t="array" ref="IO112">IF(LEN($FD112)=0,1,SUM(IF(([2]JOE_DATA!$C$2:$C$19999=$FD112)*([2]JOE_DATA!$B$2:$B$19999="Pension scheme")*([2]JOE_DATA!$A$2:$A$19999="Human Capital"),1,0)))</f>
        <v>1</v>
      </c>
      <c r="IP112" s="3">
        <f t="array" ref="IP112">IF(LEN($BT112)=0,0.4,SUM(IF(([2]JOE_DATA!$C$2:$C$19999=$BT112)*([2]JOE_DATA!$B$2:$B$19999="Other Matter Executive"),0.4,0)))
+
IF(LEN($BU112)=0,0.3,SUM(IF(([2]JOE_DATA!$C$2:$C$19999=$BU112)*([2]JOE_DATA!$B$2:$B$19999="Other Matter Executive"),0.3,0)))
+
IF(LEN($BV112)=0,0.3,SUM(IF(([2]JOE_DATA!$C$2:$C$19999=$BV112)*([2]JOE_DATA!$B$2:$B$19999="Other Matter Executive"),0.3,0)))</f>
        <v>1</v>
      </c>
    </row>
    <row r="113" spans="1:250" ht="18.75">
      <c r="A113" s="37" t="s">
        <v>246</v>
      </c>
      <c r="B113" s="38" t="s">
        <v>598</v>
      </c>
      <c r="C113" s="37" t="s">
        <v>248</v>
      </c>
      <c r="D113" s="37" t="s">
        <v>342</v>
      </c>
      <c r="E113" s="3"/>
      <c r="F113" s="39" t="s">
        <v>343</v>
      </c>
      <c r="G113" s="3"/>
      <c r="H113" s="3"/>
      <c r="I113" s="40" t="s">
        <v>344</v>
      </c>
      <c r="J113" s="3"/>
      <c r="K113" s="3"/>
      <c r="L113" s="37"/>
      <c r="M113" s="3"/>
      <c r="N113" s="3"/>
      <c r="O113" s="41" t="s">
        <v>99</v>
      </c>
      <c r="P113" s="37"/>
      <c r="Q113" s="37"/>
      <c r="R113" s="3"/>
      <c r="S113" s="42"/>
      <c r="T113" s="42">
        <v>38840</v>
      </c>
      <c r="U113" s="37" t="s">
        <v>343</v>
      </c>
      <c r="V113" s="3"/>
      <c r="W113" s="3"/>
      <c r="X113" s="40" t="s">
        <v>344</v>
      </c>
      <c r="Y113" s="3"/>
      <c r="Z113" s="3"/>
      <c r="AA113" s="37" t="s">
        <v>599</v>
      </c>
      <c r="AB113" s="37"/>
      <c r="AC113" s="3"/>
      <c r="AD113" s="37" t="s">
        <v>254</v>
      </c>
      <c r="AE113" s="3"/>
      <c r="AF113" s="3"/>
      <c r="AG113" s="43" t="s">
        <v>130</v>
      </c>
      <c r="AH113" s="3"/>
      <c r="AI113" s="37" t="s">
        <v>255</v>
      </c>
      <c r="AJ113" s="3"/>
      <c r="AK113" s="3"/>
      <c r="AL113" s="37"/>
      <c r="AM113" s="3"/>
      <c r="AN113" s="3"/>
      <c r="AO113" s="37" t="s">
        <v>256</v>
      </c>
      <c r="AP113" s="3"/>
      <c r="AQ113" s="3"/>
      <c r="AR113" s="3"/>
      <c r="AS113" s="3"/>
      <c r="AT113" s="3"/>
      <c r="AU113" s="3"/>
      <c r="AV113" s="3"/>
      <c r="AW113" s="3"/>
      <c r="AX113" s="3"/>
      <c r="AY113" s="3"/>
      <c r="AZ113" s="3"/>
      <c r="BA113" s="3"/>
      <c r="BB113" s="3"/>
      <c r="BC113" s="3"/>
      <c r="BD113" s="3"/>
      <c r="BE113" s="44"/>
      <c r="BF113" s="37"/>
      <c r="BG113" s="37" t="s">
        <v>254</v>
      </c>
      <c r="BH113" s="3"/>
      <c r="BI113" s="40" t="s">
        <v>257</v>
      </c>
      <c r="BJ113" s="45"/>
      <c r="BK113" s="45"/>
      <c r="BL113" s="46" t="s">
        <v>258</v>
      </c>
      <c r="BM113" s="46"/>
      <c r="BN113" s="37"/>
      <c r="BO113" s="3"/>
      <c r="BP113" s="3"/>
      <c r="BQ113" s="3"/>
      <c r="BR113" s="3"/>
      <c r="BS113" s="3"/>
      <c r="BT113" s="37"/>
      <c r="BU113" s="37"/>
      <c r="BV113" s="37"/>
      <c r="BW113" s="3"/>
      <c r="BX113" s="3"/>
      <c r="BY113" s="3"/>
      <c r="BZ113" s="3"/>
      <c r="CA113" s="3"/>
      <c r="CB113" s="3"/>
      <c r="CC113" s="3"/>
      <c r="CD113" s="41" t="s">
        <v>259</v>
      </c>
      <c r="CE113" s="40" t="s">
        <v>260</v>
      </c>
      <c r="CF113" s="3"/>
      <c r="CG113" s="41" t="s">
        <v>261</v>
      </c>
      <c r="CH113" s="40"/>
      <c r="CI113" s="3"/>
      <c r="CJ113" s="3"/>
      <c r="CK113" s="41" t="s">
        <v>262</v>
      </c>
      <c r="CL113" s="3"/>
      <c r="CM113" s="3"/>
      <c r="CN113" s="3"/>
      <c r="CO113" s="3"/>
      <c r="CP113" s="3"/>
      <c r="CQ113" s="37"/>
      <c r="CR113" s="37"/>
      <c r="CS113" s="37"/>
      <c r="CT113" s="37"/>
      <c r="CU113" s="37"/>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7"/>
      <c r="FF113" s="37"/>
      <c r="FG113" s="37"/>
      <c r="FH113" s="37"/>
      <c r="FI113" s="37"/>
      <c r="FJ113" s="3"/>
      <c r="FK113" s="3"/>
      <c r="FL113" s="3"/>
      <c r="FM113" s="3"/>
      <c r="FO113" s="3"/>
      <c r="FP113" s="3"/>
      <c r="FQ113" s="3" t="str">
        <f t="array" ref="FQ113">IF(SUM($FU113:$IP113)=74,"PASS","FAIL")</f>
        <v>PASS</v>
      </c>
      <c r="FR113" s="3">
        <f t="shared" si="9"/>
        <v>0</v>
      </c>
      <c r="FS113" s="3">
        <f t="shared" si="10"/>
        <v>0</v>
      </c>
      <c r="FT113" s="3"/>
      <c r="FU113" s="3">
        <f t="array" ref="FU113">SUM(IF(([2]JOE_DATA!$C$2:$C$19999=$C113)*([2]JOE_DATA!$B$2:$B$19999="Client Name Confidential"),1,0))</f>
        <v>1</v>
      </c>
      <c r="FV113" s="3">
        <f t="array" ref="FV113">IF(ISBLANK($E113),1,SUM(IF(([2]JOE_DATA!$C$2:$C$19999=$E113)*([2]JOE_DATA!$B$2:$B$19999="Client name confidential on completion"),1,0)))</f>
        <v>1</v>
      </c>
      <c r="FW113" s="3">
        <f t="array" ref="FW113">IF(LEN($F113)=0,0.5,SUM(IF(([2]JOE_DATA!$C$2:$C$19999=$F113)*([2]JOE_DATA!$B$2:$B$19999="Client sector group"),0.5,0)))
+
IF(LEN($G113)=0,0.25,SUM(IF(([2]JOE_DATA!$C$2:$C$19999=$G113)*([2]JOE_DATA!$B$2:$B$19999="Client sector group"),0.25,0)))
+
IF(LEN($H113)=0,0.25,SUM(IF(([2]JOE_DATA!$C$2:$C$19999=$H113)*([2]JOE_DATA!$B$2:$B$19999="Client sector group"),0.25,0)))</f>
        <v>1</v>
      </c>
      <c r="FX113" s="3">
        <f t="array" ref="FX113">IF(ISBLANK($I113),0.5,SUM(IF(([2]JOE_DATA!$C$2:$C$19999=$I113)*([2]JOE_DATA!$B$2:$B$19999="Client sub-sector group"),0.5,0)))
+
IF(ISBLANK($J113),0.25,SUM(IF(([2]JOE_DATA!$C$2:$C$19999=$J113)*([2]JOE_DATA!$B$2:$B$19999="Client sub-sector group"),0.25,0)))
+
IF(ISBLANK($K113),0.25,SUM(IF(([2]JOE_DATA!$C$2:$C$19999=$K113)*([2]JOE_DATA!$B$2:$B$19999="Client sub-sector group"),0.25,0)))</f>
        <v>1</v>
      </c>
      <c r="FY113" s="3">
        <f t="array" ref="FY113">IF(LEN($L113)=0,0.4,SUM(IF(([2]JOE_DATA!$C$2:$C$19999=$L113)*([2]JOE_DATA!$B$2:$B$19999="Predominant Country of Client"),0.4,0)))
+
IF(LEN($M113)=0,0.3,SUM(IF(([2]JOE_DATA!$C$2:$C$19999=$M113)*([2]JOE_DATA!$B$2:$B$19999="Predominant Country of Client"),0.3,0)))
+
IF(LEN($N113)=0,0.3,SUM(IF(([2]JOE_DATA!$C$2:$C$19999=$N113)*([2]JOE_DATA!$B$2:$B$19999="Predominant Country of Client"),0.3,0)))</f>
        <v>1</v>
      </c>
      <c r="FZ113" s="3">
        <f t="array" ref="FZ113">IF(LEN($O113)=0,0.4,SUM(IF(([2]JOE_DATA!$C$2:$C$19999=$O113)*([2]JOE_DATA!$B$2:$B$19999="Main practice group"),0.4,0)))
+
IF(LEN($P113)=0,0.3,SUM(IF(([2]JOE_DATA!$C$2:$C$19999=$P113)*([2]JOE_DATA!$B$2:$B$19999="Main practice group"),0.3,0)))
+
IF(LEN($Q113)=0,0.3,SUM(IF(([2]JOE_DATA!$C$2:$C$19999=$Q113)*([2]JOE_DATA!$B$2:$B$19999="Main practice group"),0.3,0)))</f>
        <v>1</v>
      </c>
      <c r="GA113" s="3">
        <f t="shared" si="11"/>
        <v>1</v>
      </c>
      <c r="GB113" s="3">
        <f t="shared" si="12"/>
        <v>1</v>
      </c>
      <c r="GC113" s="3">
        <f t="array" ref="GC113">IF(LEN($U113)=0,0.4,SUM(IF(([2]JOE_DATA!$C$2:$C$19999=$U113)*([2]JOE_DATA!$B$2:$B$19999="Matter sector group"),0.4,0)))
+
IF(LEN($V113)=0,0.3,SUM(IF(([2]JOE_DATA!$C$2:$C$19999=$V113)*([2]JOE_DATA!$B$2:$B$19999="Matter sector group"),0.3,0)))
+
IF(LEN($W113)=0,0.3,SUM(IF(([2]JOE_DATA!$C$2:$C$19999=$W113)*([2]JOE_DATA!$B$2:$B$19999="Matter sector group"),0.3,0)))</f>
        <v>1</v>
      </c>
      <c r="GD113" s="3">
        <f t="array" ref="GD113">IF(LEN($X113)=0,0.4,SUM(IF(([2]JOE_DATA!$C$2:$C$19999=$X113)*([2]JOE_DATA!$B$2:$B$19999="Matter sub-sector group"),0.4,0)))
+
IF(LEN($Y113)=0,0.3,SUM(IF(([2]JOE_DATA!$C$2:$C$19999=$Y113)*([2]JOE_DATA!$B$2:$B$19999="Matter sub-sector group"),0.3,0)))
+
IF(LEN($Z113)=0,0.3,SUM(IF(([2]JOE_DATA!$C$2:$C$19999=$Z113)*([2]JOE_DATA!$B$2:$B$19999="Matter sub-sector group"),0.3,0)))</f>
        <v>1</v>
      </c>
      <c r="GE113" s="3">
        <f t="array" ref="GE113">IF(ISBLANK($AD113),1,SUM(IF(([2]JOE_DATA!$C$2:$C$19999=$AD113)*([2]JOE_DATA!$B$2:$B$19999="Matter confidential"),1,0)))</f>
        <v>1</v>
      </c>
      <c r="GF113" s="3">
        <f t="array" ref="GF113">IF(ISBLANK($AE113),1,SUM(IF(([2]JOE_DATA!$C$2:$C$19999=$AE113)*([2]JOE_DATA!$B$2:$B$19999="Matter confidential on completion"),1,0)))</f>
        <v>1</v>
      </c>
      <c r="GG113" s="3">
        <f t="array" ref="GG113">IF(ISBLANK($AG113),1,SUM(IF(([2]JOE_DATA!$C$2:$C$19999=$AG113)*([2]JOE_DATA!$B$2:$B$19999="Applicable law"),1,0)))</f>
        <v>1</v>
      </c>
      <c r="GH113" s="3">
        <f t="array" ref="GH113">IF(ISBLANK($AO113),1,SUM(IF(([2]JOE_DATA!$C$2:$C$19999=$AO113)*([2]JOE_DATA!$B$2:$B$19999="Contentious"),1,0)))</f>
        <v>1</v>
      </c>
      <c r="GI113" s="3">
        <f t="array" ref="GI113">IF(ISBLANK($AP113),1,SUM(IF(([2]JOE_DATA!$C$2:$C$19999=$AP113)*([2]JOE_DATA!$B$2:$B$19999="Dispute resolution"),1,0)))</f>
        <v>1</v>
      </c>
      <c r="GJ113" s="3">
        <f t="array" ref="GJ113">IF(ISBLANK($AQ113),1,SUM(IF(([2]JOE_DATA!$C$2:$C$19999=$AQ113)*([2]JOE_DATA!$B$2:$B$19999="Language of dispute"),1,0)))</f>
        <v>1</v>
      </c>
      <c r="GK113" s="3">
        <f t="array" ref="GK113">IF(LEN($AW113)=0,0.4,SUM(IF(([2]JOE_DATA!$C$2:$C$19999=$AW113)*([2]JOE_DATA!$B$2:$B$19999="Country Of Arbitration"),0.4,0)))
+
IF(LEN($AX113)=0,0.3,SUM(IF(([2]JOE_DATA!$C$2:$C$19999=$AX113)*([2]JOE_DATA!$B$2:$B$19999="Country Of Arbitration"),0.3,0)))
+
IF(LEN($AY113)=0,0.3,SUM(IF(([2]JOE_DATA!$C$2:$C$19999=$AY113)*([2]JOE_DATA!$B$2:$B$19999="Country Of Arbitration"),0.3,0)))</f>
        <v>1</v>
      </c>
      <c r="GL113" s="3">
        <f t="array" ref="GL113">IF(LEN($AT113)=0,0.4,SUM(IF(([2]JOE_DATA!$C$2:$C$19999=$AT113)*([2]JOE_DATA!$B$2:$B$19999="Jurisdiction of dispute"),0.4,0)))
+
IF(LEN($AU113)=0,0.3,SUM(IF(([2]JOE_DATA!$C$2:$C$19999=$AU113)*([2]JOE_DATA!$B$2:$B$19999="Jurisdiction of dispute"),0.3,0)))
+
IF(LEN($AV113)=0,0.3,SUM(IF(([2]JOE_DATA!$C$2:$C$19999=$AV113)*([2]JOE_DATA!$B$2:$B$19999="Jurisdiction of dispute"),0.3,0)))</f>
        <v>1</v>
      </c>
      <c r="GM113" s="3">
        <f t="array" ref="GM113">IF(LEN($AZ113)=0,0.6,SUM(IF(([2]JOE_DATA!$C$2:$C$19999=$AZ113)*([2]JOE_DATA!$B$2:$B$19999="Seat of arbitration"),0.6,0)))
+
IF(LEN($BA113)=0,0.4,SUM(IF(([2]JOE_DATA!$C$2:$C$19999=$BA113)*([2]JOE_DATA!$B$2:$B$19999="Seat of arbitration"),0.4,0)))</f>
        <v>1</v>
      </c>
      <c r="GN113" s="3">
        <f t="array" ref="GN113">IF(ISBLANK($BB113),1,SUM(IF(([2]JOE_DATA!$C$2:$C$19999=$BB113)*([2]JOE_DATA!$B$2:$B$19999="Arbitral rules"),1,0)))</f>
        <v>1</v>
      </c>
      <c r="GO113" s="3">
        <f t="array" ref="GO113">IF(ISBLANK($BC113),1,SUM(IF(([2]JOE_DATA!$C$2:$C$19999=$BC113)*([2]JOE_DATA!$B$2:$B$19999="Investment treaty"),1,0)))</f>
        <v>1</v>
      </c>
      <c r="GP113" s="3">
        <f t="array" ref="GP113">IF(ISBLANK($BD113),1,SUM(IF(([2]JOE_DATA!$C$2:$C$19999=$BD113)*([2]JOE_DATA!$B$2:$B$19999="Investigation type"),1,0)))</f>
        <v>1</v>
      </c>
      <c r="GQ113" s="3">
        <f t="array" ref="GQ113">IF(ISBLANK($BF113),1,SUM(IF(([2]JOE_DATA!$C$2:$C$19999=$BF113)*([2]JOE_DATA!$B$2:$B$19999="Currency of deal"),1,0)))</f>
        <v>1</v>
      </c>
      <c r="GR113" s="3">
        <f t="array" ref="GR113">IF(ISBLANK($BG113),1,SUM(IF(([2]JOE_DATA!$C$2:$C$19999=$BG113)*([2]JOE_DATA!$B$2:$B$19999="Value confidential"),1,0)))</f>
        <v>1</v>
      </c>
      <c r="GS113" s="3">
        <f t="array" ref="GS113">IF(ISBLANK($BH113),1,SUM(IF(([2]JOE_DATA!$C$2:$C$19999=$BH113)*([2]JOE_DATA!$B$2:$B$19999="Value confidential on completion"),1,0)))</f>
        <v>1</v>
      </c>
      <c r="GT113" s="3">
        <f t="array" ref="GT113">IF(LEN($BI113)=0,0.4,SUM(IF(([2]JOE_DATA!$C$2:$C$19999=$BI113)*([2]JOE_DATA!$B$2:$B$19999="Teams"),0.4,0)))
+
IF(LEN($BJ113)=0,0.3,SUM(IF(([2]JOE_DATA!$C$2:$C$19999=$BJ113)*([2]JOE_DATA!$B$2:$B$19999="Teams"),0.3,0)))
+
IF(LEN($BK113)=0,0.3,SUM(IF(([2]JOE_DATA!$C$2:$C$19999=$BK113)*([2]JOE_DATA!$B$2:$B$19999="Teams"),0.3,0)))</f>
        <v>1</v>
      </c>
      <c r="GU113" s="3">
        <f t="array" ref="GU113">IF(LEN($BL113)=0,0.4,SUM(IF(([2]JOE_DATA!$C$2:$C$19999=$BL113)*([2]JOE_DATA!$B$2:$B$19999="Lead Matter Partner"),0.4,0)))
+
IF(LEN($BM113)=0,0.3,SUM(IF(([2]JOE_DATA!$C$2:$C$19999=$BM113)*([2]JOE_DATA!$B$2:$B$19999="Lead Matter Partner"),0.3,0)))
+
IF(LEN($BN113)=0,0.3,SUM(IF(([2]JOE_DATA!$C$2:$C$19999=$BN113)*([2]JOE_DATA!$B$2:$B$19999="Lead Matter Partner"),0.3,0)))</f>
        <v>1</v>
      </c>
      <c r="GV113" s="3">
        <f t="array" ref="GV113">IF(LEN($BP113)=0,0.4,SUM(IF(([2]JOE_DATA!$C$2:$C$19999=$BP113)*([2]JOE_DATA!$B$2:$B$19999="Source of credential"),0.4,0)))
+
IF(LEN($BQ113)=0,0.3,SUM(IF(([2]JOE_DATA!$C$2:$C$19999=$BQ113)*([2]JOE_DATA!$B$2:$B$19999="Source of credential"),0.3,0)))
+
IF(LEN($BR113)=0,0.3,SUM(IF(([2]JOE_DATA!$C$2:$C$19999=$BR113)*([2]JOE_DATA!$B$2:$B$19999="Source of credential"),0.3,0)))</f>
        <v>1</v>
      </c>
      <c r="GW113" s="3">
        <f t="array" ref="GW113">IF(LEN($BX113)=0,0.4,SUM(IF(([2]JOE_DATA!$C$2:$C$19999=$BX113)*([2]JOE_DATA!$B$2:$B$19999="CMS firms involved"),0.4,0)))
+
IF(LEN($BY113)=0,0.6,SUM(IF(([2]JOE_DATA!$C$2:$C$19999=$BY113)*([2]JOE_DATA!$B$2:$B$19999="CMS firms involved"),0.6,0)))</f>
        <v>1</v>
      </c>
      <c r="GX113" s="3">
        <f t="array" ref="GX113">IF(ISBLANK($BZ113),1,SUM(IF(([2]JOE_DATA!$C$2:$C$19999=$BZ113)*([2]JOE_DATA!$B$2:$B$19999="Lead CMS firm"),1,0)))</f>
        <v>1</v>
      </c>
      <c r="GY113" s="3">
        <f t="array" ref="GY113">IF(LEN($CA113)=0,0.4,SUM(IF(([2]JOE_DATA!$C$2:$C$19999=$CA113)*([2]JOE_DATA!$B$2:$B$19999="Countries of other CMS firms"),0.4,0)))
+
IF(LEN($CB113)=0,0.3,SUM(IF(([2]JOE_DATA!$C$2:$C$19999=$CB113)*([2]JOE_DATA!$B$2:$B$19999="Countries of other CMS firms"),0.3,0)))
+
IF(LEN($CC113)=0,0.3,SUM(IF(([2]JOE_DATA!$C$2:$C$19999=$CC113)*([2]JOE_DATA!$B$2:$B$19999="Countries of other CMS firms"),0.3,0)))</f>
        <v>1</v>
      </c>
      <c r="GZ113" s="3">
        <f t="array" ref="GZ113">IF(ISBLANK($CD113),1,SUM(IF(([2]JOE_DATA!$C$2:$C$19999=$CD113)*([2]JOE_DATA!$B$2:$B$19999="Credential status"),1,0)))</f>
        <v>1</v>
      </c>
      <c r="HA113" s="3">
        <f t="array" ref="HA113">IF(ISBLANK($CE113),1,SUM(IF(([2]JOE_DATA!$C$2:$C$19999=$CE113)*([2]JOE_DATA!$B$2:$B$19999="Credential version"),1,0)))</f>
        <v>1</v>
      </c>
      <c r="HB113" s="3">
        <f t="array" ref="HB113">IF(ISBLANK($CG113),1,SUM(IF(([2]JOE_DATA!$C$2:$C$19999=$CG113)*([2]JOE_DATA!$B$2:$B$19999="Credential type "),1,0)))</f>
        <v>1</v>
      </c>
      <c r="HC113" s="3">
        <f t="array" ref="HC113">IF(ISBLANK($CH113),1,SUM(IF(([2]JOE_DATA!$C$2:$C$19999=$CH113)*([2]JOE_DATA!$B$2:$B$19999="Other uses"),1,0)))</f>
        <v>1</v>
      </c>
      <c r="HD113" s="3">
        <f t="array" ref="HD113">IF(ISBLANK($CK113),1,SUM(IF(([2]JOE_DATA!$C$2:$C$19999=$CK113)*([2]JOE_DATA!$B$2:$B$19999="Priority"),1,0)))</f>
        <v>1</v>
      </c>
      <c r="HE113" s="3">
        <f t="array" ref="HE113">IF(LEN($CM113)=0,0.4,SUM(IF(([2]JOE_DATA!$C$2:$C$19999=$CM113)*([2]JOE_DATA!$B$2:$B$19999="Know how"),0.4,0)))
+
IF(LEN($CN113)=0,0.3,SUM(IF(([2]JOE_DATA!$C$2:$C$19999=$CN113)*([2]JOE_DATA!$B$2:$B$19999="Know how"),0.3,0)))
+
IF(LEN($CO113)=0,0.3,SUM(IF(([2]JOE_DATA!$C$2:$C$19999=$CO113)*([2]JOE_DATA!$B$2:$B$19999="Know how"),0.3,0)))</f>
        <v>1</v>
      </c>
      <c r="HF113" s="3">
        <f t="array" ref="HF113">IF(LEN($CS113)=0,0.4,SUM(IF(([2]JOE_DATA!$C$2:$C$19999=$CS113)*([2]JOE_DATA!$B$2:$B$19999="Work type")*([2]JOE_DATA!$A$2:$A$19999="BAIF"),0.4,0)))
+
IF(LEN($CT113)=0,0.3,SUM(IF(([2]JOE_DATA!$C$2:$C$19999=$CT113)*([2]JOE_DATA!$B$2:$B$19999="Work type")*([2]JOE_DATA!$A$2:$A$19999="BAIF"),0.3,0)))
+
IF(LEN($CU113)=0,0.3,SUM(IF(([2]JOE_DATA!$C$2:$C$19999=$CU113)*([2]JOE_DATA!$B$2:$B$19999="Work type")*([2]JOE_DATA!$A$2:$A$19999="BAIF"),0.3,0)))</f>
        <v>1</v>
      </c>
      <c r="HG113" s="3">
        <f t="array" ref="HG113">IF(LEN($CQ113)=0,1,SUM(IF(([2]JOE_DATA!$C$2:$C$19999=$CQ113)*([2]JOE_DATA!$B$2:$B$19999="Client type")*([2]JOE_DATA!$A$2:$A$19999="BAIF"),1,0)))</f>
        <v>1</v>
      </c>
      <c r="HH113" s="3">
        <f t="array" ref="HH113">IF(LEN($CW113)=0,0.4,SUM(IF(([2]JOE_DATA!$C$2:$C$19999=$CW113)*([2]JOE_DATA!$B$2:$B$19999="Work type")*([2]JOE_DATA!$A$2:$A$19999="CRD"),0.4,0)))
+
IF(LEN($CX113)=0,0.3,SUM(IF(([2]JOE_DATA!$C$2:$C$19999=$CX113)*([2]JOE_DATA!$B$2:$B$19999="Work type")*([2]JOE_DATA!$A$2:$A$19999="CRD"),0.3,0)))
+
IF(LEN($CY113)=0,0.3,SUM(IF(([2]JOE_DATA!$C$2:$C$19999=$CY113)*([2]JOE_DATA!$B$2:$B$19999="Work type")*([2]JOE_DATA!$A$2:$A$19999="CRD"),0.3,0)))</f>
        <v>1</v>
      </c>
      <c r="HI113" s="3">
        <f t="array" ref="HI113">IF(LEN($CZ113)=0,0.4,SUM(IF(([2]JOE_DATA!$C$2:$C$19999=$CZ113)*([2]JOE_DATA!$B$2:$B$19999="Sub-work type")*([2]JOE_DATA!$A$2:$A$19999="CRD"),0.4,0)))
+
IF(LEN($DA113)=0,0.3,SUM(IF(([2]JOE_DATA!$C$2:$C$19999=$DA113)*([2]JOE_DATA!$B$2:$B$19999="Sub-work type")*([2]JOE_DATA!$A$2:$A$19999="CRD"),0.3,0)))
+
IF(LEN($DB113)=0,0.3,SUM(IF(([2]JOE_DATA!$C$2:$C$19999=$DB113)*([2]JOE_DATA!$B$2:$B$19999="Sub-work type")*([2]JOE_DATA!$A$2:$A$19999="CRD"),0.3,0)))</f>
        <v>1</v>
      </c>
      <c r="HJ113" s="3">
        <f t="array" ref="HJ113">IF(LEN($CV113)=0,1,SUM(IF(([2]JOE_DATA!$C$2:$C$19999=$CV113)*([2]JOE_DATA!$B$2:$B$19999="Client type")*([2]JOE_DATA!$A$2:$A$19999="CRD"),1,0)))</f>
        <v>1</v>
      </c>
      <c r="HK113" s="3">
        <f t="array" ref="HK113">IF(LEN($DC113)=0,0.4,SUM(IF(([2]JOE_DATA!$C$2:$C$19999=$DC113)*([2]JOE_DATA!$B$2:$B$19999="Work type")*([2]JOE_DATA!$A$2:$A$19999="Corporate"),0.4,0)))
+
IF(LEN($DD113)=0,0.3,SUM(IF(([2]JOE_DATA!$C$2:$C$19999=$DD113)*([2]JOE_DATA!$B$2:$B$19999="Work type")*([2]JOE_DATA!$A$2:$A$19999="Corporate"),0.3,0)))
+
IF(LEN($DE113)=0,0.3,SUM(IF(([2]JOE_DATA!$C$2:$C$19999=$DE113)*([2]JOE_DATA!$B$2:$B$19999="Work type")*([2]JOE_DATA!$A$2:$A$19999="Corporate"),0.3,0)))</f>
        <v>1</v>
      </c>
      <c r="HL113" s="3">
        <f t="array" ref="HL113">IF(LEN($DF113)=0,0.4,SUM(IF(([2]JOE_DATA!$C$2:$C$19999=$DF113)*([2]JOE_DATA!$B$2:$B$19999="Sub-work type")*([2]JOE_DATA!$A$2:$A$19999="Corporate"),0.4,0)))
+
IF(LEN($DG113)=0,0.3,SUM(IF(([2]JOE_DATA!$C$2:$C$19999=$DG113)*([2]JOE_DATA!$B$2:$B$19999="Sub-work type")*([2]JOE_DATA!$A$2:$A$19999="Corporate"),0.3,0)))
+
IF(LEN($DH113)=0,0.3,SUM(IF(([2]JOE_DATA!$C$2:$C$19999=$DH113)*([2]JOE_DATA!$B$2:$B$19999="Sub-work type")*([2]JOE_DATA!$A$2:$A$19999="Corporate"),0.3,0)))</f>
        <v>1</v>
      </c>
      <c r="HM113" s="3">
        <f t="array" ref="HM113">IF(LEN($DI113)=0,0.4,SUM(IF(([2]JOE_DATA!$C$2:$C$19999=$DI113)*([2]JOE_DATA!$B$2:$B$19999="Acting for")*([2]JOE_DATA!$A$2:$A$19999="Corporate"),0.4,0)))
+
IF(LEN($DJ113)=0,0.3,SUM(IF(([2]JOE_DATA!$C$2:$C$19999=$DJ113)*([2]JOE_DATA!$B$2:$B$19999="Acting for")*([2]JOE_DATA!$A$2:$A$19999="Corporate"),0.3,0)))
+
IF(LEN($DK113)=0,0.3,SUM(IF(([2]JOE_DATA!$C$2:$C$19999=$DK113)*([2]JOE_DATA!$B$2:$B$19999="Acting for")*([2]JOE_DATA!$A$2:$A$19999="Corporate"),0.3,0)))</f>
        <v>1</v>
      </c>
      <c r="HN113" s="3">
        <f t="array" ref="HN113">IF(LEN($DM113)=0,0.4,SUM(IF(([2]JOE_DATA!$C$2:$C$19999=$DM113)*([2]JOE_DATA!$B$2:$B$19999="Country of buyer")*([2]JOE_DATA!$A$2:$A$19999="Corporate"),0.4,0)))
+
IF(LEN($DN113)=0,0.3,SUM(IF(([2]JOE_DATA!$C$2:$C$19999=$DN113)*([2]JOE_DATA!$B$2:$B$19999="Country of buyer")*([2]JOE_DATA!$A$2:$A$19999="Corporate"),0.3,0)))
+
IF(LEN($DL113)=0,0.3,SUM(IF(([2]JOE_DATA!$C$2:$C$19999=$DL113)*([2]JOE_DATA!$B$2:$B$19999="Country of buyer")*([2]JOE_DATA!$A$2:$A$19999="Corporate"),0.3,0)))</f>
        <v>1</v>
      </c>
      <c r="HO113" s="3">
        <f t="array" ref="HO113">IF(LEN($DO113)=0,0.4,SUM(IF(([2]JOE_DATA!$C$2:$C$19999=$DO113)*([2]JOE_DATA!$B$2:$B$19999="Country of seller")*([2]JOE_DATA!$A$2:$A$19999="Corporate"),0.4,0)))
+
IF(LEN($DP113)=0,0.3,SUM(IF(([2]JOE_DATA!$C$2:$C$19999=$DP113)*([2]JOE_DATA!$B$2:$B$19999="Country of seller")*([2]JOE_DATA!$A$2:$A$19999="Corporate"),0.3,0)))
+
IF(LEN($DQ113)=0,0.3,SUM(IF(([2]JOE_DATA!$C$2:$C$19999=$DQ113)*([2]JOE_DATA!$B$2:$B$19999="Country of seller")*([2]JOE_DATA!$A$2:$A$19999="Corporate"),0.3,0)))</f>
        <v>1</v>
      </c>
      <c r="HP113" s="3">
        <f t="array" ref="HP113">IF(LEN($DR113)=0,0.4,SUM(IF(([2]JOE_DATA!$C$2:$C$19999=$DR113)*([2]JOE_DATA!$B$2:$B$19999="Country of target")*([2]JOE_DATA!$A$2:$A$19999="Corporate"),0.4,0)))
+
IF(LEN($DS113)=0,0.3,SUM(IF(([2]JOE_DATA!$C$2:$C$19999=$DS113)*([2]JOE_DATA!$B$2:$B$19999="Country of target")*([2]JOE_DATA!$A$2:$A$19999="Corporate"),0.3,0)))
+
IF(LEN($DT113)=0,0.3,SUM(IF(([2]JOE_DATA!$C$2:$C$19999=$DT113)*([2]JOE_DATA!$B$2:$B$19999="Country of target")*([2]JOE_DATA!$A$2:$A$19999="Corporate"),0.3,0)))</f>
        <v>1</v>
      </c>
      <c r="HQ113" s="3">
        <f t="array" ref="HQ113">IF(LEN($DU113)=0,1,SUM(IF(([2]JOE_DATA!$C$2:$C$19999=$DU113)*([2]JOE_DATA!$B$2:$B$19999="Value over US $5m")*([2]JOE_DATA!$A$2:$A$19999="Corporate"),1,0)))</f>
        <v>1</v>
      </c>
      <c r="HR113" s="3">
        <f t="array" ref="HR113">IF(LEN($DV113)=0,1,SUM(IF(([2]JOE_DATA!$C$2:$C$19999=$DV113)*([2]JOE_DATA!$B$2:$B$19999="Value over £500,000")*([2]JOE_DATA!$A$2:$A$19999="Corporate"),1,0)))</f>
        <v>1</v>
      </c>
      <c r="HS113" s="3">
        <f t="array" ref="HS113">IF(LEN($DW113)=0,1,SUM(IF(([2]JOE_DATA!$C$2:$C$19999=$DW113)*([2]JOE_DATA!$B$2:$B$19999="Value over Euro 5m")*([2]JOE_DATA!$A$2:$A$19999="Corporate"),1,0)))</f>
        <v>1</v>
      </c>
      <c r="HT113" s="3">
        <f t="array" ref="HT113">IF(LEN($DX113)=0,1,SUM(IF(([2]JOE_DATA!$C$2:$C$19999=$DX113)*([2]JOE_DATA!$B$2:$B$19999="Value range in euros")*([2]JOE_DATA!$A$2:$A$19999="Corporate"),1,0)))</f>
        <v>1</v>
      </c>
      <c r="HU113" s="3">
        <f t="array" ref="HU113">IF(LEN($DY113)=0,1,SUM(IF(([2]JOE_DATA!$C$2:$C$19999=$DY113)*([2]JOE_DATA!$B$2:$B$19999="Is the deal relevant for M&amp;A study")*([2]JOE_DATA!$A$2:$A$19999="Corporate"),1,0)))</f>
        <v>1</v>
      </c>
      <c r="HV113" s="3">
        <f t="array" ref="HV113">IF(LEN($DZ113)=0,1,SUM(IF(([2]JOE_DATA!$C$2:$C$19999=$DZ113)*([2]JOE_DATA!$B$2:$B$19999="Does the deal involve PE clients")*([2]JOE_DATA!$A$2:$A$19999="Corporate"),1,0)))</f>
        <v>1</v>
      </c>
      <c r="HW113" s="3">
        <f t="array" ref="HW113">IF(LEN($EA113)=0,1,SUM(IF(([2]JOE_DATA!$C$2:$C$19999=$EA113)*([2]JOE_DATA!$B$2:$B$19999="Quarter deal announced/signed")*([2]JOE_DATA!$A$2:$A$19999="Corporate"),1,0)))</f>
        <v>1</v>
      </c>
      <c r="HX113" s="3">
        <f t="array" ref="HX113">IF(LEN($EB113)=0,1,SUM(IF(([2]JOE_DATA!$C$2:$C$19999=$EB113)*([2]JOE_DATA!$B$2:$B$19999="Quarter deal completed")*([2]JOE_DATA!$A$2:$A$19999="Corporate"),1,0)))</f>
        <v>1</v>
      </c>
      <c r="HY113" s="3">
        <f t="array" ref="HY113">IF(LEN($EC113)=0,1,SUM(IF(([2]JOE_DATA!$C$2:$C$19999=$EC113)*([2]JOE_DATA!$B$2:$B$19999="Year deal announced/signed")*([2]JOE_DATA!$A$2:$A$19999="Corporate"),1,0)))</f>
        <v>1</v>
      </c>
      <c r="HZ113" s="3">
        <f t="array" ref="HZ113">IF(LEN($ED113)=0,1,SUM(IF(([2]JOE_DATA!$C$2:$C$19999=$ED113)*([2]JOE_DATA!$B$2:$B$19999="Year deal completed")*([2]JOE_DATA!$A$2:$A$19999="Corporate"),1,0)))</f>
        <v>1</v>
      </c>
      <c r="IA113" s="3">
        <v>1</v>
      </c>
      <c r="IB113" s="3">
        <f t="array" ref="IB113">IF(LEN($EF113)=0,1,SUM(IF(([2]JOE_DATA!$C$2:$C$19999=$EF113)*([2]JOE_DATA!$B$2:$B$19999="Work type")*([2]JOE_DATA!$A$2:$A$19999="Corporate Tax"),1,0)))</f>
        <v>1</v>
      </c>
      <c r="IC113" s="3">
        <f t="array" ref="IC113">IF(LEN($EG113)=0,0.4,SUM(IF(([2]JOE_DATA!$C$2:$C$19999=$EG113)*([2]JOE_DATA!$B$2:$B$19999="Work type")*([2]JOE_DATA!$A$2:$A$19999="EPC Construction"),0.4,0)))
+
IF(LEN($EH113)=0,0.3,SUM(IF(([2]JOE_DATA!$C$2:$C$19999=$EH113)*([2]JOE_DATA!$B$2:$B$19999="Work type")*([2]JOE_DATA!$A$2:$A$19999="EPC Construction"),0.3,0)))
+
IF(LEN($EI113)=0,0.3,SUM(IF(([2]JOE_DATA!$C$2:$C$19999=$EI113)*([2]JOE_DATA!$B$2:$B$19999="Work type")*([2]JOE_DATA!$A$2:$A$19999="EPC Construction"),0.3,0)))</f>
        <v>1</v>
      </c>
      <c r="ID113" s="3">
        <f t="array" ref="ID113">IF(LEN($EJ113)=0,0.4,SUM(IF(([2]JOE_DATA!$C$2:$C$19999=$EJ113)*([2]JOE_DATA!$B$2:$B$19999="Contract type")*([2]JOE_DATA!$A$2:$A$19999="EPC Construction"),0.4,0)))
+
IF(LEN($EK113)=0,0.3,SUM(IF(([2]JOE_DATA!$C$2:$C$19999=$EK113)*([2]JOE_DATA!$B$2:$B$19999="Contract type")*([2]JOE_DATA!$A$2:$A$19999="EPC Construction"),0.3,0)))
+
IF(LEN($EL113)=0,0.3,SUM(IF(([2]JOE_DATA!$C$2:$C$19999=$EL113)*([2]JOE_DATA!$B$2:$B$19999="Contract type")*([2]JOE_DATA!$A$2:$A$19999="EPC Construction"),0.3,0)))</f>
        <v>1</v>
      </c>
      <c r="IE113" s="3">
        <f t="array" ref="IE113">IF(LEN($EP113)=0,1,SUM(IF(([2]JOE_DATA!$C$2:$C$19999=$EP113)*([2]JOE_DATA!$B$2:$B$19999="Client type")*([2]JOE_DATA!$A$2:$A$19999="EPC Construction"),1,0)))</f>
        <v>1</v>
      </c>
      <c r="IF113" s="3">
        <f t="array" ref="IF113">IF(LEN($EN113)=0,1,SUM(IF(([2]JOE_DATA!$C$2:$C$19999=$EN113)*([2]JOE_DATA!$B$2:$B$19999="Subject matter")*([2]JOE_DATA!$A$2:$A$19999="EPC Construction"),1,0)))</f>
        <v>1</v>
      </c>
      <c r="IG113" s="3">
        <f t="array" ref="IG113">IF(LEN($ER113)=0,1,SUM(IF(([2]JOE_DATA!$C$2:$C$19999=$ER113)*([2]JOE_DATA!$B$2:$B$19999="Client scope")*([2]JOE_DATA!$A$2:$A$19999="EPC Construction"),1,0)))</f>
        <v>1</v>
      </c>
      <c r="IH113" s="3">
        <f t="array" ref="IH113">IF(LEN($ES113)=0,0.4,SUM(IF(([2]JOE_DATA!$C$2:$C$19999=$ES113)*([2]JOE_DATA!$B$2:$B$19999="Work type")*([2]JOE_DATA!$A$2:$A$19999="EPC Energy"),0.4,0)))
+
IF(LEN($ET113)=0,0.3,SUM(IF(([2]JOE_DATA!$C$2:$C$19999=$ET113)*([2]JOE_DATA!$B$2:$B$19999="Work type")*([2]JOE_DATA!$A$2:$A$19999="EPC Energy"),0.3,0)))
+
IF(LEN($EU113)=0,0.3,SUM(IF(([2]JOE_DATA!$C$2:$C$19999=$EU113)*([2]JOE_DATA!$B$2:$B$19999="Work type")*([2]JOE_DATA!$A$2:$A$19999="EPC Energy"),0.3,0)))</f>
        <v>1</v>
      </c>
      <c r="II113" s="3">
        <f t="array" ref="II113">IF(LEN($EV113)=0,1,SUM(IF(([2]JOE_DATA!$C$2:$C$19999=$EV113)*([2]JOE_DATA!$B$2:$B$19999="Work type")*([2]JOE_DATA!$A$2:$A$19999="EPC Energy"),1,0)))</f>
        <v>1</v>
      </c>
      <c r="IJ113" s="3">
        <f t="array" ref="IJ113">IF(LEN($EW113)=0,1,SUM(IF(([2]JOE_DATA!$C$2:$C$19999=$EW113)*([2]JOE_DATA!$B$2:$B$19999="Client type")*([2]JOE_DATA!$A$2:$A$19999="EPC Projects"),1,0)))</f>
        <v>1</v>
      </c>
      <c r="IK113" s="3">
        <f t="array" ref="IK113">IF(LEN($FE113)=0,0.4,SUM(IF(([2]JOE_DATA!$C$2:$C$19999=$FE113)*([2]JOE_DATA!$B$2:$B$19999="Client type")*([2]JOE_DATA!$A$2:$A$19999="Real Estate"),0.4,0)))
+
IF(LEN($FF113)=0,0.3,SUM(IF(([2]JOE_DATA!$C$2:$C$19999=$FF113)*([2]JOE_DATA!$B$2:$B$19999="Client type")*([2]JOE_DATA!$A$2:$A$19999="Real Estate"),0.3,0)))
+
IF(LEN($FG113)=0,0.3,SUM(IF(([2]JOE_DATA!$C$2:$C$19999=$FG113)*([2]JOE_DATA!$B$2:$B$19999="Client type")*([2]JOE_DATA!$A$2:$A$19999="Real Estate"),0.3,0)))</f>
        <v>1</v>
      </c>
      <c r="IL113" s="3">
        <f t="array" ref="IL113">IF(LEN($FH113)=0,0.4,SUM(IF(([2]JOE_DATA!$C$2:$C$19999=$FH113)*([2]JOE_DATA!$B$2:$B$19999="Work type")*([2]JOE_DATA!$A$2:$A$19999="Real Estate"),0.4,0)))
+
IF(LEN($FI113)=0,0.3,SUM(IF(([2]JOE_DATA!$C$2:$C$19999=$FI113)*([2]JOE_DATA!$B$2:$B$19999="Work type")*([2]JOE_DATA!$A$2:$A$19999="Real Estate"),0.3,0)))
+
IF(LEN($FJ113)=0,0.3,SUM(IF(([2]JOE_DATA!$C$2:$C$19999=$FJ113)*([2]JOE_DATA!$B$2:$B$19999="Work type")*([2]JOE_DATA!$A$2:$A$19999="Real Estate"),0.3,0)))</f>
        <v>1</v>
      </c>
      <c r="IM113" s="3">
        <f t="array" ref="IM113">IF(LEN($EX113)=0,0.4,SUM(IF(([2]JOE_DATA!$C$2:$C$19999=$EX113)*([2]JOE_DATA!$B$2:$B$19999="Work type")*([2]JOE_DATA!$A$2:$A$19999="Human Capital"),0.4,0)))
+
IF(LEN($EY113)=0,0.3,SUM(IF(([2]JOE_DATA!$C$2:$C$19999=$EY113)*([2]JOE_DATA!$B$2:$B$19999="Work type")*([2]JOE_DATA!$A$2:$A$19999="Human Capital"),0.3,0)))
+
IF(LEN($EZ113)=0,0.3,SUM(IF(([2]JOE_DATA!$C$2:$C$19999=$EZ113)*([2]JOE_DATA!$B$2:$B$19999="Work type")*([2]JOE_DATA!$A$2:$A$19999="Human Capital"),0.3,0)))</f>
        <v>1</v>
      </c>
      <c r="IN113" s="3">
        <f t="array" ref="IN113">IF(LEN($FA113)=0,0.4,SUM(IF(([2]JOE_DATA!$C$2:$C$19999=$FA113)*([2]JOE_DATA!$B$2:$B$19999="Sub-work types")*([2]JOE_DATA!$A$2:$A$19999="Human Capital"),0.4,0)))
+
IF(LEN($FB113)=0,0.3,SUM(IF(([2]JOE_DATA!$C$2:$C$19999=$FB113)*([2]JOE_DATA!$B$2:$B$19999="Sub-work types")*([2]JOE_DATA!$A$2:$A$19999="Human Capital"),0.3,0)))
+
IF(LEN($FC113)=0,0.3,SUM(IF(([2]JOE_DATA!$C$2:$C$19999=$FC113)*([2]JOE_DATA!$B$2:$B$19999="Sub-work types")*([2]JOE_DATA!$A$2:$A$19999="Human Capital"),0.3,0)))</f>
        <v>1</v>
      </c>
      <c r="IO113" s="16">
        <f t="array" ref="IO113">IF(LEN($FD113)=0,1,SUM(IF(([2]JOE_DATA!$C$2:$C$19999=$FD113)*([2]JOE_DATA!$B$2:$B$19999="Pension scheme")*([2]JOE_DATA!$A$2:$A$19999="Human Capital"),1,0)))</f>
        <v>1</v>
      </c>
      <c r="IP113" s="3">
        <f t="array" ref="IP113">IF(LEN($BT113)=0,0.4,SUM(IF(([2]JOE_DATA!$C$2:$C$19999=$BT113)*([2]JOE_DATA!$B$2:$B$19999="Other Matter Executive"),0.4,0)))
+
IF(LEN($BU113)=0,0.3,SUM(IF(([2]JOE_DATA!$C$2:$C$19999=$BU113)*([2]JOE_DATA!$B$2:$B$19999="Other Matter Executive"),0.3,0)))
+
IF(LEN($BV113)=0,0.3,SUM(IF(([2]JOE_DATA!$C$2:$C$19999=$BV113)*([2]JOE_DATA!$B$2:$B$19999="Other Matter Executive"),0.3,0)))</f>
        <v>1</v>
      </c>
    </row>
    <row r="114" spans="1:250" ht="27.75">
      <c r="A114" s="37" t="s">
        <v>246</v>
      </c>
      <c r="B114" s="38" t="s">
        <v>600</v>
      </c>
      <c r="C114" s="37" t="s">
        <v>254</v>
      </c>
      <c r="D114" s="37"/>
      <c r="E114" s="3"/>
      <c r="F114" s="39" t="s">
        <v>250</v>
      </c>
      <c r="G114" s="3"/>
      <c r="H114" s="3"/>
      <c r="I114" s="40" t="s">
        <v>251</v>
      </c>
      <c r="J114" s="3"/>
      <c r="K114" s="3"/>
      <c r="L114" s="37"/>
      <c r="M114" s="3"/>
      <c r="N114" s="3"/>
      <c r="O114" s="41" t="s">
        <v>99</v>
      </c>
      <c r="P114" s="37"/>
      <c r="Q114" s="37"/>
      <c r="R114" s="3"/>
      <c r="S114" s="42"/>
      <c r="T114" s="42">
        <v>39200</v>
      </c>
      <c r="U114" s="37" t="s">
        <v>250</v>
      </c>
      <c r="V114" s="3"/>
      <c r="W114" s="3"/>
      <c r="X114" s="40" t="s">
        <v>251</v>
      </c>
      <c r="Y114" s="3"/>
      <c r="Z114" s="3"/>
      <c r="AA114" s="37" t="s">
        <v>601</v>
      </c>
      <c r="AB114" s="37"/>
      <c r="AC114" s="3"/>
      <c r="AD114" s="37" t="s">
        <v>254</v>
      </c>
      <c r="AE114" s="3"/>
      <c r="AF114" s="3"/>
      <c r="AG114" s="43" t="s">
        <v>130</v>
      </c>
      <c r="AH114" s="3"/>
      <c r="AI114" s="37" t="s">
        <v>255</v>
      </c>
      <c r="AJ114" s="3"/>
      <c r="AK114" s="3"/>
      <c r="AL114" s="37"/>
      <c r="AM114" s="3"/>
      <c r="AN114" s="3"/>
      <c r="AO114" s="37" t="s">
        <v>256</v>
      </c>
      <c r="AP114" s="3"/>
      <c r="AQ114" s="3"/>
      <c r="AR114" s="3"/>
      <c r="AS114" s="3"/>
      <c r="AT114" s="3"/>
      <c r="AU114" s="3"/>
      <c r="AV114" s="3"/>
      <c r="AW114" s="3"/>
      <c r="AX114" s="3"/>
      <c r="AY114" s="3"/>
      <c r="AZ114" s="3"/>
      <c r="BA114" s="3"/>
      <c r="BB114" s="3"/>
      <c r="BC114" s="3"/>
      <c r="BD114" s="3"/>
      <c r="BE114" s="44"/>
      <c r="BF114" s="37"/>
      <c r="BG114" s="37" t="s">
        <v>254</v>
      </c>
      <c r="BH114" s="3"/>
      <c r="BI114" s="40" t="s">
        <v>257</v>
      </c>
      <c r="BJ114" s="45"/>
      <c r="BK114" s="45"/>
      <c r="BL114" s="46" t="s">
        <v>258</v>
      </c>
      <c r="BM114" s="46"/>
      <c r="BN114" s="37"/>
      <c r="BO114" s="3"/>
      <c r="BP114" s="3"/>
      <c r="BQ114" s="3"/>
      <c r="BR114" s="3"/>
      <c r="BS114" s="3"/>
      <c r="BT114" s="37"/>
      <c r="BU114" s="37"/>
      <c r="BV114" s="37"/>
      <c r="BW114" s="3"/>
      <c r="BX114" s="3"/>
      <c r="BY114" s="3"/>
      <c r="BZ114" s="3"/>
      <c r="CA114" s="3"/>
      <c r="CB114" s="3"/>
      <c r="CC114" s="3"/>
      <c r="CD114" s="41" t="s">
        <v>259</v>
      </c>
      <c r="CE114" s="40" t="s">
        <v>260</v>
      </c>
      <c r="CF114" s="3"/>
      <c r="CG114" s="41" t="s">
        <v>261</v>
      </c>
      <c r="CH114" s="40"/>
      <c r="CI114" s="3"/>
      <c r="CJ114" s="3"/>
      <c r="CK114" s="41" t="s">
        <v>262</v>
      </c>
      <c r="CL114" s="3"/>
      <c r="CM114" s="3"/>
      <c r="CN114" s="3"/>
      <c r="CO114" s="3"/>
      <c r="CP114" s="3"/>
      <c r="CQ114" s="37"/>
      <c r="CR114" s="37"/>
      <c r="CS114" s="37"/>
      <c r="CT114" s="37"/>
      <c r="CU114" s="37"/>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7"/>
      <c r="FF114" s="37"/>
      <c r="FG114" s="37"/>
      <c r="FH114" s="37"/>
      <c r="FI114" s="37"/>
      <c r="FJ114" s="3"/>
      <c r="FK114" s="3"/>
      <c r="FL114" s="3"/>
      <c r="FM114" s="3"/>
      <c r="FO114" s="3"/>
      <c r="FP114" s="3"/>
      <c r="FQ114" s="3" t="str">
        <f t="array" ref="FQ114">IF(SUM($FU114:$IP114)=74,"PASS","FAIL")</f>
        <v>PASS</v>
      </c>
      <c r="FR114" s="3">
        <f t="shared" si="9"/>
        <v>0</v>
      </c>
      <c r="FS114" s="3">
        <f t="shared" si="10"/>
        <v>0</v>
      </c>
      <c r="FT114" s="3"/>
      <c r="FU114" s="3">
        <f t="array" ref="FU114">SUM(IF(([2]JOE_DATA!$C$2:$C$19999=$C114)*([2]JOE_DATA!$B$2:$B$19999="Client Name Confidential"),1,0))</f>
        <v>1</v>
      </c>
      <c r="FV114" s="3">
        <f t="array" ref="FV114">IF(ISBLANK($E114),1,SUM(IF(([2]JOE_DATA!$C$2:$C$19999=$E114)*([2]JOE_DATA!$B$2:$B$19999="Client name confidential on completion"),1,0)))</f>
        <v>1</v>
      </c>
      <c r="FW114" s="3">
        <f t="array" ref="FW114">IF(LEN($F114)=0,0.5,SUM(IF(([2]JOE_DATA!$C$2:$C$19999=$F114)*([2]JOE_DATA!$B$2:$B$19999="Client sector group"),0.5,0)))
+
IF(LEN($G114)=0,0.25,SUM(IF(([2]JOE_DATA!$C$2:$C$19999=$G114)*([2]JOE_DATA!$B$2:$B$19999="Client sector group"),0.25,0)))
+
IF(LEN($H114)=0,0.25,SUM(IF(([2]JOE_DATA!$C$2:$C$19999=$H114)*([2]JOE_DATA!$B$2:$B$19999="Client sector group"),0.25,0)))</f>
        <v>1</v>
      </c>
      <c r="FX114" s="3">
        <f t="array" ref="FX114">IF(ISBLANK($I114),0.5,SUM(IF(([2]JOE_DATA!$C$2:$C$19999=$I114)*([2]JOE_DATA!$B$2:$B$19999="Client sub-sector group"),0.5,0)))
+
IF(ISBLANK($J114),0.25,SUM(IF(([2]JOE_DATA!$C$2:$C$19999=$J114)*([2]JOE_DATA!$B$2:$B$19999="Client sub-sector group"),0.25,0)))
+
IF(ISBLANK($K114),0.25,SUM(IF(([2]JOE_DATA!$C$2:$C$19999=$K114)*([2]JOE_DATA!$B$2:$B$19999="Client sub-sector group"),0.25,0)))</f>
        <v>1</v>
      </c>
      <c r="FY114" s="3">
        <f t="array" ref="FY114">IF(LEN($L114)=0,0.4,SUM(IF(([2]JOE_DATA!$C$2:$C$19999=$L114)*([2]JOE_DATA!$B$2:$B$19999="Predominant Country of Client"),0.4,0)))
+
IF(LEN($M114)=0,0.3,SUM(IF(([2]JOE_DATA!$C$2:$C$19999=$M114)*([2]JOE_DATA!$B$2:$B$19999="Predominant Country of Client"),0.3,0)))
+
IF(LEN($N114)=0,0.3,SUM(IF(([2]JOE_DATA!$C$2:$C$19999=$N114)*([2]JOE_DATA!$B$2:$B$19999="Predominant Country of Client"),0.3,0)))</f>
        <v>1</v>
      </c>
      <c r="FZ114" s="3">
        <f t="array" ref="FZ114">IF(LEN($O114)=0,0.4,SUM(IF(([2]JOE_DATA!$C$2:$C$19999=$O114)*([2]JOE_DATA!$B$2:$B$19999="Main practice group"),0.4,0)))
+
IF(LEN($P114)=0,0.3,SUM(IF(([2]JOE_DATA!$C$2:$C$19999=$P114)*([2]JOE_DATA!$B$2:$B$19999="Main practice group"),0.3,0)))
+
IF(LEN($Q114)=0,0.3,SUM(IF(([2]JOE_DATA!$C$2:$C$19999=$Q114)*([2]JOE_DATA!$B$2:$B$19999="Main practice group"),0.3,0)))</f>
        <v>1</v>
      </c>
      <c r="GA114" s="3">
        <f t="shared" si="11"/>
        <v>1</v>
      </c>
      <c r="GB114" s="3">
        <f t="shared" si="12"/>
        <v>1</v>
      </c>
      <c r="GC114" s="3">
        <f t="array" ref="GC114">IF(LEN($U114)=0,0.4,SUM(IF(([2]JOE_DATA!$C$2:$C$19999=$U114)*([2]JOE_DATA!$B$2:$B$19999="Matter sector group"),0.4,0)))
+
IF(LEN($V114)=0,0.3,SUM(IF(([2]JOE_DATA!$C$2:$C$19999=$V114)*([2]JOE_DATA!$B$2:$B$19999="Matter sector group"),0.3,0)))
+
IF(LEN($W114)=0,0.3,SUM(IF(([2]JOE_DATA!$C$2:$C$19999=$W114)*([2]JOE_DATA!$B$2:$B$19999="Matter sector group"),0.3,0)))</f>
        <v>1</v>
      </c>
      <c r="GD114" s="3">
        <f t="array" ref="GD114">IF(LEN($X114)=0,0.4,SUM(IF(([2]JOE_DATA!$C$2:$C$19999=$X114)*([2]JOE_DATA!$B$2:$B$19999="Matter sub-sector group"),0.4,0)))
+
IF(LEN($Y114)=0,0.3,SUM(IF(([2]JOE_DATA!$C$2:$C$19999=$Y114)*([2]JOE_DATA!$B$2:$B$19999="Matter sub-sector group"),0.3,0)))
+
IF(LEN($Z114)=0,0.3,SUM(IF(([2]JOE_DATA!$C$2:$C$19999=$Z114)*([2]JOE_DATA!$B$2:$B$19999="Matter sub-sector group"),0.3,0)))</f>
        <v>1</v>
      </c>
      <c r="GE114" s="3">
        <f t="array" ref="GE114">IF(ISBLANK($AD114),1,SUM(IF(([2]JOE_DATA!$C$2:$C$19999=$AD114)*([2]JOE_DATA!$B$2:$B$19999="Matter confidential"),1,0)))</f>
        <v>1</v>
      </c>
      <c r="GF114" s="3">
        <f t="array" ref="GF114">IF(ISBLANK($AE114),1,SUM(IF(([2]JOE_DATA!$C$2:$C$19999=$AE114)*([2]JOE_DATA!$B$2:$B$19999="Matter confidential on completion"),1,0)))</f>
        <v>1</v>
      </c>
      <c r="GG114" s="3">
        <f t="array" ref="GG114">IF(ISBLANK($AG114),1,SUM(IF(([2]JOE_DATA!$C$2:$C$19999=$AG114)*([2]JOE_DATA!$B$2:$B$19999="Applicable law"),1,0)))</f>
        <v>1</v>
      </c>
      <c r="GH114" s="3">
        <f t="array" ref="GH114">IF(ISBLANK($AO114),1,SUM(IF(([2]JOE_DATA!$C$2:$C$19999=$AO114)*([2]JOE_DATA!$B$2:$B$19999="Contentious"),1,0)))</f>
        <v>1</v>
      </c>
      <c r="GI114" s="3">
        <f t="array" ref="GI114">IF(ISBLANK($AP114),1,SUM(IF(([2]JOE_DATA!$C$2:$C$19999=$AP114)*([2]JOE_DATA!$B$2:$B$19999="Dispute resolution"),1,0)))</f>
        <v>1</v>
      </c>
      <c r="GJ114" s="3">
        <f t="array" ref="GJ114">IF(ISBLANK($AQ114),1,SUM(IF(([2]JOE_DATA!$C$2:$C$19999=$AQ114)*([2]JOE_DATA!$B$2:$B$19999="Language of dispute"),1,0)))</f>
        <v>1</v>
      </c>
      <c r="GK114" s="3">
        <f t="array" ref="GK114">IF(LEN($AW114)=0,0.4,SUM(IF(([2]JOE_DATA!$C$2:$C$19999=$AW114)*([2]JOE_DATA!$B$2:$B$19999="Country Of Arbitration"),0.4,0)))
+
IF(LEN($AX114)=0,0.3,SUM(IF(([2]JOE_DATA!$C$2:$C$19999=$AX114)*([2]JOE_DATA!$B$2:$B$19999="Country Of Arbitration"),0.3,0)))
+
IF(LEN($AY114)=0,0.3,SUM(IF(([2]JOE_DATA!$C$2:$C$19999=$AY114)*([2]JOE_DATA!$B$2:$B$19999="Country Of Arbitration"),0.3,0)))</f>
        <v>1</v>
      </c>
      <c r="GL114" s="3">
        <f t="array" ref="GL114">IF(LEN($AT114)=0,0.4,SUM(IF(([2]JOE_DATA!$C$2:$C$19999=$AT114)*([2]JOE_DATA!$B$2:$B$19999="Jurisdiction of dispute"),0.4,0)))
+
IF(LEN($AU114)=0,0.3,SUM(IF(([2]JOE_DATA!$C$2:$C$19999=$AU114)*([2]JOE_DATA!$B$2:$B$19999="Jurisdiction of dispute"),0.3,0)))
+
IF(LEN($AV114)=0,0.3,SUM(IF(([2]JOE_DATA!$C$2:$C$19999=$AV114)*([2]JOE_DATA!$B$2:$B$19999="Jurisdiction of dispute"),0.3,0)))</f>
        <v>1</v>
      </c>
      <c r="GM114" s="3">
        <f t="array" ref="GM114">IF(LEN($AZ114)=0,0.6,SUM(IF(([2]JOE_DATA!$C$2:$C$19999=$AZ114)*([2]JOE_DATA!$B$2:$B$19999="Seat of arbitration"),0.6,0)))
+
IF(LEN($BA114)=0,0.4,SUM(IF(([2]JOE_DATA!$C$2:$C$19999=$BA114)*([2]JOE_DATA!$B$2:$B$19999="Seat of arbitration"),0.4,0)))</f>
        <v>1</v>
      </c>
      <c r="GN114" s="3">
        <f t="array" ref="GN114">IF(ISBLANK($BB114),1,SUM(IF(([2]JOE_DATA!$C$2:$C$19999=$BB114)*([2]JOE_DATA!$B$2:$B$19999="Arbitral rules"),1,0)))</f>
        <v>1</v>
      </c>
      <c r="GO114" s="3">
        <f t="array" ref="GO114">IF(ISBLANK($BC114),1,SUM(IF(([2]JOE_DATA!$C$2:$C$19999=$BC114)*([2]JOE_DATA!$B$2:$B$19999="Investment treaty"),1,0)))</f>
        <v>1</v>
      </c>
      <c r="GP114" s="3">
        <f t="array" ref="GP114">IF(ISBLANK($BD114),1,SUM(IF(([2]JOE_DATA!$C$2:$C$19999=$BD114)*([2]JOE_DATA!$B$2:$B$19999="Investigation type"),1,0)))</f>
        <v>1</v>
      </c>
      <c r="GQ114" s="3">
        <f t="array" ref="GQ114">IF(ISBLANK($BF114),1,SUM(IF(([2]JOE_DATA!$C$2:$C$19999=$BF114)*([2]JOE_DATA!$B$2:$B$19999="Currency of deal"),1,0)))</f>
        <v>1</v>
      </c>
      <c r="GR114" s="3">
        <f t="array" ref="GR114">IF(ISBLANK($BG114),1,SUM(IF(([2]JOE_DATA!$C$2:$C$19999=$BG114)*([2]JOE_DATA!$B$2:$B$19999="Value confidential"),1,0)))</f>
        <v>1</v>
      </c>
      <c r="GS114" s="3">
        <f t="array" ref="GS114">IF(ISBLANK($BH114),1,SUM(IF(([2]JOE_DATA!$C$2:$C$19999=$BH114)*([2]JOE_DATA!$B$2:$B$19999="Value confidential on completion"),1,0)))</f>
        <v>1</v>
      </c>
      <c r="GT114" s="3">
        <f t="array" ref="GT114">IF(LEN($BI114)=0,0.4,SUM(IF(([2]JOE_DATA!$C$2:$C$19999=$BI114)*([2]JOE_DATA!$B$2:$B$19999="Teams"),0.4,0)))
+
IF(LEN($BJ114)=0,0.3,SUM(IF(([2]JOE_DATA!$C$2:$C$19999=$BJ114)*([2]JOE_DATA!$B$2:$B$19999="Teams"),0.3,0)))
+
IF(LEN($BK114)=0,0.3,SUM(IF(([2]JOE_DATA!$C$2:$C$19999=$BK114)*([2]JOE_DATA!$B$2:$B$19999="Teams"),0.3,0)))</f>
        <v>1</v>
      </c>
      <c r="GU114" s="3">
        <f t="array" ref="GU114">IF(LEN($BL114)=0,0.4,SUM(IF(([2]JOE_DATA!$C$2:$C$19999=$BL114)*([2]JOE_DATA!$B$2:$B$19999="Lead Matter Partner"),0.4,0)))
+
IF(LEN($BM114)=0,0.3,SUM(IF(([2]JOE_DATA!$C$2:$C$19999=$BM114)*([2]JOE_DATA!$B$2:$B$19999="Lead Matter Partner"),0.3,0)))
+
IF(LEN($BN114)=0,0.3,SUM(IF(([2]JOE_DATA!$C$2:$C$19999=$BN114)*([2]JOE_DATA!$B$2:$B$19999="Lead Matter Partner"),0.3,0)))</f>
        <v>1</v>
      </c>
      <c r="GV114" s="3">
        <f t="array" ref="GV114">IF(LEN($BP114)=0,0.4,SUM(IF(([2]JOE_DATA!$C$2:$C$19999=$BP114)*([2]JOE_DATA!$B$2:$B$19999="Source of credential"),0.4,0)))
+
IF(LEN($BQ114)=0,0.3,SUM(IF(([2]JOE_DATA!$C$2:$C$19999=$BQ114)*([2]JOE_DATA!$B$2:$B$19999="Source of credential"),0.3,0)))
+
IF(LEN($BR114)=0,0.3,SUM(IF(([2]JOE_DATA!$C$2:$C$19999=$BR114)*([2]JOE_DATA!$B$2:$B$19999="Source of credential"),0.3,0)))</f>
        <v>1</v>
      </c>
      <c r="GW114" s="3">
        <f t="array" ref="GW114">IF(LEN($BX114)=0,0.4,SUM(IF(([2]JOE_DATA!$C$2:$C$19999=$BX114)*([2]JOE_DATA!$B$2:$B$19999="CMS firms involved"),0.4,0)))
+
IF(LEN($BY114)=0,0.6,SUM(IF(([2]JOE_DATA!$C$2:$C$19999=$BY114)*([2]JOE_DATA!$B$2:$B$19999="CMS firms involved"),0.6,0)))</f>
        <v>1</v>
      </c>
      <c r="GX114" s="3">
        <f t="array" ref="GX114">IF(ISBLANK($BZ114),1,SUM(IF(([2]JOE_DATA!$C$2:$C$19999=$BZ114)*([2]JOE_DATA!$B$2:$B$19999="Lead CMS firm"),1,0)))</f>
        <v>1</v>
      </c>
      <c r="GY114" s="3">
        <f t="array" ref="GY114">IF(LEN($CA114)=0,0.4,SUM(IF(([2]JOE_DATA!$C$2:$C$19999=$CA114)*([2]JOE_DATA!$B$2:$B$19999="Countries of other CMS firms"),0.4,0)))
+
IF(LEN($CB114)=0,0.3,SUM(IF(([2]JOE_DATA!$C$2:$C$19999=$CB114)*([2]JOE_DATA!$B$2:$B$19999="Countries of other CMS firms"),0.3,0)))
+
IF(LEN($CC114)=0,0.3,SUM(IF(([2]JOE_DATA!$C$2:$C$19999=$CC114)*([2]JOE_DATA!$B$2:$B$19999="Countries of other CMS firms"),0.3,0)))</f>
        <v>1</v>
      </c>
      <c r="GZ114" s="3">
        <f t="array" ref="GZ114">IF(ISBLANK($CD114),1,SUM(IF(([2]JOE_DATA!$C$2:$C$19999=$CD114)*([2]JOE_DATA!$B$2:$B$19999="Credential status"),1,0)))</f>
        <v>1</v>
      </c>
      <c r="HA114" s="3">
        <f t="array" ref="HA114">IF(ISBLANK($CE114),1,SUM(IF(([2]JOE_DATA!$C$2:$C$19999=$CE114)*([2]JOE_DATA!$B$2:$B$19999="Credential version"),1,0)))</f>
        <v>1</v>
      </c>
      <c r="HB114" s="3">
        <f t="array" ref="HB114">IF(ISBLANK($CG114),1,SUM(IF(([2]JOE_DATA!$C$2:$C$19999=$CG114)*([2]JOE_DATA!$B$2:$B$19999="Credential type "),1,0)))</f>
        <v>1</v>
      </c>
      <c r="HC114" s="3">
        <f t="array" ref="HC114">IF(ISBLANK($CH114),1,SUM(IF(([2]JOE_DATA!$C$2:$C$19999=$CH114)*([2]JOE_DATA!$B$2:$B$19999="Other uses"),1,0)))</f>
        <v>1</v>
      </c>
      <c r="HD114" s="3">
        <f t="array" ref="HD114">IF(ISBLANK($CK114),1,SUM(IF(([2]JOE_DATA!$C$2:$C$19999=$CK114)*([2]JOE_DATA!$B$2:$B$19999="Priority"),1,0)))</f>
        <v>1</v>
      </c>
      <c r="HE114" s="3">
        <f t="array" ref="HE114">IF(LEN($CM114)=0,0.4,SUM(IF(([2]JOE_DATA!$C$2:$C$19999=$CM114)*([2]JOE_DATA!$B$2:$B$19999="Know how"),0.4,0)))
+
IF(LEN($CN114)=0,0.3,SUM(IF(([2]JOE_DATA!$C$2:$C$19999=$CN114)*([2]JOE_DATA!$B$2:$B$19999="Know how"),0.3,0)))
+
IF(LEN($CO114)=0,0.3,SUM(IF(([2]JOE_DATA!$C$2:$C$19999=$CO114)*([2]JOE_DATA!$B$2:$B$19999="Know how"),0.3,0)))</f>
        <v>1</v>
      </c>
      <c r="HF114" s="3">
        <f t="array" ref="HF114">IF(LEN($CS114)=0,0.4,SUM(IF(([2]JOE_DATA!$C$2:$C$19999=$CS114)*([2]JOE_DATA!$B$2:$B$19999="Work type")*([2]JOE_DATA!$A$2:$A$19999="BAIF"),0.4,0)))
+
IF(LEN($CT114)=0,0.3,SUM(IF(([2]JOE_DATA!$C$2:$C$19999=$CT114)*([2]JOE_DATA!$B$2:$B$19999="Work type")*([2]JOE_DATA!$A$2:$A$19999="BAIF"),0.3,0)))
+
IF(LEN($CU114)=0,0.3,SUM(IF(([2]JOE_DATA!$C$2:$C$19999=$CU114)*([2]JOE_DATA!$B$2:$B$19999="Work type")*([2]JOE_DATA!$A$2:$A$19999="BAIF"),0.3,0)))</f>
        <v>1</v>
      </c>
      <c r="HG114" s="3">
        <f t="array" ref="HG114">IF(LEN($CQ114)=0,1,SUM(IF(([2]JOE_DATA!$C$2:$C$19999=$CQ114)*([2]JOE_DATA!$B$2:$B$19999="Client type")*([2]JOE_DATA!$A$2:$A$19999="BAIF"),1,0)))</f>
        <v>1</v>
      </c>
      <c r="HH114" s="3">
        <f t="array" ref="HH114">IF(LEN($CW114)=0,0.4,SUM(IF(([2]JOE_DATA!$C$2:$C$19999=$CW114)*([2]JOE_DATA!$B$2:$B$19999="Work type")*([2]JOE_DATA!$A$2:$A$19999="CRD"),0.4,0)))
+
IF(LEN($CX114)=0,0.3,SUM(IF(([2]JOE_DATA!$C$2:$C$19999=$CX114)*([2]JOE_DATA!$B$2:$B$19999="Work type")*([2]JOE_DATA!$A$2:$A$19999="CRD"),0.3,0)))
+
IF(LEN($CY114)=0,0.3,SUM(IF(([2]JOE_DATA!$C$2:$C$19999=$CY114)*([2]JOE_DATA!$B$2:$B$19999="Work type")*([2]JOE_DATA!$A$2:$A$19999="CRD"),0.3,0)))</f>
        <v>1</v>
      </c>
      <c r="HI114" s="3">
        <f t="array" ref="HI114">IF(LEN($CZ114)=0,0.4,SUM(IF(([2]JOE_DATA!$C$2:$C$19999=$CZ114)*([2]JOE_DATA!$B$2:$B$19999="Sub-work type")*([2]JOE_DATA!$A$2:$A$19999="CRD"),0.4,0)))
+
IF(LEN($DA114)=0,0.3,SUM(IF(([2]JOE_DATA!$C$2:$C$19999=$DA114)*([2]JOE_DATA!$B$2:$B$19999="Sub-work type")*([2]JOE_DATA!$A$2:$A$19999="CRD"),0.3,0)))
+
IF(LEN($DB114)=0,0.3,SUM(IF(([2]JOE_DATA!$C$2:$C$19999=$DB114)*([2]JOE_DATA!$B$2:$B$19999="Sub-work type")*([2]JOE_DATA!$A$2:$A$19999="CRD"),0.3,0)))</f>
        <v>1</v>
      </c>
      <c r="HJ114" s="3">
        <f t="array" ref="HJ114">IF(LEN($CV114)=0,1,SUM(IF(([2]JOE_DATA!$C$2:$C$19999=$CV114)*([2]JOE_DATA!$B$2:$B$19999="Client type")*([2]JOE_DATA!$A$2:$A$19999="CRD"),1,0)))</f>
        <v>1</v>
      </c>
      <c r="HK114" s="3">
        <f t="array" ref="HK114">IF(LEN($DC114)=0,0.4,SUM(IF(([2]JOE_DATA!$C$2:$C$19999=$DC114)*([2]JOE_DATA!$B$2:$B$19999="Work type")*([2]JOE_DATA!$A$2:$A$19999="Corporate"),0.4,0)))
+
IF(LEN($DD114)=0,0.3,SUM(IF(([2]JOE_DATA!$C$2:$C$19999=$DD114)*([2]JOE_DATA!$B$2:$B$19999="Work type")*([2]JOE_DATA!$A$2:$A$19999="Corporate"),0.3,0)))
+
IF(LEN($DE114)=0,0.3,SUM(IF(([2]JOE_DATA!$C$2:$C$19999=$DE114)*([2]JOE_DATA!$B$2:$B$19999="Work type")*([2]JOE_DATA!$A$2:$A$19999="Corporate"),0.3,0)))</f>
        <v>1</v>
      </c>
      <c r="HL114" s="3">
        <f t="array" ref="HL114">IF(LEN($DF114)=0,0.4,SUM(IF(([2]JOE_DATA!$C$2:$C$19999=$DF114)*([2]JOE_DATA!$B$2:$B$19999="Sub-work type")*([2]JOE_DATA!$A$2:$A$19999="Corporate"),0.4,0)))
+
IF(LEN($DG114)=0,0.3,SUM(IF(([2]JOE_DATA!$C$2:$C$19999=$DG114)*([2]JOE_DATA!$B$2:$B$19999="Sub-work type")*([2]JOE_DATA!$A$2:$A$19999="Corporate"),0.3,0)))
+
IF(LEN($DH114)=0,0.3,SUM(IF(([2]JOE_DATA!$C$2:$C$19999=$DH114)*([2]JOE_DATA!$B$2:$B$19999="Sub-work type")*([2]JOE_DATA!$A$2:$A$19999="Corporate"),0.3,0)))</f>
        <v>1</v>
      </c>
      <c r="HM114" s="3">
        <f t="array" ref="HM114">IF(LEN($DI114)=0,0.4,SUM(IF(([2]JOE_DATA!$C$2:$C$19999=$DI114)*([2]JOE_DATA!$B$2:$B$19999="Acting for")*([2]JOE_DATA!$A$2:$A$19999="Corporate"),0.4,0)))
+
IF(LEN($DJ114)=0,0.3,SUM(IF(([2]JOE_DATA!$C$2:$C$19999=$DJ114)*([2]JOE_DATA!$B$2:$B$19999="Acting for")*([2]JOE_DATA!$A$2:$A$19999="Corporate"),0.3,0)))
+
IF(LEN($DK114)=0,0.3,SUM(IF(([2]JOE_DATA!$C$2:$C$19999=$DK114)*([2]JOE_DATA!$B$2:$B$19999="Acting for")*([2]JOE_DATA!$A$2:$A$19999="Corporate"),0.3,0)))</f>
        <v>1</v>
      </c>
      <c r="HN114" s="3">
        <f t="array" ref="HN114">IF(LEN($DM114)=0,0.4,SUM(IF(([2]JOE_DATA!$C$2:$C$19999=$DM114)*([2]JOE_DATA!$B$2:$B$19999="Country of buyer")*([2]JOE_DATA!$A$2:$A$19999="Corporate"),0.4,0)))
+
IF(LEN($DN114)=0,0.3,SUM(IF(([2]JOE_DATA!$C$2:$C$19999=$DN114)*([2]JOE_DATA!$B$2:$B$19999="Country of buyer")*([2]JOE_DATA!$A$2:$A$19999="Corporate"),0.3,0)))
+
IF(LEN($DL114)=0,0.3,SUM(IF(([2]JOE_DATA!$C$2:$C$19999=$DL114)*([2]JOE_DATA!$B$2:$B$19999="Country of buyer")*([2]JOE_DATA!$A$2:$A$19999="Corporate"),0.3,0)))</f>
        <v>1</v>
      </c>
      <c r="HO114" s="3">
        <f t="array" ref="HO114">IF(LEN($DO114)=0,0.4,SUM(IF(([2]JOE_DATA!$C$2:$C$19999=$DO114)*([2]JOE_DATA!$B$2:$B$19999="Country of seller")*([2]JOE_DATA!$A$2:$A$19999="Corporate"),0.4,0)))
+
IF(LEN($DP114)=0,0.3,SUM(IF(([2]JOE_DATA!$C$2:$C$19999=$DP114)*([2]JOE_DATA!$B$2:$B$19999="Country of seller")*([2]JOE_DATA!$A$2:$A$19999="Corporate"),0.3,0)))
+
IF(LEN($DQ114)=0,0.3,SUM(IF(([2]JOE_DATA!$C$2:$C$19999=$DQ114)*([2]JOE_DATA!$B$2:$B$19999="Country of seller")*([2]JOE_DATA!$A$2:$A$19999="Corporate"),0.3,0)))</f>
        <v>1</v>
      </c>
      <c r="HP114" s="3">
        <f t="array" ref="HP114">IF(LEN($DR114)=0,0.4,SUM(IF(([2]JOE_DATA!$C$2:$C$19999=$DR114)*([2]JOE_DATA!$B$2:$B$19999="Country of target")*([2]JOE_DATA!$A$2:$A$19999="Corporate"),0.4,0)))
+
IF(LEN($DS114)=0,0.3,SUM(IF(([2]JOE_DATA!$C$2:$C$19999=$DS114)*([2]JOE_DATA!$B$2:$B$19999="Country of target")*([2]JOE_DATA!$A$2:$A$19999="Corporate"),0.3,0)))
+
IF(LEN($DT114)=0,0.3,SUM(IF(([2]JOE_DATA!$C$2:$C$19999=$DT114)*([2]JOE_DATA!$B$2:$B$19999="Country of target")*([2]JOE_DATA!$A$2:$A$19999="Corporate"),0.3,0)))</f>
        <v>1</v>
      </c>
      <c r="HQ114" s="3">
        <f t="array" ref="HQ114">IF(LEN($DU114)=0,1,SUM(IF(([2]JOE_DATA!$C$2:$C$19999=$DU114)*([2]JOE_DATA!$B$2:$B$19999="Value over US $5m")*([2]JOE_DATA!$A$2:$A$19999="Corporate"),1,0)))</f>
        <v>1</v>
      </c>
      <c r="HR114" s="3">
        <f t="array" ref="HR114">IF(LEN($DV114)=0,1,SUM(IF(([2]JOE_DATA!$C$2:$C$19999=$DV114)*([2]JOE_DATA!$B$2:$B$19999="Value over £500,000")*([2]JOE_DATA!$A$2:$A$19999="Corporate"),1,0)))</f>
        <v>1</v>
      </c>
      <c r="HS114" s="3">
        <f t="array" ref="HS114">IF(LEN($DW114)=0,1,SUM(IF(([2]JOE_DATA!$C$2:$C$19999=$DW114)*([2]JOE_DATA!$B$2:$B$19999="Value over Euro 5m")*([2]JOE_DATA!$A$2:$A$19999="Corporate"),1,0)))</f>
        <v>1</v>
      </c>
      <c r="HT114" s="3">
        <f t="array" ref="HT114">IF(LEN($DX114)=0,1,SUM(IF(([2]JOE_DATA!$C$2:$C$19999=$DX114)*([2]JOE_DATA!$B$2:$B$19999="Value range in euros")*([2]JOE_DATA!$A$2:$A$19999="Corporate"),1,0)))</f>
        <v>1</v>
      </c>
      <c r="HU114" s="3">
        <f t="array" ref="HU114">IF(LEN($DY114)=0,1,SUM(IF(([2]JOE_DATA!$C$2:$C$19999=$DY114)*([2]JOE_DATA!$B$2:$B$19999="Is the deal relevant for M&amp;A study")*([2]JOE_DATA!$A$2:$A$19999="Corporate"),1,0)))</f>
        <v>1</v>
      </c>
      <c r="HV114" s="3">
        <f t="array" ref="HV114">IF(LEN($DZ114)=0,1,SUM(IF(([2]JOE_DATA!$C$2:$C$19999=$DZ114)*([2]JOE_DATA!$B$2:$B$19999="Does the deal involve PE clients")*([2]JOE_DATA!$A$2:$A$19999="Corporate"),1,0)))</f>
        <v>1</v>
      </c>
      <c r="HW114" s="3">
        <f t="array" ref="HW114">IF(LEN($EA114)=0,1,SUM(IF(([2]JOE_DATA!$C$2:$C$19999=$EA114)*([2]JOE_DATA!$B$2:$B$19999="Quarter deal announced/signed")*([2]JOE_DATA!$A$2:$A$19999="Corporate"),1,0)))</f>
        <v>1</v>
      </c>
      <c r="HX114" s="3">
        <f t="array" ref="HX114">IF(LEN($EB114)=0,1,SUM(IF(([2]JOE_DATA!$C$2:$C$19999=$EB114)*([2]JOE_DATA!$B$2:$B$19999="Quarter deal completed")*([2]JOE_DATA!$A$2:$A$19999="Corporate"),1,0)))</f>
        <v>1</v>
      </c>
      <c r="HY114" s="3">
        <f t="array" ref="HY114">IF(LEN($EC114)=0,1,SUM(IF(([2]JOE_DATA!$C$2:$C$19999=$EC114)*([2]JOE_DATA!$B$2:$B$19999="Year deal announced/signed")*([2]JOE_DATA!$A$2:$A$19999="Corporate"),1,0)))</f>
        <v>1</v>
      </c>
      <c r="HZ114" s="3">
        <f t="array" ref="HZ114">IF(LEN($ED114)=0,1,SUM(IF(([2]JOE_DATA!$C$2:$C$19999=$ED114)*([2]JOE_DATA!$B$2:$B$19999="Year deal completed")*([2]JOE_DATA!$A$2:$A$19999="Corporate"),1,0)))</f>
        <v>1</v>
      </c>
      <c r="IA114" s="3">
        <v>1</v>
      </c>
      <c r="IB114" s="3">
        <f t="array" ref="IB114">IF(LEN($EF114)=0,1,SUM(IF(([2]JOE_DATA!$C$2:$C$19999=$EF114)*([2]JOE_DATA!$B$2:$B$19999="Work type")*([2]JOE_DATA!$A$2:$A$19999="Corporate Tax"),1,0)))</f>
        <v>1</v>
      </c>
      <c r="IC114" s="3">
        <f t="array" ref="IC114">IF(LEN($EG114)=0,0.4,SUM(IF(([2]JOE_DATA!$C$2:$C$19999=$EG114)*([2]JOE_DATA!$B$2:$B$19999="Work type")*([2]JOE_DATA!$A$2:$A$19999="EPC Construction"),0.4,0)))
+
IF(LEN($EH114)=0,0.3,SUM(IF(([2]JOE_DATA!$C$2:$C$19999=$EH114)*([2]JOE_DATA!$B$2:$B$19999="Work type")*([2]JOE_DATA!$A$2:$A$19999="EPC Construction"),0.3,0)))
+
IF(LEN($EI114)=0,0.3,SUM(IF(([2]JOE_DATA!$C$2:$C$19999=$EI114)*([2]JOE_DATA!$B$2:$B$19999="Work type")*([2]JOE_DATA!$A$2:$A$19999="EPC Construction"),0.3,0)))</f>
        <v>1</v>
      </c>
      <c r="ID114" s="3">
        <f t="array" ref="ID114">IF(LEN($EJ114)=0,0.4,SUM(IF(([2]JOE_DATA!$C$2:$C$19999=$EJ114)*([2]JOE_DATA!$B$2:$B$19999="Contract type")*([2]JOE_DATA!$A$2:$A$19999="EPC Construction"),0.4,0)))
+
IF(LEN($EK114)=0,0.3,SUM(IF(([2]JOE_DATA!$C$2:$C$19999=$EK114)*([2]JOE_DATA!$B$2:$B$19999="Contract type")*([2]JOE_DATA!$A$2:$A$19999="EPC Construction"),0.3,0)))
+
IF(LEN($EL114)=0,0.3,SUM(IF(([2]JOE_DATA!$C$2:$C$19999=$EL114)*([2]JOE_DATA!$B$2:$B$19999="Contract type")*([2]JOE_DATA!$A$2:$A$19999="EPC Construction"),0.3,0)))</f>
        <v>1</v>
      </c>
      <c r="IE114" s="3">
        <f t="array" ref="IE114">IF(LEN($EP114)=0,1,SUM(IF(([2]JOE_DATA!$C$2:$C$19999=$EP114)*([2]JOE_DATA!$B$2:$B$19999="Client type")*([2]JOE_DATA!$A$2:$A$19999="EPC Construction"),1,0)))</f>
        <v>1</v>
      </c>
      <c r="IF114" s="3">
        <f t="array" ref="IF114">IF(LEN($EN114)=0,1,SUM(IF(([2]JOE_DATA!$C$2:$C$19999=$EN114)*([2]JOE_DATA!$B$2:$B$19999="Subject matter")*([2]JOE_DATA!$A$2:$A$19999="EPC Construction"),1,0)))</f>
        <v>1</v>
      </c>
      <c r="IG114" s="3">
        <f t="array" ref="IG114">IF(LEN($ER114)=0,1,SUM(IF(([2]JOE_DATA!$C$2:$C$19999=$ER114)*([2]JOE_DATA!$B$2:$B$19999="Client scope")*([2]JOE_DATA!$A$2:$A$19999="EPC Construction"),1,0)))</f>
        <v>1</v>
      </c>
      <c r="IH114" s="3">
        <f t="array" ref="IH114">IF(LEN($ES114)=0,0.4,SUM(IF(([2]JOE_DATA!$C$2:$C$19999=$ES114)*([2]JOE_DATA!$B$2:$B$19999="Work type")*([2]JOE_DATA!$A$2:$A$19999="EPC Energy"),0.4,0)))
+
IF(LEN($ET114)=0,0.3,SUM(IF(([2]JOE_DATA!$C$2:$C$19999=$ET114)*([2]JOE_DATA!$B$2:$B$19999="Work type")*([2]JOE_DATA!$A$2:$A$19999="EPC Energy"),0.3,0)))
+
IF(LEN($EU114)=0,0.3,SUM(IF(([2]JOE_DATA!$C$2:$C$19999=$EU114)*([2]JOE_DATA!$B$2:$B$19999="Work type")*([2]JOE_DATA!$A$2:$A$19999="EPC Energy"),0.3,0)))</f>
        <v>1</v>
      </c>
      <c r="II114" s="3">
        <f t="array" ref="II114">IF(LEN($EV114)=0,1,SUM(IF(([2]JOE_DATA!$C$2:$C$19999=$EV114)*([2]JOE_DATA!$B$2:$B$19999="Work type")*([2]JOE_DATA!$A$2:$A$19999="EPC Energy"),1,0)))</f>
        <v>1</v>
      </c>
      <c r="IJ114" s="3">
        <f t="array" ref="IJ114">IF(LEN($EW114)=0,1,SUM(IF(([2]JOE_DATA!$C$2:$C$19999=$EW114)*([2]JOE_DATA!$B$2:$B$19999="Client type")*([2]JOE_DATA!$A$2:$A$19999="EPC Projects"),1,0)))</f>
        <v>1</v>
      </c>
      <c r="IK114" s="3">
        <f t="array" ref="IK114">IF(LEN($FE114)=0,0.4,SUM(IF(([2]JOE_DATA!$C$2:$C$19999=$FE114)*([2]JOE_DATA!$B$2:$B$19999="Client type")*([2]JOE_DATA!$A$2:$A$19999="Real Estate"),0.4,0)))
+
IF(LEN($FF114)=0,0.3,SUM(IF(([2]JOE_DATA!$C$2:$C$19999=$FF114)*([2]JOE_DATA!$B$2:$B$19999="Client type")*([2]JOE_DATA!$A$2:$A$19999="Real Estate"),0.3,0)))
+
IF(LEN($FG114)=0,0.3,SUM(IF(([2]JOE_DATA!$C$2:$C$19999=$FG114)*([2]JOE_DATA!$B$2:$B$19999="Client type")*([2]JOE_DATA!$A$2:$A$19999="Real Estate"),0.3,0)))</f>
        <v>1</v>
      </c>
      <c r="IL114" s="3">
        <f t="array" ref="IL114">IF(LEN($FH114)=0,0.4,SUM(IF(([2]JOE_DATA!$C$2:$C$19999=$FH114)*([2]JOE_DATA!$B$2:$B$19999="Work type")*([2]JOE_DATA!$A$2:$A$19999="Real Estate"),0.4,0)))
+
IF(LEN($FI114)=0,0.3,SUM(IF(([2]JOE_DATA!$C$2:$C$19999=$FI114)*([2]JOE_DATA!$B$2:$B$19999="Work type")*([2]JOE_DATA!$A$2:$A$19999="Real Estate"),0.3,0)))
+
IF(LEN($FJ114)=0,0.3,SUM(IF(([2]JOE_DATA!$C$2:$C$19999=$FJ114)*([2]JOE_DATA!$B$2:$B$19999="Work type")*([2]JOE_DATA!$A$2:$A$19999="Real Estate"),0.3,0)))</f>
        <v>1</v>
      </c>
      <c r="IM114" s="3">
        <f t="array" ref="IM114">IF(LEN($EX114)=0,0.4,SUM(IF(([2]JOE_DATA!$C$2:$C$19999=$EX114)*([2]JOE_DATA!$B$2:$B$19999="Work type")*([2]JOE_DATA!$A$2:$A$19999="Human Capital"),0.4,0)))
+
IF(LEN($EY114)=0,0.3,SUM(IF(([2]JOE_DATA!$C$2:$C$19999=$EY114)*([2]JOE_DATA!$B$2:$B$19999="Work type")*([2]JOE_DATA!$A$2:$A$19999="Human Capital"),0.3,0)))
+
IF(LEN($EZ114)=0,0.3,SUM(IF(([2]JOE_DATA!$C$2:$C$19999=$EZ114)*([2]JOE_DATA!$B$2:$B$19999="Work type")*([2]JOE_DATA!$A$2:$A$19999="Human Capital"),0.3,0)))</f>
        <v>1</v>
      </c>
      <c r="IN114" s="3">
        <f t="array" ref="IN114">IF(LEN($FA114)=0,0.4,SUM(IF(([2]JOE_DATA!$C$2:$C$19999=$FA114)*([2]JOE_DATA!$B$2:$B$19999="Sub-work types")*([2]JOE_DATA!$A$2:$A$19999="Human Capital"),0.4,0)))
+
IF(LEN($FB114)=0,0.3,SUM(IF(([2]JOE_DATA!$C$2:$C$19999=$FB114)*([2]JOE_DATA!$B$2:$B$19999="Sub-work types")*([2]JOE_DATA!$A$2:$A$19999="Human Capital"),0.3,0)))
+
IF(LEN($FC114)=0,0.3,SUM(IF(([2]JOE_DATA!$C$2:$C$19999=$FC114)*([2]JOE_DATA!$B$2:$B$19999="Sub-work types")*([2]JOE_DATA!$A$2:$A$19999="Human Capital"),0.3,0)))</f>
        <v>1</v>
      </c>
      <c r="IO114" s="16">
        <f t="array" ref="IO114">IF(LEN($FD114)=0,1,SUM(IF(([2]JOE_DATA!$C$2:$C$19999=$FD114)*([2]JOE_DATA!$B$2:$B$19999="Pension scheme")*([2]JOE_DATA!$A$2:$A$19999="Human Capital"),1,0)))</f>
        <v>1</v>
      </c>
      <c r="IP114" s="3">
        <f t="array" ref="IP114">IF(LEN($BT114)=0,0.4,SUM(IF(([2]JOE_DATA!$C$2:$C$19999=$BT114)*([2]JOE_DATA!$B$2:$B$19999="Other Matter Executive"),0.4,0)))
+
IF(LEN($BU114)=0,0.3,SUM(IF(([2]JOE_DATA!$C$2:$C$19999=$BU114)*([2]JOE_DATA!$B$2:$B$19999="Other Matter Executive"),0.3,0)))
+
IF(LEN($BV114)=0,0.3,SUM(IF(([2]JOE_DATA!$C$2:$C$19999=$BV114)*([2]JOE_DATA!$B$2:$B$19999="Other Matter Executive"),0.3,0)))</f>
        <v>1</v>
      </c>
    </row>
    <row r="115" spans="1:250" ht="18.75">
      <c r="A115" s="37" t="s">
        <v>246</v>
      </c>
      <c r="B115" s="38" t="s">
        <v>602</v>
      </c>
      <c r="C115" s="37" t="s">
        <v>254</v>
      </c>
      <c r="D115" s="37"/>
      <c r="E115" s="3"/>
      <c r="F115" s="39" t="s">
        <v>325</v>
      </c>
      <c r="G115" s="3"/>
      <c r="H115" s="3"/>
      <c r="I115" s="40" t="s">
        <v>327</v>
      </c>
      <c r="J115" s="40" t="s">
        <v>377</v>
      </c>
      <c r="K115" s="3"/>
      <c r="L115" s="37"/>
      <c r="M115" s="3"/>
      <c r="N115" s="3"/>
      <c r="O115" s="41" t="s">
        <v>99</v>
      </c>
      <c r="P115" s="37"/>
      <c r="Q115" s="37"/>
      <c r="R115" s="3"/>
      <c r="S115" s="42"/>
      <c r="T115" s="42">
        <v>40339</v>
      </c>
      <c r="U115" s="37" t="s">
        <v>325</v>
      </c>
      <c r="V115" s="3"/>
      <c r="W115" s="3"/>
      <c r="X115" s="40" t="s">
        <v>327</v>
      </c>
      <c r="Y115" s="40" t="s">
        <v>377</v>
      </c>
      <c r="Z115" s="3"/>
      <c r="AA115" s="37" t="s">
        <v>603</v>
      </c>
      <c r="AB115" s="37" t="s">
        <v>604</v>
      </c>
      <c r="AC115" s="3"/>
      <c r="AD115" s="37" t="s">
        <v>254</v>
      </c>
      <c r="AE115" s="3"/>
      <c r="AF115" s="3"/>
      <c r="AG115" s="43" t="s">
        <v>130</v>
      </c>
      <c r="AH115" s="3"/>
      <c r="AI115" s="37" t="s">
        <v>255</v>
      </c>
      <c r="AJ115" s="3"/>
      <c r="AK115" s="3"/>
      <c r="AL115" s="37"/>
      <c r="AM115" s="3"/>
      <c r="AN115" s="3"/>
      <c r="AO115" s="37" t="s">
        <v>256</v>
      </c>
      <c r="AP115" s="3"/>
      <c r="AQ115" s="3"/>
      <c r="AR115" s="3"/>
      <c r="AS115" s="3"/>
      <c r="AT115" s="3"/>
      <c r="AU115" s="3"/>
      <c r="AV115" s="3"/>
      <c r="AW115" s="3"/>
      <c r="AX115" s="3"/>
      <c r="AY115" s="3"/>
      <c r="AZ115" s="3"/>
      <c r="BA115" s="3"/>
      <c r="BB115" s="3"/>
      <c r="BC115" s="3"/>
      <c r="BD115" s="3"/>
      <c r="BE115" s="44"/>
      <c r="BF115" s="37"/>
      <c r="BG115" s="37" t="s">
        <v>254</v>
      </c>
      <c r="BH115" s="3"/>
      <c r="BI115" s="40" t="s">
        <v>257</v>
      </c>
      <c r="BJ115" s="45"/>
      <c r="BK115" s="45"/>
      <c r="BL115" s="46" t="s">
        <v>258</v>
      </c>
      <c r="BM115" s="46" t="s">
        <v>551</v>
      </c>
      <c r="BN115" s="37"/>
      <c r="BO115" s="3"/>
      <c r="BP115" s="3"/>
      <c r="BQ115" s="3"/>
      <c r="BR115" s="3"/>
      <c r="BS115" s="3"/>
      <c r="BT115" s="46" t="s">
        <v>552</v>
      </c>
      <c r="BU115" s="37"/>
      <c r="BV115" s="37"/>
      <c r="BW115" s="3"/>
      <c r="BX115" s="3"/>
      <c r="BY115" s="3"/>
      <c r="BZ115" s="3"/>
      <c r="CA115" s="3"/>
      <c r="CB115" s="3"/>
      <c r="CC115" s="3"/>
      <c r="CD115" s="41" t="s">
        <v>259</v>
      </c>
      <c r="CE115" s="40" t="s">
        <v>260</v>
      </c>
      <c r="CF115" s="3"/>
      <c r="CG115" s="41" t="s">
        <v>261</v>
      </c>
      <c r="CH115" s="40"/>
      <c r="CI115" s="3"/>
      <c r="CJ115" s="3"/>
      <c r="CK115" s="41" t="s">
        <v>262</v>
      </c>
      <c r="CL115" s="3"/>
      <c r="CM115" s="3"/>
      <c r="CN115" s="3"/>
      <c r="CO115" s="3"/>
      <c r="CP115" s="3"/>
      <c r="CQ115" s="37"/>
      <c r="CR115" s="37"/>
      <c r="CS115" s="37"/>
      <c r="CT115" s="37"/>
      <c r="CU115" s="37"/>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7"/>
      <c r="FF115" s="37"/>
      <c r="FG115" s="37"/>
      <c r="FH115" s="37"/>
      <c r="FI115" s="37"/>
      <c r="FJ115" s="3"/>
      <c r="FK115" s="3"/>
      <c r="FL115" s="3"/>
      <c r="FM115" s="3"/>
      <c r="FO115" s="3"/>
      <c r="FP115" s="3"/>
      <c r="FQ115" s="3" t="str">
        <f t="array" ref="FQ115">IF(SUM($FU115:$IP115)=74,"PASS","FAIL")</f>
        <v>PASS</v>
      </c>
      <c r="FR115" s="3">
        <f t="shared" si="9"/>
        <v>0</v>
      </c>
      <c r="FS115" s="3">
        <f t="shared" si="10"/>
        <v>0</v>
      </c>
      <c r="FT115" s="3"/>
      <c r="FU115" s="3">
        <f t="array" ref="FU115">SUM(IF(([2]JOE_DATA!$C$2:$C$19999=$C115)*([2]JOE_DATA!$B$2:$B$19999="Client Name Confidential"),1,0))</f>
        <v>1</v>
      </c>
      <c r="FV115" s="3">
        <f t="array" ref="FV115">IF(ISBLANK($E115),1,SUM(IF(([2]JOE_DATA!$C$2:$C$19999=$E115)*([2]JOE_DATA!$B$2:$B$19999="Client name confidential on completion"),1,0)))</f>
        <v>1</v>
      </c>
      <c r="FW115" s="3">
        <f t="array" ref="FW115">IF(LEN($F115)=0,0.5,SUM(IF(([2]JOE_DATA!$C$2:$C$19999=$F115)*([2]JOE_DATA!$B$2:$B$19999="Client sector group"),0.5,0)))
+
IF(LEN($G115)=0,0.25,SUM(IF(([2]JOE_DATA!$C$2:$C$19999=$G115)*([2]JOE_DATA!$B$2:$B$19999="Client sector group"),0.25,0)))
+
IF(LEN($H115)=0,0.25,SUM(IF(([2]JOE_DATA!$C$2:$C$19999=$H115)*([2]JOE_DATA!$B$2:$B$19999="Client sector group"),0.25,0)))</f>
        <v>1</v>
      </c>
      <c r="FX115" s="3">
        <f t="array" ref="FX115">IF(ISBLANK($I115),0.5,SUM(IF(([2]JOE_DATA!$C$2:$C$19999=$I115)*([2]JOE_DATA!$B$2:$B$19999="Client sub-sector group"),0.5,0)))
+
IF(ISBLANK($J115),0.25,SUM(IF(([2]JOE_DATA!$C$2:$C$19999=$J115)*([2]JOE_DATA!$B$2:$B$19999="Client sub-sector group"),0.25,0)))
+
IF(ISBLANK($K115),0.25,SUM(IF(([2]JOE_DATA!$C$2:$C$19999=$K115)*([2]JOE_DATA!$B$2:$B$19999="Client sub-sector group"),0.25,0)))</f>
        <v>1</v>
      </c>
      <c r="FY115" s="3">
        <f t="array" ref="FY115">IF(LEN($L115)=0,0.4,SUM(IF(([2]JOE_DATA!$C$2:$C$19999=$L115)*([2]JOE_DATA!$B$2:$B$19999="Predominant Country of Client"),0.4,0)))
+
IF(LEN($M115)=0,0.3,SUM(IF(([2]JOE_DATA!$C$2:$C$19999=$M115)*([2]JOE_DATA!$B$2:$B$19999="Predominant Country of Client"),0.3,0)))
+
IF(LEN($N115)=0,0.3,SUM(IF(([2]JOE_DATA!$C$2:$C$19999=$N115)*([2]JOE_DATA!$B$2:$B$19999="Predominant Country of Client"),0.3,0)))</f>
        <v>1</v>
      </c>
      <c r="FZ115" s="3">
        <f t="array" ref="FZ115">IF(LEN($O115)=0,0.4,SUM(IF(([2]JOE_DATA!$C$2:$C$19999=$O115)*([2]JOE_DATA!$B$2:$B$19999="Main practice group"),0.4,0)))
+
IF(LEN($P115)=0,0.3,SUM(IF(([2]JOE_DATA!$C$2:$C$19999=$P115)*([2]JOE_DATA!$B$2:$B$19999="Main practice group"),0.3,0)))
+
IF(LEN($Q115)=0,0.3,SUM(IF(([2]JOE_DATA!$C$2:$C$19999=$Q115)*([2]JOE_DATA!$B$2:$B$19999="Main practice group"),0.3,0)))</f>
        <v>1</v>
      </c>
      <c r="GA115" s="3">
        <f t="shared" si="11"/>
        <v>1</v>
      </c>
      <c r="GB115" s="3">
        <f t="shared" si="12"/>
        <v>1</v>
      </c>
      <c r="GC115" s="3">
        <f t="array" ref="GC115">IF(LEN($U115)=0,0.4,SUM(IF(([2]JOE_DATA!$C$2:$C$19999=$U115)*([2]JOE_DATA!$B$2:$B$19999="Matter sector group"),0.4,0)))
+
IF(LEN($V115)=0,0.3,SUM(IF(([2]JOE_DATA!$C$2:$C$19999=$V115)*([2]JOE_DATA!$B$2:$B$19999="Matter sector group"),0.3,0)))
+
IF(LEN($W115)=0,0.3,SUM(IF(([2]JOE_DATA!$C$2:$C$19999=$W115)*([2]JOE_DATA!$B$2:$B$19999="Matter sector group"),0.3,0)))</f>
        <v>1</v>
      </c>
      <c r="GD115" s="3">
        <f t="array" ref="GD115">IF(LEN($X115)=0,0.4,SUM(IF(([2]JOE_DATA!$C$2:$C$19999=$X115)*([2]JOE_DATA!$B$2:$B$19999="Matter sub-sector group"),0.4,0)))
+
IF(LEN($Y115)=0,0.3,SUM(IF(([2]JOE_DATA!$C$2:$C$19999=$Y115)*([2]JOE_DATA!$B$2:$B$19999="Matter sub-sector group"),0.3,0)))
+
IF(LEN($Z115)=0,0.3,SUM(IF(([2]JOE_DATA!$C$2:$C$19999=$Z115)*([2]JOE_DATA!$B$2:$B$19999="Matter sub-sector group"),0.3,0)))</f>
        <v>1</v>
      </c>
      <c r="GE115" s="3">
        <f t="array" ref="GE115">IF(ISBLANK($AD115),1,SUM(IF(([2]JOE_DATA!$C$2:$C$19999=$AD115)*([2]JOE_DATA!$B$2:$B$19999="Matter confidential"),1,0)))</f>
        <v>1</v>
      </c>
      <c r="GF115" s="3">
        <f t="array" ref="GF115">IF(ISBLANK($AE115),1,SUM(IF(([2]JOE_DATA!$C$2:$C$19999=$AE115)*([2]JOE_DATA!$B$2:$B$19999="Matter confidential on completion"),1,0)))</f>
        <v>1</v>
      </c>
      <c r="GG115" s="3">
        <f t="array" ref="GG115">IF(ISBLANK($AG115),1,SUM(IF(([2]JOE_DATA!$C$2:$C$19999=$AG115)*([2]JOE_DATA!$B$2:$B$19999="Applicable law"),1,0)))</f>
        <v>1</v>
      </c>
      <c r="GH115" s="3">
        <f t="array" ref="GH115">IF(ISBLANK($AO115),1,SUM(IF(([2]JOE_DATA!$C$2:$C$19999=$AO115)*([2]JOE_DATA!$B$2:$B$19999="Contentious"),1,0)))</f>
        <v>1</v>
      </c>
      <c r="GI115" s="3">
        <f t="array" ref="GI115">IF(ISBLANK($AP115),1,SUM(IF(([2]JOE_DATA!$C$2:$C$19999=$AP115)*([2]JOE_DATA!$B$2:$B$19999="Dispute resolution"),1,0)))</f>
        <v>1</v>
      </c>
      <c r="GJ115" s="3">
        <f t="array" ref="GJ115">IF(ISBLANK($AQ115),1,SUM(IF(([2]JOE_DATA!$C$2:$C$19999=$AQ115)*([2]JOE_DATA!$B$2:$B$19999="Language of dispute"),1,0)))</f>
        <v>1</v>
      </c>
      <c r="GK115" s="3">
        <f t="array" ref="GK115">IF(LEN($AW115)=0,0.4,SUM(IF(([2]JOE_DATA!$C$2:$C$19999=$AW115)*([2]JOE_DATA!$B$2:$B$19999="Country Of Arbitration"),0.4,0)))
+
IF(LEN($AX115)=0,0.3,SUM(IF(([2]JOE_DATA!$C$2:$C$19999=$AX115)*([2]JOE_DATA!$B$2:$B$19999="Country Of Arbitration"),0.3,0)))
+
IF(LEN($AY115)=0,0.3,SUM(IF(([2]JOE_DATA!$C$2:$C$19999=$AY115)*([2]JOE_DATA!$B$2:$B$19999="Country Of Arbitration"),0.3,0)))</f>
        <v>1</v>
      </c>
      <c r="GL115" s="3">
        <f t="array" ref="GL115">IF(LEN($AT115)=0,0.4,SUM(IF(([2]JOE_DATA!$C$2:$C$19999=$AT115)*([2]JOE_DATA!$B$2:$B$19999="Jurisdiction of dispute"),0.4,0)))
+
IF(LEN($AU115)=0,0.3,SUM(IF(([2]JOE_DATA!$C$2:$C$19999=$AU115)*([2]JOE_DATA!$B$2:$B$19999="Jurisdiction of dispute"),0.3,0)))
+
IF(LEN($AV115)=0,0.3,SUM(IF(([2]JOE_DATA!$C$2:$C$19999=$AV115)*([2]JOE_DATA!$B$2:$B$19999="Jurisdiction of dispute"),0.3,0)))</f>
        <v>1</v>
      </c>
      <c r="GM115" s="3">
        <f t="array" ref="GM115">IF(LEN($AZ115)=0,0.6,SUM(IF(([2]JOE_DATA!$C$2:$C$19999=$AZ115)*([2]JOE_DATA!$B$2:$B$19999="Seat of arbitration"),0.6,0)))
+
IF(LEN($BA115)=0,0.4,SUM(IF(([2]JOE_DATA!$C$2:$C$19999=$BA115)*([2]JOE_DATA!$B$2:$B$19999="Seat of arbitration"),0.4,0)))</f>
        <v>1</v>
      </c>
      <c r="GN115" s="3">
        <f t="array" ref="GN115">IF(ISBLANK($BB115),1,SUM(IF(([2]JOE_DATA!$C$2:$C$19999=$BB115)*([2]JOE_DATA!$B$2:$B$19999="Arbitral rules"),1,0)))</f>
        <v>1</v>
      </c>
      <c r="GO115" s="3">
        <f t="array" ref="GO115">IF(ISBLANK($BC115),1,SUM(IF(([2]JOE_DATA!$C$2:$C$19999=$BC115)*([2]JOE_DATA!$B$2:$B$19999="Investment treaty"),1,0)))</f>
        <v>1</v>
      </c>
      <c r="GP115" s="3">
        <f t="array" ref="GP115">IF(ISBLANK($BD115),1,SUM(IF(([2]JOE_DATA!$C$2:$C$19999=$BD115)*([2]JOE_DATA!$B$2:$B$19999="Investigation type"),1,0)))</f>
        <v>1</v>
      </c>
      <c r="GQ115" s="3">
        <f t="array" ref="GQ115">IF(ISBLANK($BF115),1,SUM(IF(([2]JOE_DATA!$C$2:$C$19999=$BF115)*([2]JOE_DATA!$B$2:$B$19999="Currency of deal"),1,0)))</f>
        <v>1</v>
      </c>
      <c r="GR115" s="3">
        <f t="array" ref="GR115">IF(ISBLANK($BG115),1,SUM(IF(([2]JOE_DATA!$C$2:$C$19999=$BG115)*([2]JOE_DATA!$B$2:$B$19999="Value confidential"),1,0)))</f>
        <v>1</v>
      </c>
      <c r="GS115" s="3">
        <f t="array" ref="GS115">IF(ISBLANK($BH115),1,SUM(IF(([2]JOE_DATA!$C$2:$C$19999=$BH115)*([2]JOE_DATA!$B$2:$B$19999="Value confidential on completion"),1,0)))</f>
        <v>1</v>
      </c>
      <c r="GT115" s="3">
        <f t="array" ref="GT115">IF(LEN($BI115)=0,0.4,SUM(IF(([2]JOE_DATA!$C$2:$C$19999=$BI115)*([2]JOE_DATA!$B$2:$B$19999="Teams"),0.4,0)))
+
IF(LEN($BJ115)=0,0.3,SUM(IF(([2]JOE_DATA!$C$2:$C$19999=$BJ115)*([2]JOE_DATA!$B$2:$B$19999="Teams"),0.3,0)))
+
IF(LEN($BK115)=0,0.3,SUM(IF(([2]JOE_DATA!$C$2:$C$19999=$BK115)*([2]JOE_DATA!$B$2:$B$19999="Teams"),0.3,0)))</f>
        <v>1</v>
      </c>
      <c r="GU115" s="3">
        <f t="array" ref="GU115">IF(LEN($BL115)=0,0.4,SUM(IF(([2]JOE_DATA!$C$2:$C$19999=$BL115)*([2]JOE_DATA!$B$2:$B$19999="Lead Matter Partner"),0.4,0)))
+
IF(LEN($BM115)=0,0.3,SUM(IF(([2]JOE_DATA!$C$2:$C$19999=$BM115)*([2]JOE_DATA!$B$2:$B$19999="Lead Matter Partner"),0.3,0)))
+
IF(LEN($BN115)=0,0.3,SUM(IF(([2]JOE_DATA!$C$2:$C$19999=$BN115)*([2]JOE_DATA!$B$2:$B$19999="Lead Matter Partner"),0.3,0)))</f>
        <v>1</v>
      </c>
      <c r="GV115" s="3">
        <f t="array" ref="GV115">IF(LEN($BP115)=0,0.4,SUM(IF(([2]JOE_DATA!$C$2:$C$19999=$BP115)*([2]JOE_DATA!$B$2:$B$19999="Source of credential"),0.4,0)))
+
IF(LEN($BQ115)=0,0.3,SUM(IF(([2]JOE_DATA!$C$2:$C$19999=$BQ115)*([2]JOE_DATA!$B$2:$B$19999="Source of credential"),0.3,0)))
+
IF(LEN($BR115)=0,0.3,SUM(IF(([2]JOE_DATA!$C$2:$C$19999=$BR115)*([2]JOE_DATA!$B$2:$B$19999="Source of credential"),0.3,0)))</f>
        <v>1</v>
      </c>
      <c r="GW115" s="3">
        <f t="array" ref="GW115">IF(LEN($BX115)=0,0.4,SUM(IF(([2]JOE_DATA!$C$2:$C$19999=$BX115)*([2]JOE_DATA!$B$2:$B$19999="CMS firms involved"),0.4,0)))
+
IF(LEN($BY115)=0,0.6,SUM(IF(([2]JOE_DATA!$C$2:$C$19999=$BY115)*([2]JOE_DATA!$B$2:$B$19999="CMS firms involved"),0.6,0)))</f>
        <v>1</v>
      </c>
      <c r="GX115" s="3">
        <f t="array" ref="GX115">IF(ISBLANK($BZ115),1,SUM(IF(([2]JOE_DATA!$C$2:$C$19999=$BZ115)*([2]JOE_DATA!$B$2:$B$19999="Lead CMS firm"),1,0)))</f>
        <v>1</v>
      </c>
      <c r="GY115" s="3">
        <f t="array" ref="GY115">IF(LEN($CA115)=0,0.4,SUM(IF(([2]JOE_DATA!$C$2:$C$19999=$CA115)*([2]JOE_DATA!$B$2:$B$19999="Countries of other CMS firms"),0.4,0)))
+
IF(LEN($CB115)=0,0.3,SUM(IF(([2]JOE_DATA!$C$2:$C$19999=$CB115)*([2]JOE_DATA!$B$2:$B$19999="Countries of other CMS firms"),0.3,0)))
+
IF(LEN($CC115)=0,0.3,SUM(IF(([2]JOE_DATA!$C$2:$C$19999=$CC115)*([2]JOE_DATA!$B$2:$B$19999="Countries of other CMS firms"),0.3,0)))</f>
        <v>1</v>
      </c>
      <c r="GZ115" s="3">
        <f t="array" ref="GZ115">IF(ISBLANK($CD115),1,SUM(IF(([2]JOE_DATA!$C$2:$C$19999=$CD115)*([2]JOE_DATA!$B$2:$B$19999="Credential status"),1,0)))</f>
        <v>1</v>
      </c>
      <c r="HA115" s="3">
        <f t="array" ref="HA115">IF(ISBLANK($CE115),1,SUM(IF(([2]JOE_DATA!$C$2:$C$19999=$CE115)*([2]JOE_DATA!$B$2:$B$19999="Credential version"),1,0)))</f>
        <v>1</v>
      </c>
      <c r="HB115" s="3">
        <f t="array" ref="HB115">IF(ISBLANK($CG115),1,SUM(IF(([2]JOE_DATA!$C$2:$C$19999=$CG115)*([2]JOE_DATA!$B$2:$B$19999="Credential type "),1,0)))</f>
        <v>1</v>
      </c>
      <c r="HC115" s="3">
        <f t="array" ref="HC115">IF(ISBLANK($CH115),1,SUM(IF(([2]JOE_DATA!$C$2:$C$19999=$CH115)*([2]JOE_DATA!$B$2:$B$19999="Other uses"),1,0)))</f>
        <v>1</v>
      </c>
      <c r="HD115" s="3">
        <f t="array" ref="HD115">IF(ISBLANK($CK115),1,SUM(IF(([2]JOE_DATA!$C$2:$C$19999=$CK115)*([2]JOE_DATA!$B$2:$B$19999="Priority"),1,0)))</f>
        <v>1</v>
      </c>
      <c r="HE115" s="3">
        <f t="array" ref="HE115">IF(LEN($CM115)=0,0.4,SUM(IF(([2]JOE_DATA!$C$2:$C$19999=$CM115)*([2]JOE_DATA!$B$2:$B$19999="Know how"),0.4,0)))
+
IF(LEN($CN115)=0,0.3,SUM(IF(([2]JOE_DATA!$C$2:$C$19999=$CN115)*([2]JOE_DATA!$B$2:$B$19999="Know how"),0.3,0)))
+
IF(LEN($CO115)=0,0.3,SUM(IF(([2]JOE_DATA!$C$2:$C$19999=$CO115)*([2]JOE_DATA!$B$2:$B$19999="Know how"),0.3,0)))</f>
        <v>1</v>
      </c>
      <c r="HF115" s="3">
        <f t="array" ref="HF115">IF(LEN($CS115)=0,0.4,SUM(IF(([2]JOE_DATA!$C$2:$C$19999=$CS115)*([2]JOE_DATA!$B$2:$B$19999="Work type")*([2]JOE_DATA!$A$2:$A$19999="BAIF"),0.4,0)))
+
IF(LEN($CT115)=0,0.3,SUM(IF(([2]JOE_DATA!$C$2:$C$19999=$CT115)*([2]JOE_DATA!$B$2:$B$19999="Work type")*([2]JOE_DATA!$A$2:$A$19999="BAIF"),0.3,0)))
+
IF(LEN($CU115)=0,0.3,SUM(IF(([2]JOE_DATA!$C$2:$C$19999=$CU115)*([2]JOE_DATA!$B$2:$B$19999="Work type")*([2]JOE_DATA!$A$2:$A$19999="BAIF"),0.3,0)))</f>
        <v>1</v>
      </c>
      <c r="HG115" s="3">
        <f t="array" ref="HG115">IF(LEN($CQ115)=0,1,SUM(IF(([2]JOE_DATA!$C$2:$C$19999=$CQ115)*([2]JOE_DATA!$B$2:$B$19999="Client type")*([2]JOE_DATA!$A$2:$A$19999="BAIF"),1,0)))</f>
        <v>1</v>
      </c>
      <c r="HH115" s="3">
        <f t="array" ref="HH115">IF(LEN($CW115)=0,0.4,SUM(IF(([2]JOE_DATA!$C$2:$C$19999=$CW115)*([2]JOE_DATA!$B$2:$B$19999="Work type")*([2]JOE_DATA!$A$2:$A$19999="CRD"),0.4,0)))
+
IF(LEN($CX115)=0,0.3,SUM(IF(([2]JOE_DATA!$C$2:$C$19999=$CX115)*([2]JOE_DATA!$B$2:$B$19999="Work type")*([2]JOE_DATA!$A$2:$A$19999="CRD"),0.3,0)))
+
IF(LEN($CY115)=0,0.3,SUM(IF(([2]JOE_DATA!$C$2:$C$19999=$CY115)*([2]JOE_DATA!$B$2:$B$19999="Work type")*([2]JOE_DATA!$A$2:$A$19999="CRD"),0.3,0)))</f>
        <v>1</v>
      </c>
      <c r="HI115" s="3">
        <f t="array" ref="HI115">IF(LEN($CZ115)=0,0.4,SUM(IF(([2]JOE_DATA!$C$2:$C$19999=$CZ115)*([2]JOE_DATA!$B$2:$B$19999="Sub-work type")*([2]JOE_DATA!$A$2:$A$19999="CRD"),0.4,0)))
+
IF(LEN($DA115)=0,0.3,SUM(IF(([2]JOE_DATA!$C$2:$C$19999=$DA115)*([2]JOE_DATA!$B$2:$B$19999="Sub-work type")*([2]JOE_DATA!$A$2:$A$19999="CRD"),0.3,0)))
+
IF(LEN($DB115)=0,0.3,SUM(IF(([2]JOE_DATA!$C$2:$C$19999=$DB115)*([2]JOE_DATA!$B$2:$B$19999="Sub-work type")*([2]JOE_DATA!$A$2:$A$19999="CRD"),0.3,0)))</f>
        <v>1</v>
      </c>
      <c r="HJ115" s="3">
        <f t="array" ref="HJ115">IF(LEN($CV115)=0,1,SUM(IF(([2]JOE_DATA!$C$2:$C$19999=$CV115)*([2]JOE_DATA!$B$2:$B$19999="Client type")*([2]JOE_DATA!$A$2:$A$19999="CRD"),1,0)))</f>
        <v>1</v>
      </c>
      <c r="HK115" s="3">
        <f t="array" ref="HK115">IF(LEN($DC115)=0,0.4,SUM(IF(([2]JOE_DATA!$C$2:$C$19999=$DC115)*([2]JOE_DATA!$B$2:$B$19999="Work type")*([2]JOE_DATA!$A$2:$A$19999="Corporate"),0.4,0)))
+
IF(LEN($DD115)=0,0.3,SUM(IF(([2]JOE_DATA!$C$2:$C$19999=$DD115)*([2]JOE_DATA!$B$2:$B$19999="Work type")*([2]JOE_DATA!$A$2:$A$19999="Corporate"),0.3,0)))
+
IF(LEN($DE115)=0,0.3,SUM(IF(([2]JOE_DATA!$C$2:$C$19999=$DE115)*([2]JOE_DATA!$B$2:$B$19999="Work type")*([2]JOE_DATA!$A$2:$A$19999="Corporate"),0.3,0)))</f>
        <v>1</v>
      </c>
      <c r="HL115" s="3">
        <f t="array" ref="HL115">IF(LEN($DF115)=0,0.4,SUM(IF(([2]JOE_DATA!$C$2:$C$19999=$DF115)*([2]JOE_DATA!$B$2:$B$19999="Sub-work type")*([2]JOE_DATA!$A$2:$A$19999="Corporate"),0.4,0)))
+
IF(LEN($DG115)=0,0.3,SUM(IF(([2]JOE_DATA!$C$2:$C$19999=$DG115)*([2]JOE_DATA!$B$2:$B$19999="Sub-work type")*([2]JOE_DATA!$A$2:$A$19999="Corporate"),0.3,0)))
+
IF(LEN($DH115)=0,0.3,SUM(IF(([2]JOE_DATA!$C$2:$C$19999=$DH115)*([2]JOE_DATA!$B$2:$B$19999="Sub-work type")*([2]JOE_DATA!$A$2:$A$19999="Corporate"),0.3,0)))</f>
        <v>1</v>
      </c>
      <c r="HM115" s="3">
        <f t="array" ref="HM115">IF(LEN($DI115)=0,0.4,SUM(IF(([2]JOE_DATA!$C$2:$C$19999=$DI115)*([2]JOE_DATA!$B$2:$B$19999="Acting for")*([2]JOE_DATA!$A$2:$A$19999="Corporate"),0.4,0)))
+
IF(LEN($DJ115)=0,0.3,SUM(IF(([2]JOE_DATA!$C$2:$C$19999=$DJ115)*([2]JOE_DATA!$B$2:$B$19999="Acting for")*([2]JOE_DATA!$A$2:$A$19999="Corporate"),0.3,0)))
+
IF(LEN($DK115)=0,0.3,SUM(IF(([2]JOE_DATA!$C$2:$C$19999=$DK115)*([2]JOE_DATA!$B$2:$B$19999="Acting for")*([2]JOE_DATA!$A$2:$A$19999="Corporate"),0.3,0)))</f>
        <v>1</v>
      </c>
      <c r="HN115" s="3">
        <f t="array" ref="HN115">IF(LEN($DM115)=0,0.4,SUM(IF(([2]JOE_DATA!$C$2:$C$19999=$DM115)*([2]JOE_DATA!$B$2:$B$19999="Country of buyer")*([2]JOE_DATA!$A$2:$A$19999="Corporate"),0.4,0)))
+
IF(LEN($DN115)=0,0.3,SUM(IF(([2]JOE_DATA!$C$2:$C$19999=$DN115)*([2]JOE_DATA!$B$2:$B$19999="Country of buyer")*([2]JOE_DATA!$A$2:$A$19999="Corporate"),0.3,0)))
+
IF(LEN($DL115)=0,0.3,SUM(IF(([2]JOE_DATA!$C$2:$C$19999=$DL115)*([2]JOE_DATA!$B$2:$B$19999="Country of buyer")*([2]JOE_DATA!$A$2:$A$19999="Corporate"),0.3,0)))</f>
        <v>1</v>
      </c>
      <c r="HO115" s="3">
        <f t="array" ref="HO115">IF(LEN($DO115)=0,0.4,SUM(IF(([2]JOE_DATA!$C$2:$C$19999=$DO115)*([2]JOE_DATA!$B$2:$B$19999="Country of seller")*([2]JOE_DATA!$A$2:$A$19999="Corporate"),0.4,0)))
+
IF(LEN($DP115)=0,0.3,SUM(IF(([2]JOE_DATA!$C$2:$C$19999=$DP115)*([2]JOE_DATA!$B$2:$B$19999="Country of seller")*([2]JOE_DATA!$A$2:$A$19999="Corporate"),0.3,0)))
+
IF(LEN($DQ115)=0,0.3,SUM(IF(([2]JOE_DATA!$C$2:$C$19999=$DQ115)*([2]JOE_DATA!$B$2:$B$19999="Country of seller")*([2]JOE_DATA!$A$2:$A$19999="Corporate"),0.3,0)))</f>
        <v>1</v>
      </c>
      <c r="HP115" s="3">
        <f t="array" ref="HP115">IF(LEN($DR115)=0,0.4,SUM(IF(([2]JOE_DATA!$C$2:$C$19999=$DR115)*([2]JOE_DATA!$B$2:$B$19999="Country of target")*([2]JOE_DATA!$A$2:$A$19999="Corporate"),0.4,0)))
+
IF(LEN($DS115)=0,0.3,SUM(IF(([2]JOE_DATA!$C$2:$C$19999=$DS115)*([2]JOE_DATA!$B$2:$B$19999="Country of target")*([2]JOE_DATA!$A$2:$A$19999="Corporate"),0.3,0)))
+
IF(LEN($DT115)=0,0.3,SUM(IF(([2]JOE_DATA!$C$2:$C$19999=$DT115)*([2]JOE_DATA!$B$2:$B$19999="Country of target")*([2]JOE_DATA!$A$2:$A$19999="Corporate"),0.3,0)))</f>
        <v>1</v>
      </c>
      <c r="HQ115" s="3">
        <f t="array" ref="HQ115">IF(LEN($DU115)=0,1,SUM(IF(([2]JOE_DATA!$C$2:$C$19999=$DU115)*([2]JOE_DATA!$B$2:$B$19999="Value over US $5m")*([2]JOE_DATA!$A$2:$A$19999="Corporate"),1,0)))</f>
        <v>1</v>
      </c>
      <c r="HR115" s="3">
        <f t="array" ref="HR115">IF(LEN($DV115)=0,1,SUM(IF(([2]JOE_DATA!$C$2:$C$19999=$DV115)*([2]JOE_DATA!$B$2:$B$19999="Value over £500,000")*([2]JOE_DATA!$A$2:$A$19999="Corporate"),1,0)))</f>
        <v>1</v>
      </c>
      <c r="HS115" s="3">
        <f t="array" ref="HS115">IF(LEN($DW115)=0,1,SUM(IF(([2]JOE_DATA!$C$2:$C$19999=$DW115)*([2]JOE_DATA!$B$2:$B$19999="Value over Euro 5m")*([2]JOE_DATA!$A$2:$A$19999="Corporate"),1,0)))</f>
        <v>1</v>
      </c>
      <c r="HT115" s="3">
        <f t="array" ref="HT115">IF(LEN($DX115)=0,1,SUM(IF(([2]JOE_DATA!$C$2:$C$19999=$DX115)*([2]JOE_DATA!$B$2:$B$19999="Value range in euros")*([2]JOE_DATA!$A$2:$A$19999="Corporate"),1,0)))</f>
        <v>1</v>
      </c>
      <c r="HU115" s="3">
        <f t="array" ref="HU115">IF(LEN($DY115)=0,1,SUM(IF(([2]JOE_DATA!$C$2:$C$19999=$DY115)*([2]JOE_DATA!$B$2:$B$19999="Is the deal relevant for M&amp;A study")*([2]JOE_DATA!$A$2:$A$19999="Corporate"),1,0)))</f>
        <v>1</v>
      </c>
      <c r="HV115" s="3">
        <f t="array" ref="HV115">IF(LEN($DZ115)=0,1,SUM(IF(([2]JOE_DATA!$C$2:$C$19999=$DZ115)*([2]JOE_DATA!$B$2:$B$19999="Does the deal involve PE clients")*([2]JOE_DATA!$A$2:$A$19999="Corporate"),1,0)))</f>
        <v>1</v>
      </c>
      <c r="HW115" s="3">
        <f t="array" ref="HW115">IF(LEN($EA115)=0,1,SUM(IF(([2]JOE_DATA!$C$2:$C$19999=$EA115)*([2]JOE_DATA!$B$2:$B$19999="Quarter deal announced/signed")*([2]JOE_DATA!$A$2:$A$19999="Corporate"),1,0)))</f>
        <v>1</v>
      </c>
      <c r="HX115" s="3">
        <f t="array" ref="HX115">IF(LEN($EB115)=0,1,SUM(IF(([2]JOE_DATA!$C$2:$C$19999=$EB115)*([2]JOE_DATA!$B$2:$B$19999="Quarter deal completed")*([2]JOE_DATA!$A$2:$A$19999="Corporate"),1,0)))</f>
        <v>1</v>
      </c>
      <c r="HY115" s="3">
        <f t="array" ref="HY115">IF(LEN($EC115)=0,1,SUM(IF(([2]JOE_DATA!$C$2:$C$19999=$EC115)*([2]JOE_DATA!$B$2:$B$19999="Year deal announced/signed")*([2]JOE_DATA!$A$2:$A$19999="Corporate"),1,0)))</f>
        <v>1</v>
      </c>
      <c r="HZ115" s="3">
        <f t="array" ref="HZ115">IF(LEN($ED115)=0,1,SUM(IF(([2]JOE_DATA!$C$2:$C$19999=$ED115)*([2]JOE_DATA!$B$2:$B$19999="Year deal completed")*([2]JOE_DATA!$A$2:$A$19999="Corporate"),1,0)))</f>
        <v>1</v>
      </c>
      <c r="IA115" s="3">
        <v>1</v>
      </c>
      <c r="IB115" s="3">
        <f t="array" ref="IB115">IF(LEN($EF115)=0,1,SUM(IF(([2]JOE_DATA!$C$2:$C$19999=$EF115)*([2]JOE_DATA!$B$2:$B$19999="Work type")*([2]JOE_DATA!$A$2:$A$19999="Corporate Tax"),1,0)))</f>
        <v>1</v>
      </c>
      <c r="IC115" s="3">
        <f t="array" ref="IC115">IF(LEN($EG115)=0,0.4,SUM(IF(([2]JOE_DATA!$C$2:$C$19999=$EG115)*([2]JOE_DATA!$B$2:$B$19999="Work type")*([2]JOE_DATA!$A$2:$A$19999="EPC Construction"),0.4,0)))
+
IF(LEN($EH115)=0,0.3,SUM(IF(([2]JOE_DATA!$C$2:$C$19999=$EH115)*([2]JOE_DATA!$B$2:$B$19999="Work type")*([2]JOE_DATA!$A$2:$A$19999="EPC Construction"),0.3,0)))
+
IF(LEN($EI115)=0,0.3,SUM(IF(([2]JOE_DATA!$C$2:$C$19999=$EI115)*([2]JOE_DATA!$B$2:$B$19999="Work type")*([2]JOE_DATA!$A$2:$A$19999="EPC Construction"),0.3,0)))</f>
        <v>1</v>
      </c>
      <c r="ID115" s="3">
        <f t="array" ref="ID115">IF(LEN($EJ115)=0,0.4,SUM(IF(([2]JOE_DATA!$C$2:$C$19999=$EJ115)*([2]JOE_DATA!$B$2:$B$19999="Contract type")*([2]JOE_DATA!$A$2:$A$19999="EPC Construction"),0.4,0)))
+
IF(LEN($EK115)=0,0.3,SUM(IF(([2]JOE_DATA!$C$2:$C$19999=$EK115)*([2]JOE_DATA!$B$2:$B$19999="Contract type")*([2]JOE_DATA!$A$2:$A$19999="EPC Construction"),0.3,0)))
+
IF(LEN($EL115)=0,0.3,SUM(IF(([2]JOE_DATA!$C$2:$C$19999=$EL115)*([2]JOE_DATA!$B$2:$B$19999="Contract type")*([2]JOE_DATA!$A$2:$A$19999="EPC Construction"),0.3,0)))</f>
        <v>1</v>
      </c>
      <c r="IE115" s="3">
        <f t="array" ref="IE115">IF(LEN($EP115)=0,1,SUM(IF(([2]JOE_DATA!$C$2:$C$19999=$EP115)*([2]JOE_DATA!$B$2:$B$19999="Client type")*([2]JOE_DATA!$A$2:$A$19999="EPC Construction"),1,0)))</f>
        <v>1</v>
      </c>
      <c r="IF115" s="3">
        <f t="array" ref="IF115">IF(LEN($EN115)=0,1,SUM(IF(([2]JOE_DATA!$C$2:$C$19999=$EN115)*([2]JOE_DATA!$B$2:$B$19999="Subject matter")*([2]JOE_DATA!$A$2:$A$19999="EPC Construction"),1,0)))</f>
        <v>1</v>
      </c>
      <c r="IG115" s="3">
        <f t="array" ref="IG115">IF(LEN($ER115)=0,1,SUM(IF(([2]JOE_DATA!$C$2:$C$19999=$ER115)*([2]JOE_DATA!$B$2:$B$19999="Client scope")*([2]JOE_DATA!$A$2:$A$19999="EPC Construction"),1,0)))</f>
        <v>1</v>
      </c>
      <c r="IH115" s="3">
        <f t="array" ref="IH115">IF(LEN($ES115)=0,0.4,SUM(IF(([2]JOE_DATA!$C$2:$C$19999=$ES115)*([2]JOE_DATA!$B$2:$B$19999="Work type")*([2]JOE_DATA!$A$2:$A$19999="EPC Energy"),0.4,0)))
+
IF(LEN($ET115)=0,0.3,SUM(IF(([2]JOE_DATA!$C$2:$C$19999=$ET115)*([2]JOE_DATA!$B$2:$B$19999="Work type")*([2]JOE_DATA!$A$2:$A$19999="EPC Energy"),0.3,0)))
+
IF(LEN($EU115)=0,0.3,SUM(IF(([2]JOE_DATA!$C$2:$C$19999=$EU115)*([2]JOE_DATA!$B$2:$B$19999="Work type")*([2]JOE_DATA!$A$2:$A$19999="EPC Energy"),0.3,0)))</f>
        <v>1</v>
      </c>
      <c r="II115" s="3">
        <f t="array" ref="II115">IF(LEN($EV115)=0,1,SUM(IF(([2]JOE_DATA!$C$2:$C$19999=$EV115)*([2]JOE_DATA!$B$2:$B$19999="Work type")*([2]JOE_DATA!$A$2:$A$19999="EPC Energy"),1,0)))</f>
        <v>1</v>
      </c>
      <c r="IJ115" s="3">
        <f t="array" ref="IJ115">IF(LEN($EW115)=0,1,SUM(IF(([2]JOE_DATA!$C$2:$C$19999=$EW115)*([2]JOE_DATA!$B$2:$B$19999="Client type")*([2]JOE_DATA!$A$2:$A$19999="EPC Projects"),1,0)))</f>
        <v>1</v>
      </c>
      <c r="IK115" s="3">
        <f t="array" ref="IK115">IF(LEN($FE115)=0,0.4,SUM(IF(([2]JOE_DATA!$C$2:$C$19999=$FE115)*([2]JOE_DATA!$B$2:$B$19999="Client type")*([2]JOE_DATA!$A$2:$A$19999="Real Estate"),0.4,0)))
+
IF(LEN($FF115)=0,0.3,SUM(IF(([2]JOE_DATA!$C$2:$C$19999=$FF115)*([2]JOE_DATA!$B$2:$B$19999="Client type")*([2]JOE_DATA!$A$2:$A$19999="Real Estate"),0.3,0)))
+
IF(LEN($FG115)=0,0.3,SUM(IF(([2]JOE_DATA!$C$2:$C$19999=$FG115)*([2]JOE_DATA!$B$2:$B$19999="Client type")*([2]JOE_DATA!$A$2:$A$19999="Real Estate"),0.3,0)))</f>
        <v>1</v>
      </c>
      <c r="IL115" s="3">
        <f t="array" ref="IL115">IF(LEN($FH115)=0,0.4,SUM(IF(([2]JOE_DATA!$C$2:$C$19999=$FH115)*([2]JOE_DATA!$B$2:$B$19999="Work type")*([2]JOE_DATA!$A$2:$A$19999="Real Estate"),0.4,0)))
+
IF(LEN($FI115)=0,0.3,SUM(IF(([2]JOE_DATA!$C$2:$C$19999=$FI115)*([2]JOE_DATA!$B$2:$B$19999="Work type")*([2]JOE_DATA!$A$2:$A$19999="Real Estate"),0.3,0)))
+
IF(LEN($FJ115)=0,0.3,SUM(IF(([2]JOE_DATA!$C$2:$C$19999=$FJ115)*([2]JOE_DATA!$B$2:$B$19999="Work type")*([2]JOE_DATA!$A$2:$A$19999="Real Estate"),0.3,0)))</f>
        <v>1</v>
      </c>
      <c r="IM115" s="3">
        <f t="array" ref="IM115">IF(LEN($EX115)=0,0.4,SUM(IF(([2]JOE_DATA!$C$2:$C$19999=$EX115)*([2]JOE_DATA!$B$2:$B$19999="Work type")*([2]JOE_DATA!$A$2:$A$19999="Human Capital"),0.4,0)))
+
IF(LEN($EY115)=0,0.3,SUM(IF(([2]JOE_DATA!$C$2:$C$19999=$EY115)*([2]JOE_DATA!$B$2:$B$19999="Work type")*([2]JOE_DATA!$A$2:$A$19999="Human Capital"),0.3,0)))
+
IF(LEN($EZ115)=0,0.3,SUM(IF(([2]JOE_DATA!$C$2:$C$19999=$EZ115)*([2]JOE_DATA!$B$2:$B$19999="Work type")*([2]JOE_DATA!$A$2:$A$19999="Human Capital"),0.3,0)))</f>
        <v>1</v>
      </c>
      <c r="IN115" s="3">
        <f t="array" ref="IN115">IF(LEN($FA115)=0,0.4,SUM(IF(([2]JOE_DATA!$C$2:$C$19999=$FA115)*([2]JOE_DATA!$B$2:$B$19999="Sub-work types")*([2]JOE_DATA!$A$2:$A$19999="Human Capital"),0.4,0)))
+
IF(LEN($FB115)=0,0.3,SUM(IF(([2]JOE_DATA!$C$2:$C$19999=$FB115)*([2]JOE_DATA!$B$2:$B$19999="Sub-work types")*([2]JOE_DATA!$A$2:$A$19999="Human Capital"),0.3,0)))
+
IF(LEN($FC115)=0,0.3,SUM(IF(([2]JOE_DATA!$C$2:$C$19999=$FC115)*([2]JOE_DATA!$B$2:$B$19999="Sub-work types")*([2]JOE_DATA!$A$2:$A$19999="Human Capital"),0.3,0)))</f>
        <v>1</v>
      </c>
      <c r="IO115" s="16">
        <f t="array" ref="IO115">IF(LEN($FD115)=0,1,SUM(IF(([2]JOE_DATA!$C$2:$C$19999=$FD115)*([2]JOE_DATA!$B$2:$B$19999="Pension scheme")*([2]JOE_DATA!$A$2:$A$19999="Human Capital"),1,0)))</f>
        <v>1</v>
      </c>
      <c r="IP115" s="3">
        <f t="array" ref="IP115">IF(LEN($BT115)=0,0.4,SUM(IF(([2]JOE_DATA!$C$2:$C$19999=$BT115)*([2]JOE_DATA!$B$2:$B$19999="Other Matter Executive"),0.4,0)))
+
IF(LEN($BU115)=0,0.3,SUM(IF(([2]JOE_DATA!$C$2:$C$19999=$BU115)*([2]JOE_DATA!$B$2:$B$19999="Other Matter Executive"),0.3,0)))
+
IF(LEN($BV115)=0,0.3,SUM(IF(([2]JOE_DATA!$C$2:$C$19999=$BV115)*([2]JOE_DATA!$B$2:$B$19999="Other Matter Executive"),0.3,0)))</f>
        <v>1</v>
      </c>
    </row>
    <row r="116" spans="1:250" ht="27.75">
      <c r="A116" s="37" t="s">
        <v>246</v>
      </c>
      <c r="B116" s="38" t="s">
        <v>602</v>
      </c>
      <c r="C116" s="37" t="s">
        <v>254</v>
      </c>
      <c r="D116" s="37"/>
      <c r="E116" s="3"/>
      <c r="F116" s="39" t="s">
        <v>325</v>
      </c>
      <c r="G116" s="3"/>
      <c r="H116" s="3"/>
      <c r="I116" s="40" t="s">
        <v>327</v>
      </c>
      <c r="J116" s="40" t="s">
        <v>377</v>
      </c>
      <c r="K116" s="3"/>
      <c r="L116" s="37"/>
      <c r="M116" s="3"/>
      <c r="N116" s="3"/>
      <c r="O116" s="41" t="s">
        <v>99</v>
      </c>
      <c r="P116" s="37"/>
      <c r="Q116" s="37"/>
      <c r="R116" s="3"/>
      <c r="S116" s="42"/>
      <c r="T116" s="42">
        <v>39003</v>
      </c>
      <c r="U116" s="37" t="s">
        <v>325</v>
      </c>
      <c r="V116" s="3"/>
      <c r="W116" s="3"/>
      <c r="X116" s="40" t="s">
        <v>327</v>
      </c>
      <c r="Y116" s="40" t="s">
        <v>377</v>
      </c>
      <c r="Z116" s="3"/>
      <c r="AA116" s="37" t="s">
        <v>605</v>
      </c>
      <c r="AB116" s="37"/>
      <c r="AC116" s="3"/>
      <c r="AD116" s="37" t="s">
        <v>254</v>
      </c>
      <c r="AE116" s="3"/>
      <c r="AF116" s="3"/>
      <c r="AG116" s="43" t="s">
        <v>130</v>
      </c>
      <c r="AH116" s="3"/>
      <c r="AI116" s="37" t="s">
        <v>255</v>
      </c>
      <c r="AJ116" s="3"/>
      <c r="AK116" s="3"/>
      <c r="AL116" s="37"/>
      <c r="AM116" s="3"/>
      <c r="AN116" s="3"/>
      <c r="AO116" s="37" t="s">
        <v>256</v>
      </c>
      <c r="AP116" s="3"/>
      <c r="AQ116" s="3"/>
      <c r="AR116" s="3"/>
      <c r="AS116" s="3"/>
      <c r="AT116" s="3"/>
      <c r="AU116" s="3"/>
      <c r="AV116" s="3"/>
      <c r="AW116" s="3"/>
      <c r="AX116" s="3"/>
      <c r="AY116" s="3"/>
      <c r="AZ116" s="3"/>
      <c r="BA116" s="3"/>
      <c r="BB116" s="3"/>
      <c r="BC116" s="3"/>
      <c r="BD116" s="3"/>
      <c r="BE116" s="44"/>
      <c r="BF116" s="37"/>
      <c r="BG116" s="37" t="s">
        <v>254</v>
      </c>
      <c r="BH116" s="3"/>
      <c r="BI116" s="40" t="s">
        <v>257</v>
      </c>
      <c r="BJ116" s="45"/>
      <c r="BK116" s="45"/>
      <c r="BL116" s="46" t="s">
        <v>258</v>
      </c>
      <c r="BM116" s="46" t="s">
        <v>551</v>
      </c>
      <c r="BN116" s="37"/>
      <c r="BO116" s="3"/>
      <c r="BP116" s="3"/>
      <c r="BQ116" s="3"/>
      <c r="BR116" s="3"/>
      <c r="BS116" s="3"/>
      <c r="BT116" s="37"/>
      <c r="BU116" s="37"/>
      <c r="BV116" s="37"/>
      <c r="BW116" s="3"/>
      <c r="BX116" s="3"/>
      <c r="BY116" s="3"/>
      <c r="BZ116" s="3"/>
      <c r="CA116" s="3"/>
      <c r="CB116" s="3"/>
      <c r="CC116" s="3"/>
      <c r="CD116" s="41" t="s">
        <v>259</v>
      </c>
      <c r="CE116" s="40" t="s">
        <v>260</v>
      </c>
      <c r="CF116" s="3"/>
      <c r="CG116" s="41" t="s">
        <v>261</v>
      </c>
      <c r="CH116" s="40"/>
      <c r="CI116" s="3"/>
      <c r="CJ116" s="3"/>
      <c r="CK116" s="41" t="s">
        <v>262</v>
      </c>
      <c r="CL116" s="3"/>
      <c r="CM116" s="3"/>
      <c r="CN116" s="3"/>
      <c r="CO116" s="3"/>
      <c r="CP116" s="3"/>
      <c r="CQ116" s="37"/>
      <c r="CR116" s="37"/>
      <c r="CS116" s="37"/>
      <c r="CT116" s="37"/>
      <c r="CU116" s="37"/>
      <c r="CV116" s="3"/>
      <c r="CW116" s="37" t="s">
        <v>555</v>
      </c>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7"/>
      <c r="FF116" s="37"/>
      <c r="FG116" s="37"/>
      <c r="FH116" s="37"/>
      <c r="FI116" s="37"/>
      <c r="FJ116" s="3"/>
      <c r="FK116" s="3"/>
      <c r="FL116" s="3"/>
      <c r="FM116" s="3"/>
      <c r="FO116" s="3"/>
      <c r="FP116" s="3"/>
      <c r="FQ116" s="3" t="str">
        <f t="array" ref="FQ116">IF(SUM($FU116:$IP116)=74,"PASS","FAIL")</f>
        <v>PASS</v>
      </c>
      <c r="FR116" s="3">
        <f t="shared" si="9"/>
        <v>0</v>
      </c>
      <c r="FS116" s="3">
        <f t="shared" si="10"/>
        <v>0</v>
      </c>
      <c r="FT116" s="3"/>
      <c r="FU116" s="3">
        <f t="array" ref="FU116">SUM(IF(([2]JOE_DATA!$C$2:$C$19999=$C116)*([2]JOE_DATA!$B$2:$B$19999="Client Name Confidential"),1,0))</f>
        <v>1</v>
      </c>
      <c r="FV116" s="3">
        <f t="array" ref="FV116">IF(ISBLANK($E116),1,SUM(IF(([2]JOE_DATA!$C$2:$C$19999=$E116)*([2]JOE_DATA!$B$2:$B$19999="Client name confidential on completion"),1,0)))</f>
        <v>1</v>
      </c>
      <c r="FW116" s="3">
        <f t="array" ref="FW116">IF(LEN($F116)=0,0.5,SUM(IF(([2]JOE_DATA!$C$2:$C$19999=$F116)*([2]JOE_DATA!$B$2:$B$19999="Client sector group"),0.5,0)))
+
IF(LEN($G116)=0,0.25,SUM(IF(([2]JOE_DATA!$C$2:$C$19999=$G116)*([2]JOE_DATA!$B$2:$B$19999="Client sector group"),0.25,0)))
+
IF(LEN($H116)=0,0.25,SUM(IF(([2]JOE_DATA!$C$2:$C$19999=$H116)*([2]JOE_DATA!$B$2:$B$19999="Client sector group"),0.25,0)))</f>
        <v>1</v>
      </c>
      <c r="FX116" s="3">
        <f t="array" ref="FX116">IF(ISBLANK($I116),0.5,SUM(IF(([2]JOE_DATA!$C$2:$C$19999=$I116)*([2]JOE_DATA!$B$2:$B$19999="Client sub-sector group"),0.5,0)))
+
IF(ISBLANK($J116),0.25,SUM(IF(([2]JOE_DATA!$C$2:$C$19999=$J116)*([2]JOE_DATA!$B$2:$B$19999="Client sub-sector group"),0.25,0)))
+
IF(ISBLANK($K116),0.25,SUM(IF(([2]JOE_DATA!$C$2:$C$19999=$K116)*([2]JOE_DATA!$B$2:$B$19999="Client sub-sector group"),0.25,0)))</f>
        <v>1</v>
      </c>
      <c r="FY116" s="3">
        <f t="array" ref="FY116">IF(LEN($L116)=0,0.4,SUM(IF(([2]JOE_DATA!$C$2:$C$19999=$L116)*([2]JOE_DATA!$B$2:$B$19999="Predominant Country of Client"),0.4,0)))
+
IF(LEN($M116)=0,0.3,SUM(IF(([2]JOE_DATA!$C$2:$C$19999=$M116)*([2]JOE_DATA!$B$2:$B$19999="Predominant Country of Client"),0.3,0)))
+
IF(LEN($N116)=0,0.3,SUM(IF(([2]JOE_DATA!$C$2:$C$19999=$N116)*([2]JOE_DATA!$B$2:$B$19999="Predominant Country of Client"),0.3,0)))</f>
        <v>1</v>
      </c>
      <c r="FZ116" s="3">
        <f t="array" ref="FZ116">IF(LEN($O116)=0,0.4,SUM(IF(([2]JOE_DATA!$C$2:$C$19999=$O116)*([2]JOE_DATA!$B$2:$B$19999="Main practice group"),0.4,0)))
+
IF(LEN($P116)=0,0.3,SUM(IF(([2]JOE_DATA!$C$2:$C$19999=$P116)*([2]JOE_DATA!$B$2:$B$19999="Main practice group"),0.3,0)))
+
IF(LEN($Q116)=0,0.3,SUM(IF(([2]JOE_DATA!$C$2:$C$19999=$Q116)*([2]JOE_DATA!$B$2:$B$19999="Main practice group"),0.3,0)))</f>
        <v>1</v>
      </c>
      <c r="GA116" s="3">
        <f t="shared" si="11"/>
        <v>1</v>
      </c>
      <c r="GB116" s="3">
        <f t="shared" si="12"/>
        <v>1</v>
      </c>
      <c r="GC116" s="3">
        <f t="array" ref="GC116">IF(LEN($U116)=0,0.4,SUM(IF(([2]JOE_DATA!$C$2:$C$19999=$U116)*([2]JOE_DATA!$B$2:$B$19999="Matter sector group"),0.4,0)))
+
IF(LEN($V116)=0,0.3,SUM(IF(([2]JOE_DATA!$C$2:$C$19999=$V116)*([2]JOE_DATA!$B$2:$B$19999="Matter sector group"),0.3,0)))
+
IF(LEN($W116)=0,0.3,SUM(IF(([2]JOE_DATA!$C$2:$C$19999=$W116)*([2]JOE_DATA!$B$2:$B$19999="Matter sector group"),0.3,0)))</f>
        <v>1</v>
      </c>
      <c r="GD116" s="3">
        <f t="array" ref="GD116">IF(LEN($X116)=0,0.4,SUM(IF(([2]JOE_DATA!$C$2:$C$19999=$X116)*([2]JOE_DATA!$B$2:$B$19999="Matter sub-sector group"),0.4,0)))
+
IF(LEN($Y116)=0,0.3,SUM(IF(([2]JOE_DATA!$C$2:$C$19999=$Y116)*([2]JOE_DATA!$B$2:$B$19999="Matter sub-sector group"),0.3,0)))
+
IF(LEN($Z116)=0,0.3,SUM(IF(([2]JOE_DATA!$C$2:$C$19999=$Z116)*([2]JOE_DATA!$B$2:$B$19999="Matter sub-sector group"),0.3,0)))</f>
        <v>1</v>
      </c>
      <c r="GE116" s="3">
        <f t="array" ref="GE116">IF(ISBLANK($AD116),1,SUM(IF(([2]JOE_DATA!$C$2:$C$19999=$AD116)*([2]JOE_DATA!$B$2:$B$19999="Matter confidential"),1,0)))</f>
        <v>1</v>
      </c>
      <c r="GF116" s="3">
        <f t="array" ref="GF116">IF(ISBLANK($AE116),1,SUM(IF(([2]JOE_DATA!$C$2:$C$19999=$AE116)*([2]JOE_DATA!$B$2:$B$19999="Matter confidential on completion"),1,0)))</f>
        <v>1</v>
      </c>
      <c r="GG116" s="3">
        <f t="array" ref="GG116">IF(ISBLANK($AG116),1,SUM(IF(([2]JOE_DATA!$C$2:$C$19999=$AG116)*([2]JOE_DATA!$B$2:$B$19999="Applicable law"),1,0)))</f>
        <v>1</v>
      </c>
      <c r="GH116" s="3">
        <f t="array" ref="GH116">IF(ISBLANK($AO116),1,SUM(IF(([2]JOE_DATA!$C$2:$C$19999=$AO116)*([2]JOE_DATA!$B$2:$B$19999="Contentious"),1,0)))</f>
        <v>1</v>
      </c>
      <c r="GI116" s="3">
        <f t="array" ref="GI116">IF(ISBLANK($AP116),1,SUM(IF(([2]JOE_DATA!$C$2:$C$19999=$AP116)*([2]JOE_DATA!$B$2:$B$19999="Dispute resolution"),1,0)))</f>
        <v>1</v>
      </c>
      <c r="GJ116" s="3">
        <f t="array" ref="GJ116">IF(ISBLANK($AQ116),1,SUM(IF(([2]JOE_DATA!$C$2:$C$19999=$AQ116)*([2]JOE_DATA!$B$2:$B$19999="Language of dispute"),1,0)))</f>
        <v>1</v>
      </c>
      <c r="GK116" s="3">
        <f t="array" ref="GK116">IF(LEN($AW116)=0,0.4,SUM(IF(([2]JOE_DATA!$C$2:$C$19999=$AW116)*([2]JOE_DATA!$B$2:$B$19999="Country Of Arbitration"),0.4,0)))
+
IF(LEN($AX116)=0,0.3,SUM(IF(([2]JOE_DATA!$C$2:$C$19999=$AX116)*([2]JOE_DATA!$B$2:$B$19999="Country Of Arbitration"),0.3,0)))
+
IF(LEN($AY116)=0,0.3,SUM(IF(([2]JOE_DATA!$C$2:$C$19999=$AY116)*([2]JOE_DATA!$B$2:$B$19999="Country Of Arbitration"),0.3,0)))</f>
        <v>1</v>
      </c>
      <c r="GL116" s="3">
        <f t="array" ref="GL116">IF(LEN($AT116)=0,0.4,SUM(IF(([2]JOE_DATA!$C$2:$C$19999=$AT116)*([2]JOE_DATA!$B$2:$B$19999="Jurisdiction of dispute"),0.4,0)))
+
IF(LEN($AU116)=0,0.3,SUM(IF(([2]JOE_DATA!$C$2:$C$19999=$AU116)*([2]JOE_DATA!$B$2:$B$19999="Jurisdiction of dispute"),0.3,0)))
+
IF(LEN($AV116)=0,0.3,SUM(IF(([2]JOE_DATA!$C$2:$C$19999=$AV116)*([2]JOE_DATA!$B$2:$B$19999="Jurisdiction of dispute"),0.3,0)))</f>
        <v>1</v>
      </c>
      <c r="GM116" s="3">
        <f t="array" ref="GM116">IF(LEN($AZ116)=0,0.6,SUM(IF(([2]JOE_DATA!$C$2:$C$19999=$AZ116)*([2]JOE_DATA!$B$2:$B$19999="Seat of arbitration"),0.6,0)))
+
IF(LEN($BA116)=0,0.4,SUM(IF(([2]JOE_DATA!$C$2:$C$19999=$BA116)*([2]JOE_DATA!$B$2:$B$19999="Seat of arbitration"),0.4,0)))</f>
        <v>1</v>
      </c>
      <c r="GN116" s="3">
        <f t="array" ref="GN116">IF(ISBLANK($BB116),1,SUM(IF(([2]JOE_DATA!$C$2:$C$19999=$BB116)*([2]JOE_DATA!$B$2:$B$19999="Arbitral rules"),1,0)))</f>
        <v>1</v>
      </c>
      <c r="GO116" s="3">
        <f t="array" ref="GO116">IF(ISBLANK($BC116),1,SUM(IF(([2]JOE_DATA!$C$2:$C$19999=$BC116)*([2]JOE_DATA!$B$2:$B$19999="Investment treaty"),1,0)))</f>
        <v>1</v>
      </c>
      <c r="GP116" s="3">
        <f t="array" ref="GP116">IF(ISBLANK($BD116),1,SUM(IF(([2]JOE_DATA!$C$2:$C$19999=$BD116)*([2]JOE_DATA!$B$2:$B$19999="Investigation type"),1,0)))</f>
        <v>1</v>
      </c>
      <c r="GQ116" s="3">
        <f t="array" ref="GQ116">IF(ISBLANK($BF116),1,SUM(IF(([2]JOE_DATA!$C$2:$C$19999=$BF116)*([2]JOE_DATA!$B$2:$B$19999="Currency of deal"),1,0)))</f>
        <v>1</v>
      </c>
      <c r="GR116" s="3">
        <f t="array" ref="GR116">IF(ISBLANK($BG116),1,SUM(IF(([2]JOE_DATA!$C$2:$C$19999=$BG116)*([2]JOE_DATA!$B$2:$B$19999="Value confidential"),1,0)))</f>
        <v>1</v>
      </c>
      <c r="GS116" s="3">
        <f t="array" ref="GS116">IF(ISBLANK($BH116),1,SUM(IF(([2]JOE_DATA!$C$2:$C$19999=$BH116)*([2]JOE_DATA!$B$2:$B$19999="Value confidential on completion"),1,0)))</f>
        <v>1</v>
      </c>
      <c r="GT116" s="3">
        <f t="array" ref="GT116">IF(LEN($BI116)=0,0.4,SUM(IF(([2]JOE_DATA!$C$2:$C$19999=$BI116)*([2]JOE_DATA!$B$2:$B$19999="Teams"),0.4,0)))
+
IF(LEN($BJ116)=0,0.3,SUM(IF(([2]JOE_DATA!$C$2:$C$19999=$BJ116)*([2]JOE_DATA!$B$2:$B$19999="Teams"),0.3,0)))
+
IF(LEN($BK116)=0,0.3,SUM(IF(([2]JOE_DATA!$C$2:$C$19999=$BK116)*([2]JOE_DATA!$B$2:$B$19999="Teams"),0.3,0)))</f>
        <v>1</v>
      </c>
      <c r="GU116" s="3">
        <f t="array" ref="GU116">IF(LEN($BL116)=0,0.4,SUM(IF(([2]JOE_DATA!$C$2:$C$19999=$BL116)*([2]JOE_DATA!$B$2:$B$19999="Lead Matter Partner"),0.4,0)))
+
IF(LEN($BM116)=0,0.3,SUM(IF(([2]JOE_DATA!$C$2:$C$19999=$BM116)*([2]JOE_DATA!$B$2:$B$19999="Lead Matter Partner"),0.3,0)))
+
IF(LEN($BN116)=0,0.3,SUM(IF(([2]JOE_DATA!$C$2:$C$19999=$BN116)*([2]JOE_DATA!$B$2:$B$19999="Lead Matter Partner"),0.3,0)))</f>
        <v>1</v>
      </c>
      <c r="GV116" s="3">
        <f t="array" ref="GV116">IF(LEN($BP116)=0,0.4,SUM(IF(([2]JOE_DATA!$C$2:$C$19999=$BP116)*([2]JOE_DATA!$B$2:$B$19999="Source of credential"),0.4,0)))
+
IF(LEN($BQ116)=0,0.3,SUM(IF(([2]JOE_DATA!$C$2:$C$19999=$BQ116)*([2]JOE_DATA!$B$2:$B$19999="Source of credential"),0.3,0)))
+
IF(LEN($BR116)=0,0.3,SUM(IF(([2]JOE_DATA!$C$2:$C$19999=$BR116)*([2]JOE_DATA!$B$2:$B$19999="Source of credential"),0.3,0)))</f>
        <v>1</v>
      </c>
      <c r="GW116" s="3">
        <f t="array" ref="GW116">IF(LEN($BX116)=0,0.4,SUM(IF(([2]JOE_DATA!$C$2:$C$19999=$BX116)*([2]JOE_DATA!$B$2:$B$19999="CMS firms involved"),0.4,0)))
+
IF(LEN($BY116)=0,0.6,SUM(IF(([2]JOE_DATA!$C$2:$C$19999=$BY116)*([2]JOE_DATA!$B$2:$B$19999="CMS firms involved"),0.6,0)))</f>
        <v>1</v>
      </c>
      <c r="GX116" s="3">
        <f t="array" ref="GX116">IF(ISBLANK($BZ116),1,SUM(IF(([2]JOE_DATA!$C$2:$C$19999=$BZ116)*([2]JOE_DATA!$B$2:$B$19999="Lead CMS firm"),1,0)))</f>
        <v>1</v>
      </c>
      <c r="GY116" s="3">
        <f t="array" ref="GY116">IF(LEN($CA116)=0,0.4,SUM(IF(([2]JOE_DATA!$C$2:$C$19999=$CA116)*([2]JOE_DATA!$B$2:$B$19999="Countries of other CMS firms"),0.4,0)))
+
IF(LEN($CB116)=0,0.3,SUM(IF(([2]JOE_DATA!$C$2:$C$19999=$CB116)*([2]JOE_DATA!$B$2:$B$19999="Countries of other CMS firms"),0.3,0)))
+
IF(LEN($CC116)=0,0.3,SUM(IF(([2]JOE_DATA!$C$2:$C$19999=$CC116)*([2]JOE_DATA!$B$2:$B$19999="Countries of other CMS firms"),0.3,0)))</f>
        <v>1</v>
      </c>
      <c r="GZ116" s="3">
        <f t="array" ref="GZ116">IF(ISBLANK($CD116),1,SUM(IF(([2]JOE_DATA!$C$2:$C$19999=$CD116)*([2]JOE_DATA!$B$2:$B$19999="Credential status"),1,0)))</f>
        <v>1</v>
      </c>
      <c r="HA116" s="3">
        <f t="array" ref="HA116">IF(ISBLANK($CE116),1,SUM(IF(([2]JOE_DATA!$C$2:$C$19999=$CE116)*([2]JOE_DATA!$B$2:$B$19999="Credential version"),1,0)))</f>
        <v>1</v>
      </c>
      <c r="HB116" s="3">
        <f t="array" ref="HB116">IF(ISBLANK($CG116),1,SUM(IF(([2]JOE_DATA!$C$2:$C$19999=$CG116)*([2]JOE_DATA!$B$2:$B$19999="Credential type "),1,0)))</f>
        <v>1</v>
      </c>
      <c r="HC116" s="3">
        <f t="array" ref="HC116">IF(ISBLANK($CH116),1,SUM(IF(([2]JOE_DATA!$C$2:$C$19999=$CH116)*([2]JOE_DATA!$B$2:$B$19999="Other uses"),1,0)))</f>
        <v>1</v>
      </c>
      <c r="HD116" s="3">
        <f t="array" ref="HD116">IF(ISBLANK($CK116),1,SUM(IF(([2]JOE_DATA!$C$2:$C$19999=$CK116)*([2]JOE_DATA!$B$2:$B$19999="Priority"),1,0)))</f>
        <v>1</v>
      </c>
      <c r="HE116" s="3">
        <f t="array" ref="HE116">IF(LEN($CM116)=0,0.4,SUM(IF(([2]JOE_DATA!$C$2:$C$19999=$CM116)*([2]JOE_DATA!$B$2:$B$19999="Know how"),0.4,0)))
+
IF(LEN($CN116)=0,0.3,SUM(IF(([2]JOE_DATA!$C$2:$C$19999=$CN116)*([2]JOE_DATA!$B$2:$B$19999="Know how"),0.3,0)))
+
IF(LEN($CO116)=0,0.3,SUM(IF(([2]JOE_DATA!$C$2:$C$19999=$CO116)*([2]JOE_DATA!$B$2:$B$19999="Know how"),0.3,0)))</f>
        <v>1</v>
      </c>
      <c r="HF116" s="3">
        <f t="array" ref="HF116">IF(LEN($CS116)=0,0.4,SUM(IF(([2]JOE_DATA!$C$2:$C$19999=$CS116)*([2]JOE_DATA!$B$2:$B$19999="Work type")*([2]JOE_DATA!$A$2:$A$19999="BAIF"),0.4,0)))
+
IF(LEN($CT116)=0,0.3,SUM(IF(([2]JOE_DATA!$C$2:$C$19999=$CT116)*([2]JOE_DATA!$B$2:$B$19999="Work type")*([2]JOE_DATA!$A$2:$A$19999="BAIF"),0.3,0)))
+
IF(LEN($CU116)=0,0.3,SUM(IF(([2]JOE_DATA!$C$2:$C$19999=$CU116)*([2]JOE_DATA!$B$2:$B$19999="Work type")*([2]JOE_DATA!$A$2:$A$19999="BAIF"),0.3,0)))</f>
        <v>1</v>
      </c>
      <c r="HG116" s="3">
        <f t="array" ref="HG116">IF(LEN($CQ116)=0,1,SUM(IF(([2]JOE_DATA!$C$2:$C$19999=$CQ116)*([2]JOE_DATA!$B$2:$B$19999="Client type")*([2]JOE_DATA!$A$2:$A$19999="BAIF"),1,0)))</f>
        <v>1</v>
      </c>
      <c r="HH116" s="3">
        <f t="array" ref="HH116">IF(LEN($CW116)=0,0.4,SUM(IF(([2]JOE_DATA!$C$2:$C$19999=$CW116)*([2]JOE_DATA!$B$2:$B$19999="Work type")*([2]JOE_DATA!$A$2:$A$19999="CRD"),0.4,0)))
+
IF(LEN($CX116)=0,0.3,SUM(IF(([2]JOE_DATA!$C$2:$C$19999=$CX116)*([2]JOE_DATA!$B$2:$B$19999="Work type")*([2]JOE_DATA!$A$2:$A$19999="CRD"),0.3,0)))
+
IF(LEN($CY116)=0,0.3,SUM(IF(([2]JOE_DATA!$C$2:$C$19999=$CY116)*([2]JOE_DATA!$B$2:$B$19999="Work type")*([2]JOE_DATA!$A$2:$A$19999="CRD"),0.3,0)))</f>
        <v>1</v>
      </c>
      <c r="HI116" s="3">
        <f t="array" ref="HI116">IF(LEN($CZ116)=0,0.4,SUM(IF(([2]JOE_DATA!$C$2:$C$19999=$CZ116)*([2]JOE_DATA!$B$2:$B$19999="Sub-work type")*([2]JOE_DATA!$A$2:$A$19999="CRD"),0.4,0)))
+
IF(LEN($DA116)=0,0.3,SUM(IF(([2]JOE_DATA!$C$2:$C$19999=$DA116)*([2]JOE_DATA!$B$2:$B$19999="Sub-work type")*([2]JOE_DATA!$A$2:$A$19999="CRD"),0.3,0)))
+
IF(LEN($DB116)=0,0.3,SUM(IF(([2]JOE_DATA!$C$2:$C$19999=$DB116)*([2]JOE_DATA!$B$2:$B$19999="Sub-work type")*([2]JOE_DATA!$A$2:$A$19999="CRD"),0.3,0)))</f>
        <v>1</v>
      </c>
      <c r="HJ116" s="3">
        <f t="array" ref="HJ116">IF(LEN($CV116)=0,1,SUM(IF(([2]JOE_DATA!$C$2:$C$19999=$CV116)*([2]JOE_DATA!$B$2:$B$19999="Client type")*([2]JOE_DATA!$A$2:$A$19999="CRD"),1,0)))</f>
        <v>1</v>
      </c>
      <c r="HK116" s="3">
        <f t="array" ref="HK116">IF(LEN($DC116)=0,0.4,SUM(IF(([2]JOE_DATA!$C$2:$C$19999=$DC116)*([2]JOE_DATA!$B$2:$B$19999="Work type")*([2]JOE_DATA!$A$2:$A$19999="Corporate"),0.4,0)))
+
IF(LEN($DD116)=0,0.3,SUM(IF(([2]JOE_DATA!$C$2:$C$19999=$DD116)*([2]JOE_DATA!$B$2:$B$19999="Work type")*([2]JOE_DATA!$A$2:$A$19999="Corporate"),0.3,0)))
+
IF(LEN($DE116)=0,0.3,SUM(IF(([2]JOE_DATA!$C$2:$C$19999=$DE116)*([2]JOE_DATA!$B$2:$B$19999="Work type")*([2]JOE_DATA!$A$2:$A$19999="Corporate"),0.3,0)))</f>
        <v>1</v>
      </c>
      <c r="HL116" s="3">
        <f t="array" ref="HL116">IF(LEN($DF116)=0,0.4,SUM(IF(([2]JOE_DATA!$C$2:$C$19999=$DF116)*([2]JOE_DATA!$B$2:$B$19999="Sub-work type")*([2]JOE_DATA!$A$2:$A$19999="Corporate"),0.4,0)))
+
IF(LEN($DG116)=0,0.3,SUM(IF(([2]JOE_DATA!$C$2:$C$19999=$DG116)*([2]JOE_DATA!$B$2:$B$19999="Sub-work type")*([2]JOE_DATA!$A$2:$A$19999="Corporate"),0.3,0)))
+
IF(LEN($DH116)=0,0.3,SUM(IF(([2]JOE_DATA!$C$2:$C$19999=$DH116)*([2]JOE_DATA!$B$2:$B$19999="Sub-work type")*([2]JOE_DATA!$A$2:$A$19999="Corporate"),0.3,0)))</f>
        <v>1</v>
      </c>
      <c r="HM116" s="3">
        <f t="array" ref="HM116">IF(LEN($DI116)=0,0.4,SUM(IF(([2]JOE_DATA!$C$2:$C$19999=$DI116)*([2]JOE_DATA!$B$2:$B$19999="Acting for")*([2]JOE_DATA!$A$2:$A$19999="Corporate"),0.4,0)))
+
IF(LEN($DJ116)=0,0.3,SUM(IF(([2]JOE_DATA!$C$2:$C$19999=$DJ116)*([2]JOE_DATA!$B$2:$B$19999="Acting for")*([2]JOE_DATA!$A$2:$A$19999="Corporate"),0.3,0)))
+
IF(LEN($DK116)=0,0.3,SUM(IF(([2]JOE_DATA!$C$2:$C$19999=$DK116)*([2]JOE_DATA!$B$2:$B$19999="Acting for")*([2]JOE_DATA!$A$2:$A$19999="Corporate"),0.3,0)))</f>
        <v>1</v>
      </c>
      <c r="HN116" s="3">
        <f t="array" ref="HN116">IF(LEN($DM116)=0,0.4,SUM(IF(([2]JOE_DATA!$C$2:$C$19999=$DM116)*([2]JOE_DATA!$B$2:$B$19999="Country of buyer")*([2]JOE_DATA!$A$2:$A$19999="Corporate"),0.4,0)))
+
IF(LEN($DN116)=0,0.3,SUM(IF(([2]JOE_DATA!$C$2:$C$19999=$DN116)*([2]JOE_DATA!$B$2:$B$19999="Country of buyer")*([2]JOE_DATA!$A$2:$A$19999="Corporate"),0.3,0)))
+
IF(LEN($DL116)=0,0.3,SUM(IF(([2]JOE_DATA!$C$2:$C$19999=$DL116)*([2]JOE_DATA!$B$2:$B$19999="Country of buyer")*([2]JOE_DATA!$A$2:$A$19999="Corporate"),0.3,0)))</f>
        <v>1</v>
      </c>
      <c r="HO116" s="3">
        <f t="array" ref="HO116">IF(LEN($DO116)=0,0.4,SUM(IF(([2]JOE_DATA!$C$2:$C$19999=$DO116)*([2]JOE_DATA!$B$2:$B$19999="Country of seller")*([2]JOE_DATA!$A$2:$A$19999="Corporate"),0.4,0)))
+
IF(LEN($DP116)=0,0.3,SUM(IF(([2]JOE_DATA!$C$2:$C$19999=$DP116)*([2]JOE_DATA!$B$2:$B$19999="Country of seller")*([2]JOE_DATA!$A$2:$A$19999="Corporate"),0.3,0)))
+
IF(LEN($DQ116)=0,0.3,SUM(IF(([2]JOE_DATA!$C$2:$C$19999=$DQ116)*([2]JOE_DATA!$B$2:$B$19999="Country of seller")*([2]JOE_DATA!$A$2:$A$19999="Corporate"),0.3,0)))</f>
        <v>1</v>
      </c>
      <c r="HP116" s="3">
        <f t="array" ref="HP116">IF(LEN($DR116)=0,0.4,SUM(IF(([2]JOE_DATA!$C$2:$C$19999=$DR116)*([2]JOE_DATA!$B$2:$B$19999="Country of target")*([2]JOE_DATA!$A$2:$A$19999="Corporate"),0.4,0)))
+
IF(LEN($DS116)=0,0.3,SUM(IF(([2]JOE_DATA!$C$2:$C$19999=$DS116)*([2]JOE_DATA!$B$2:$B$19999="Country of target")*([2]JOE_DATA!$A$2:$A$19999="Corporate"),0.3,0)))
+
IF(LEN($DT116)=0,0.3,SUM(IF(([2]JOE_DATA!$C$2:$C$19999=$DT116)*([2]JOE_DATA!$B$2:$B$19999="Country of target")*([2]JOE_DATA!$A$2:$A$19999="Corporate"),0.3,0)))</f>
        <v>1</v>
      </c>
      <c r="HQ116" s="3">
        <f t="array" ref="HQ116">IF(LEN($DU116)=0,1,SUM(IF(([2]JOE_DATA!$C$2:$C$19999=$DU116)*([2]JOE_DATA!$B$2:$B$19999="Value over US $5m")*([2]JOE_DATA!$A$2:$A$19999="Corporate"),1,0)))</f>
        <v>1</v>
      </c>
      <c r="HR116" s="3">
        <f t="array" ref="HR116">IF(LEN($DV116)=0,1,SUM(IF(([2]JOE_DATA!$C$2:$C$19999=$DV116)*([2]JOE_DATA!$B$2:$B$19999="Value over £500,000")*([2]JOE_DATA!$A$2:$A$19999="Corporate"),1,0)))</f>
        <v>1</v>
      </c>
      <c r="HS116" s="3">
        <f t="array" ref="HS116">IF(LEN($DW116)=0,1,SUM(IF(([2]JOE_DATA!$C$2:$C$19999=$DW116)*([2]JOE_DATA!$B$2:$B$19999="Value over Euro 5m")*([2]JOE_DATA!$A$2:$A$19999="Corporate"),1,0)))</f>
        <v>1</v>
      </c>
      <c r="HT116" s="3">
        <f t="array" ref="HT116">IF(LEN($DX116)=0,1,SUM(IF(([2]JOE_DATA!$C$2:$C$19999=$DX116)*([2]JOE_DATA!$B$2:$B$19999="Value range in euros")*([2]JOE_DATA!$A$2:$A$19999="Corporate"),1,0)))</f>
        <v>1</v>
      </c>
      <c r="HU116" s="3">
        <f t="array" ref="HU116">IF(LEN($DY116)=0,1,SUM(IF(([2]JOE_DATA!$C$2:$C$19999=$DY116)*([2]JOE_DATA!$B$2:$B$19999="Is the deal relevant for M&amp;A study")*([2]JOE_DATA!$A$2:$A$19999="Corporate"),1,0)))</f>
        <v>1</v>
      </c>
      <c r="HV116" s="3">
        <f t="array" ref="HV116">IF(LEN($DZ116)=0,1,SUM(IF(([2]JOE_DATA!$C$2:$C$19999=$DZ116)*([2]JOE_DATA!$B$2:$B$19999="Does the deal involve PE clients")*([2]JOE_DATA!$A$2:$A$19999="Corporate"),1,0)))</f>
        <v>1</v>
      </c>
      <c r="HW116" s="3">
        <f t="array" ref="HW116">IF(LEN($EA116)=0,1,SUM(IF(([2]JOE_DATA!$C$2:$C$19999=$EA116)*([2]JOE_DATA!$B$2:$B$19999="Quarter deal announced/signed")*([2]JOE_DATA!$A$2:$A$19999="Corporate"),1,0)))</f>
        <v>1</v>
      </c>
      <c r="HX116" s="3">
        <f t="array" ref="HX116">IF(LEN($EB116)=0,1,SUM(IF(([2]JOE_DATA!$C$2:$C$19999=$EB116)*([2]JOE_DATA!$B$2:$B$19999="Quarter deal completed")*([2]JOE_DATA!$A$2:$A$19999="Corporate"),1,0)))</f>
        <v>1</v>
      </c>
      <c r="HY116" s="3">
        <f t="array" ref="HY116">IF(LEN($EC116)=0,1,SUM(IF(([2]JOE_DATA!$C$2:$C$19999=$EC116)*([2]JOE_DATA!$B$2:$B$19999="Year deal announced/signed")*([2]JOE_DATA!$A$2:$A$19999="Corporate"),1,0)))</f>
        <v>1</v>
      </c>
      <c r="HZ116" s="3">
        <f t="array" ref="HZ116">IF(LEN($ED116)=0,1,SUM(IF(([2]JOE_DATA!$C$2:$C$19999=$ED116)*([2]JOE_DATA!$B$2:$B$19999="Year deal completed")*([2]JOE_DATA!$A$2:$A$19999="Corporate"),1,0)))</f>
        <v>1</v>
      </c>
      <c r="IA116" s="3">
        <v>1</v>
      </c>
      <c r="IB116" s="3">
        <f t="array" ref="IB116">IF(LEN($EF116)=0,1,SUM(IF(([2]JOE_DATA!$C$2:$C$19999=$EF116)*([2]JOE_DATA!$B$2:$B$19999="Work type")*([2]JOE_DATA!$A$2:$A$19999="Corporate Tax"),1,0)))</f>
        <v>1</v>
      </c>
      <c r="IC116" s="3">
        <f t="array" ref="IC116">IF(LEN($EG116)=0,0.4,SUM(IF(([2]JOE_DATA!$C$2:$C$19999=$EG116)*([2]JOE_DATA!$B$2:$B$19999="Work type")*([2]JOE_DATA!$A$2:$A$19999="EPC Construction"),0.4,0)))
+
IF(LEN($EH116)=0,0.3,SUM(IF(([2]JOE_DATA!$C$2:$C$19999=$EH116)*([2]JOE_DATA!$B$2:$B$19999="Work type")*([2]JOE_DATA!$A$2:$A$19999="EPC Construction"),0.3,0)))
+
IF(LEN($EI116)=0,0.3,SUM(IF(([2]JOE_DATA!$C$2:$C$19999=$EI116)*([2]JOE_DATA!$B$2:$B$19999="Work type")*([2]JOE_DATA!$A$2:$A$19999="EPC Construction"),0.3,0)))</f>
        <v>1</v>
      </c>
      <c r="ID116" s="3">
        <f t="array" ref="ID116">IF(LEN($EJ116)=0,0.4,SUM(IF(([2]JOE_DATA!$C$2:$C$19999=$EJ116)*([2]JOE_DATA!$B$2:$B$19999="Contract type")*([2]JOE_DATA!$A$2:$A$19999="EPC Construction"),0.4,0)))
+
IF(LEN($EK116)=0,0.3,SUM(IF(([2]JOE_DATA!$C$2:$C$19999=$EK116)*([2]JOE_DATA!$B$2:$B$19999="Contract type")*([2]JOE_DATA!$A$2:$A$19999="EPC Construction"),0.3,0)))
+
IF(LEN($EL116)=0,0.3,SUM(IF(([2]JOE_DATA!$C$2:$C$19999=$EL116)*([2]JOE_DATA!$B$2:$B$19999="Contract type")*([2]JOE_DATA!$A$2:$A$19999="EPC Construction"),0.3,0)))</f>
        <v>1</v>
      </c>
      <c r="IE116" s="3">
        <f t="array" ref="IE116">IF(LEN($EP116)=0,1,SUM(IF(([2]JOE_DATA!$C$2:$C$19999=$EP116)*([2]JOE_DATA!$B$2:$B$19999="Client type")*([2]JOE_DATA!$A$2:$A$19999="EPC Construction"),1,0)))</f>
        <v>1</v>
      </c>
      <c r="IF116" s="3">
        <f t="array" ref="IF116">IF(LEN($EN116)=0,1,SUM(IF(([2]JOE_DATA!$C$2:$C$19999=$EN116)*([2]JOE_DATA!$B$2:$B$19999="Subject matter")*([2]JOE_DATA!$A$2:$A$19999="EPC Construction"),1,0)))</f>
        <v>1</v>
      </c>
      <c r="IG116" s="3">
        <f t="array" ref="IG116">IF(LEN($ER116)=0,1,SUM(IF(([2]JOE_DATA!$C$2:$C$19999=$ER116)*([2]JOE_DATA!$B$2:$B$19999="Client scope")*([2]JOE_DATA!$A$2:$A$19999="EPC Construction"),1,0)))</f>
        <v>1</v>
      </c>
      <c r="IH116" s="3">
        <f t="array" ref="IH116">IF(LEN($ES116)=0,0.4,SUM(IF(([2]JOE_DATA!$C$2:$C$19999=$ES116)*([2]JOE_DATA!$B$2:$B$19999="Work type")*([2]JOE_DATA!$A$2:$A$19999="EPC Energy"),0.4,0)))
+
IF(LEN($ET116)=0,0.3,SUM(IF(([2]JOE_DATA!$C$2:$C$19999=$ET116)*([2]JOE_DATA!$B$2:$B$19999="Work type")*([2]JOE_DATA!$A$2:$A$19999="EPC Energy"),0.3,0)))
+
IF(LEN($EU116)=0,0.3,SUM(IF(([2]JOE_DATA!$C$2:$C$19999=$EU116)*([2]JOE_DATA!$B$2:$B$19999="Work type")*([2]JOE_DATA!$A$2:$A$19999="EPC Energy"),0.3,0)))</f>
        <v>1</v>
      </c>
      <c r="II116" s="3">
        <f t="array" ref="II116">IF(LEN($EV116)=0,1,SUM(IF(([2]JOE_DATA!$C$2:$C$19999=$EV116)*([2]JOE_DATA!$B$2:$B$19999="Work type")*([2]JOE_DATA!$A$2:$A$19999="EPC Energy"),1,0)))</f>
        <v>1</v>
      </c>
      <c r="IJ116" s="3">
        <f t="array" ref="IJ116">IF(LEN($EW116)=0,1,SUM(IF(([2]JOE_DATA!$C$2:$C$19999=$EW116)*([2]JOE_DATA!$B$2:$B$19999="Client type")*([2]JOE_DATA!$A$2:$A$19999="EPC Projects"),1,0)))</f>
        <v>1</v>
      </c>
      <c r="IK116" s="3">
        <f t="array" ref="IK116">IF(LEN($FE116)=0,0.4,SUM(IF(([2]JOE_DATA!$C$2:$C$19999=$FE116)*([2]JOE_DATA!$B$2:$B$19999="Client type")*([2]JOE_DATA!$A$2:$A$19999="Real Estate"),0.4,0)))
+
IF(LEN($FF116)=0,0.3,SUM(IF(([2]JOE_DATA!$C$2:$C$19999=$FF116)*([2]JOE_DATA!$B$2:$B$19999="Client type")*([2]JOE_DATA!$A$2:$A$19999="Real Estate"),0.3,0)))
+
IF(LEN($FG116)=0,0.3,SUM(IF(([2]JOE_DATA!$C$2:$C$19999=$FG116)*([2]JOE_DATA!$B$2:$B$19999="Client type")*([2]JOE_DATA!$A$2:$A$19999="Real Estate"),0.3,0)))</f>
        <v>1</v>
      </c>
      <c r="IL116" s="3">
        <f t="array" ref="IL116">IF(LEN($FH116)=0,0.4,SUM(IF(([2]JOE_DATA!$C$2:$C$19999=$FH116)*([2]JOE_DATA!$B$2:$B$19999="Work type")*([2]JOE_DATA!$A$2:$A$19999="Real Estate"),0.4,0)))
+
IF(LEN($FI116)=0,0.3,SUM(IF(([2]JOE_DATA!$C$2:$C$19999=$FI116)*([2]JOE_DATA!$B$2:$B$19999="Work type")*([2]JOE_DATA!$A$2:$A$19999="Real Estate"),0.3,0)))
+
IF(LEN($FJ116)=0,0.3,SUM(IF(([2]JOE_DATA!$C$2:$C$19999=$FJ116)*([2]JOE_DATA!$B$2:$B$19999="Work type")*([2]JOE_DATA!$A$2:$A$19999="Real Estate"),0.3,0)))</f>
        <v>1</v>
      </c>
      <c r="IM116" s="3">
        <f t="array" ref="IM116">IF(LEN($EX116)=0,0.4,SUM(IF(([2]JOE_DATA!$C$2:$C$19999=$EX116)*([2]JOE_DATA!$B$2:$B$19999="Work type")*([2]JOE_DATA!$A$2:$A$19999="Human Capital"),0.4,0)))
+
IF(LEN($EY116)=0,0.3,SUM(IF(([2]JOE_DATA!$C$2:$C$19999=$EY116)*([2]JOE_DATA!$B$2:$B$19999="Work type")*([2]JOE_DATA!$A$2:$A$19999="Human Capital"),0.3,0)))
+
IF(LEN($EZ116)=0,0.3,SUM(IF(([2]JOE_DATA!$C$2:$C$19999=$EZ116)*([2]JOE_DATA!$B$2:$B$19999="Work type")*([2]JOE_DATA!$A$2:$A$19999="Human Capital"),0.3,0)))</f>
        <v>1</v>
      </c>
      <c r="IN116" s="3">
        <f t="array" ref="IN116">IF(LEN($FA116)=0,0.4,SUM(IF(([2]JOE_DATA!$C$2:$C$19999=$FA116)*([2]JOE_DATA!$B$2:$B$19999="Sub-work types")*([2]JOE_DATA!$A$2:$A$19999="Human Capital"),0.4,0)))
+
IF(LEN($FB116)=0,0.3,SUM(IF(([2]JOE_DATA!$C$2:$C$19999=$FB116)*([2]JOE_DATA!$B$2:$B$19999="Sub-work types")*([2]JOE_DATA!$A$2:$A$19999="Human Capital"),0.3,0)))
+
IF(LEN($FC116)=0,0.3,SUM(IF(([2]JOE_DATA!$C$2:$C$19999=$FC116)*([2]JOE_DATA!$B$2:$B$19999="Sub-work types")*([2]JOE_DATA!$A$2:$A$19999="Human Capital"),0.3,0)))</f>
        <v>1</v>
      </c>
      <c r="IO116" s="16">
        <f t="array" ref="IO116">IF(LEN($FD116)=0,1,SUM(IF(([2]JOE_DATA!$C$2:$C$19999=$FD116)*([2]JOE_DATA!$B$2:$B$19999="Pension scheme")*([2]JOE_DATA!$A$2:$A$19999="Human Capital"),1,0)))</f>
        <v>1</v>
      </c>
      <c r="IP116" s="3">
        <f t="array" ref="IP116">IF(LEN($BT116)=0,0.4,SUM(IF(([2]JOE_DATA!$C$2:$C$19999=$BT116)*([2]JOE_DATA!$B$2:$B$19999="Other Matter Executive"),0.4,0)))
+
IF(LEN($BU116)=0,0.3,SUM(IF(([2]JOE_DATA!$C$2:$C$19999=$BU116)*([2]JOE_DATA!$B$2:$B$19999="Other Matter Executive"),0.3,0)))
+
IF(LEN($BV116)=0,0.3,SUM(IF(([2]JOE_DATA!$C$2:$C$19999=$BV116)*([2]JOE_DATA!$B$2:$B$19999="Other Matter Executive"),0.3,0)))</f>
        <v>1</v>
      </c>
    </row>
    <row r="117" spans="1:250" ht="18.75">
      <c r="A117" s="37" t="s">
        <v>246</v>
      </c>
      <c r="B117" s="38" t="s">
        <v>606</v>
      </c>
      <c r="C117" s="37" t="s">
        <v>254</v>
      </c>
      <c r="D117" s="37"/>
      <c r="E117" s="3"/>
      <c r="F117" s="39" t="s">
        <v>279</v>
      </c>
      <c r="G117" s="3"/>
      <c r="H117" s="3"/>
      <c r="I117" s="40" t="s">
        <v>446</v>
      </c>
      <c r="J117" s="3"/>
      <c r="K117" s="3"/>
      <c r="L117" s="37"/>
      <c r="M117" s="3"/>
      <c r="N117" s="3"/>
      <c r="O117" s="41" t="s">
        <v>99</v>
      </c>
      <c r="P117" s="37"/>
      <c r="Q117" s="37"/>
      <c r="R117" s="3"/>
      <c r="S117" s="42"/>
      <c r="T117" s="42">
        <v>39076</v>
      </c>
      <c r="U117" s="37" t="s">
        <v>279</v>
      </c>
      <c r="V117" s="3"/>
      <c r="W117" s="3"/>
      <c r="X117" s="40" t="s">
        <v>446</v>
      </c>
      <c r="Y117" s="3"/>
      <c r="Z117" s="3"/>
      <c r="AA117" s="37" t="s">
        <v>607</v>
      </c>
      <c r="AB117" s="37"/>
      <c r="AC117" s="3"/>
      <c r="AD117" s="37" t="s">
        <v>254</v>
      </c>
      <c r="AE117" s="3"/>
      <c r="AF117" s="3"/>
      <c r="AG117" s="43" t="s">
        <v>130</v>
      </c>
      <c r="AH117" s="3"/>
      <c r="AI117" s="37" t="s">
        <v>255</v>
      </c>
      <c r="AJ117" s="3"/>
      <c r="AK117" s="3"/>
      <c r="AL117" s="37"/>
      <c r="AM117" s="3"/>
      <c r="AN117" s="3"/>
      <c r="AO117" s="37" t="s">
        <v>256</v>
      </c>
      <c r="AP117" s="3"/>
      <c r="AQ117" s="3"/>
      <c r="AR117" s="3"/>
      <c r="AS117" s="3"/>
      <c r="AT117" s="3"/>
      <c r="AU117" s="3"/>
      <c r="AV117" s="3"/>
      <c r="AW117" s="3"/>
      <c r="AX117" s="3"/>
      <c r="AY117" s="3"/>
      <c r="AZ117" s="3"/>
      <c r="BA117" s="3"/>
      <c r="BB117" s="3"/>
      <c r="BC117" s="3"/>
      <c r="BD117" s="3"/>
      <c r="BE117" s="44"/>
      <c r="BF117" s="37"/>
      <c r="BG117" s="37" t="s">
        <v>254</v>
      </c>
      <c r="BH117" s="3"/>
      <c r="BI117" s="40" t="s">
        <v>257</v>
      </c>
      <c r="BJ117" s="45"/>
      <c r="BK117" s="45"/>
      <c r="BL117" s="46" t="s">
        <v>266</v>
      </c>
      <c r="BM117" s="46"/>
      <c r="BN117" s="37"/>
      <c r="BO117" s="3"/>
      <c r="BP117" s="3"/>
      <c r="BQ117" s="3"/>
      <c r="BR117" s="3"/>
      <c r="BS117" s="3"/>
      <c r="BT117" s="37"/>
      <c r="BU117" s="37"/>
      <c r="BV117" s="37"/>
      <c r="BW117" s="3"/>
      <c r="BX117" s="3"/>
      <c r="BY117" s="3"/>
      <c r="BZ117" s="3"/>
      <c r="CA117" s="3"/>
      <c r="CB117" s="3"/>
      <c r="CC117" s="3"/>
      <c r="CD117" s="41" t="s">
        <v>259</v>
      </c>
      <c r="CE117" s="40" t="s">
        <v>260</v>
      </c>
      <c r="CF117" s="3"/>
      <c r="CG117" s="41" t="s">
        <v>261</v>
      </c>
      <c r="CH117" s="40"/>
      <c r="CI117" s="3"/>
      <c r="CJ117" s="3"/>
      <c r="CK117" s="41" t="s">
        <v>262</v>
      </c>
      <c r="CL117" s="3"/>
      <c r="CM117" s="3"/>
      <c r="CN117" s="3"/>
      <c r="CO117" s="3"/>
      <c r="CP117" s="3"/>
      <c r="CQ117" s="37"/>
      <c r="CR117" s="37"/>
      <c r="CS117" s="37"/>
      <c r="CT117" s="37"/>
      <c r="CU117" s="37"/>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7"/>
      <c r="FF117" s="37"/>
      <c r="FG117" s="37"/>
      <c r="FH117" s="37"/>
      <c r="FI117" s="37"/>
      <c r="FJ117" s="3"/>
      <c r="FK117" s="3"/>
      <c r="FL117" s="3"/>
      <c r="FM117" s="3"/>
      <c r="FO117" s="3"/>
      <c r="FP117" s="3"/>
      <c r="FQ117" s="3" t="str">
        <f t="array" ref="FQ117">IF(SUM($FU117:$IP117)=74,"PASS","FAIL")</f>
        <v>PASS</v>
      </c>
      <c r="FR117" s="3">
        <f t="shared" si="9"/>
        <v>0</v>
      </c>
      <c r="FS117" s="3">
        <f t="shared" si="10"/>
        <v>0</v>
      </c>
      <c r="FT117" s="3"/>
      <c r="FU117" s="3">
        <f t="array" ref="FU117">SUM(IF(([2]JOE_DATA!$C$2:$C$19999=$C117)*([2]JOE_DATA!$B$2:$B$19999="Client Name Confidential"),1,0))</f>
        <v>1</v>
      </c>
      <c r="FV117" s="3">
        <f t="array" ref="FV117">IF(ISBLANK($E117),1,SUM(IF(([2]JOE_DATA!$C$2:$C$19999=$E117)*([2]JOE_DATA!$B$2:$B$19999="Client name confidential on completion"),1,0)))</f>
        <v>1</v>
      </c>
      <c r="FW117" s="3">
        <f t="array" ref="FW117">IF(LEN($F117)=0,0.5,SUM(IF(([2]JOE_DATA!$C$2:$C$19999=$F117)*([2]JOE_DATA!$B$2:$B$19999="Client sector group"),0.5,0)))
+
IF(LEN($G117)=0,0.25,SUM(IF(([2]JOE_DATA!$C$2:$C$19999=$G117)*([2]JOE_DATA!$B$2:$B$19999="Client sector group"),0.25,0)))
+
IF(LEN($H117)=0,0.25,SUM(IF(([2]JOE_DATA!$C$2:$C$19999=$H117)*([2]JOE_DATA!$B$2:$B$19999="Client sector group"),0.25,0)))</f>
        <v>1</v>
      </c>
      <c r="FX117" s="3">
        <f t="array" ref="FX117">IF(ISBLANK($I117),0.5,SUM(IF(([2]JOE_DATA!$C$2:$C$19999=$I117)*([2]JOE_DATA!$B$2:$B$19999="Client sub-sector group"),0.5,0)))
+
IF(ISBLANK($J117),0.25,SUM(IF(([2]JOE_DATA!$C$2:$C$19999=$J117)*([2]JOE_DATA!$B$2:$B$19999="Client sub-sector group"),0.25,0)))
+
IF(ISBLANK($K117),0.25,SUM(IF(([2]JOE_DATA!$C$2:$C$19999=$K117)*([2]JOE_DATA!$B$2:$B$19999="Client sub-sector group"),0.25,0)))</f>
        <v>1</v>
      </c>
      <c r="FY117" s="3">
        <f t="array" ref="FY117">IF(LEN($L117)=0,0.4,SUM(IF(([2]JOE_DATA!$C$2:$C$19999=$L117)*([2]JOE_DATA!$B$2:$B$19999="Predominant Country of Client"),0.4,0)))
+
IF(LEN($M117)=0,0.3,SUM(IF(([2]JOE_DATA!$C$2:$C$19999=$M117)*([2]JOE_DATA!$B$2:$B$19999="Predominant Country of Client"),0.3,0)))
+
IF(LEN($N117)=0,0.3,SUM(IF(([2]JOE_DATA!$C$2:$C$19999=$N117)*([2]JOE_DATA!$B$2:$B$19999="Predominant Country of Client"),0.3,0)))</f>
        <v>1</v>
      </c>
      <c r="FZ117" s="3">
        <f t="array" ref="FZ117">IF(LEN($O117)=0,0.4,SUM(IF(([2]JOE_DATA!$C$2:$C$19999=$O117)*([2]JOE_DATA!$B$2:$B$19999="Main practice group"),0.4,0)))
+
IF(LEN($P117)=0,0.3,SUM(IF(([2]JOE_DATA!$C$2:$C$19999=$P117)*([2]JOE_DATA!$B$2:$B$19999="Main practice group"),0.3,0)))
+
IF(LEN($Q117)=0,0.3,SUM(IF(([2]JOE_DATA!$C$2:$C$19999=$Q117)*([2]JOE_DATA!$B$2:$B$19999="Main practice group"),0.3,0)))</f>
        <v>1</v>
      </c>
      <c r="GA117" s="3">
        <f t="shared" si="11"/>
        <v>1</v>
      </c>
      <c r="GB117" s="3">
        <f t="shared" si="12"/>
        <v>1</v>
      </c>
      <c r="GC117" s="3">
        <f t="array" ref="GC117">IF(LEN($U117)=0,0.4,SUM(IF(([2]JOE_DATA!$C$2:$C$19999=$U117)*([2]JOE_DATA!$B$2:$B$19999="Matter sector group"),0.4,0)))
+
IF(LEN($V117)=0,0.3,SUM(IF(([2]JOE_DATA!$C$2:$C$19999=$V117)*([2]JOE_DATA!$B$2:$B$19999="Matter sector group"),0.3,0)))
+
IF(LEN($W117)=0,0.3,SUM(IF(([2]JOE_DATA!$C$2:$C$19999=$W117)*([2]JOE_DATA!$B$2:$B$19999="Matter sector group"),0.3,0)))</f>
        <v>1</v>
      </c>
      <c r="GD117" s="3">
        <f t="array" ref="GD117">IF(LEN($X117)=0,0.4,SUM(IF(([2]JOE_DATA!$C$2:$C$19999=$X117)*([2]JOE_DATA!$B$2:$B$19999="Matter sub-sector group"),0.4,0)))
+
IF(LEN($Y117)=0,0.3,SUM(IF(([2]JOE_DATA!$C$2:$C$19999=$Y117)*([2]JOE_DATA!$B$2:$B$19999="Matter sub-sector group"),0.3,0)))
+
IF(LEN($Z117)=0,0.3,SUM(IF(([2]JOE_DATA!$C$2:$C$19999=$Z117)*([2]JOE_DATA!$B$2:$B$19999="Matter sub-sector group"),0.3,0)))</f>
        <v>1</v>
      </c>
      <c r="GE117" s="3">
        <f t="array" ref="GE117">IF(ISBLANK($AD117),1,SUM(IF(([2]JOE_DATA!$C$2:$C$19999=$AD117)*([2]JOE_DATA!$B$2:$B$19999="Matter confidential"),1,0)))</f>
        <v>1</v>
      </c>
      <c r="GF117" s="3">
        <f t="array" ref="GF117">IF(ISBLANK($AE117),1,SUM(IF(([2]JOE_DATA!$C$2:$C$19999=$AE117)*([2]JOE_DATA!$B$2:$B$19999="Matter confidential on completion"),1,0)))</f>
        <v>1</v>
      </c>
      <c r="GG117" s="3">
        <f t="array" ref="GG117">IF(ISBLANK($AG117),1,SUM(IF(([2]JOE_DATA!$C$2:$C$19999=$AG117)*([2]JOE_DATA!$B$2:$B$19999="Applicable law"),1,0)))</f>
        <v>1</v>
      </c>
      <c r="GH117" s="3">
        <f t="array" ref="GH117">IF(ISBLANK($AO117),1,SUM(IF(([2]JOE_DATA!$C$2:$C$19999=$AO117)*([2]JOE_DATA!$B$2:$B$19999="Contentious"),1,0)))</f>
        <v>1</v>
      </c>
      <c r="GI117" s="3">
        <f t="array" ref="GI117">IF(ISBLANK($AP117),1,SUM(IF(([2]JOE_DATA!$C$2:$C$19999=$AP117)*([2]JOE_DATA!$B$2:$B$19999="Dispute resolution"),1,0)))</f>
        <v>1</v>
      </c>
      <c r="GJ117" s="3">
        <f t="array" ref="GJ117">IF(ISBLANK($AQ117),1,SUM(IF(([2]JOE_DATA!$C$2:$C$19999=$AQ117)*([2]JOE_DATA!$B$2:$B$19999="Language of dispute"),1,0)))</f>
        <v>1</v>
      </c>
      <c r="GK117" s="3">
        <f t="array" ref="GK117">IF(LEN($AW117)=0,0.4,SUM(IF(([2]JOE_DATA!$C$2:$C$19999=$AW117)*([2]JOE_DATA!$B$2:$B$19999="Country Of Arbitration"),0.4,0)))
+
IF(LEN($AX117)=0,0.3,SUM(IF(([2]JOE_DATA!$C$2:$C$19999=$AX117)*([2]JOE_DATA!$B$2:$B$19999="Country Of Arbitration"),0.3,0)))
+
IF(LEN($AY117)=0,0.3,SUM(IF(([2]JOE_DATA!$C$2:$C$19999=$AY117)*([2]JOE_DATA!$B$2:$B$19999="Country Of Arbitration"),0.3,0)))</f>
        <v>1</v>
      </c>
      <c r="GL117" s="3">
        <f t="array" ref="GL117">IF(LEN($AT117)=0,0.4,SUM(IF(([2]JOE_DATA!$C$2:$C$19999=$AT117)*([2]JOE_DATA!$B$2:$B$19999="Jurisdiction of dispute"),0.4,0)))
+
IF(LEN($AU117)=0,0.3,SUM(IF(([2]JOE_DATA!$C$2:$C$19999=$AU117)*([2]JOE_DATA!$B$2:$B$19999="Jurisdiction of dispute"),0.3,0)))
+
IF(LEN($AV117)=0,0.3,SUM(IF(([2]JOE_DATA!$C$2:$C$19999=$AV117)*([2]JOE_DATA!$B$2:$B$19999="Jurisdiction of dispute"),0.3,0)))</f>
        <v>1</v>
      </c>
      <c r="GM117" s="3">
        <f t="array" ref="GM117">IF(LEN($AZ117)=0,0.6,SUM(IF(([2]JOE_DATA!$C$2:$C$19999=$AZ117)*([2]JOE_DATA!$B$2:$B$19999="Seat of arbitration"),0.6,0)))
+
IF(LEN($BA117)=0,0.4,SUM(IF(([2]JOE_DATA!$C$2:$C$19999=$BA117)*([2]JOE_DATA!$B$2:$B$19999="Seat of arbitration"),0.4,0)))</f>
        <v>1</v>
      </c>
      <c r="GN117" s="3">
        <f t="array" ref="GN117">IF(ISBLANK($BB117),1,SUM(IF(([2]JOE_DATA!$C$2:$C$19999=$BB117)*([2]JOE_DATA!$B$2:$B$19999="Arbitral rules"),1,0)))</f>
        <v>1</v>
      </c>
      <c r="GO117" s="3">
        <f t="array" ref="GO117">IF(ISBLANK($BC117),1,SUM(IF(([2]JOE_DATA!$C$2:$C$19999=$BC117)*([2]JOE_DATA!$B$2:$B$19999="Investment treaty"),1,0)))</f>
        <v>1</v>
      </c>
      <c r="GP117" s="3">
        <f t="array" ref="GP117">IF(ISBLANK($BD117),1,SUM(IF(([2]JOE_DATA!$C$2:$C$19999=$BD117)*([2]JOE_DATA!$B$2:$B$19999="Investigation type"),1,0)))</f>
        <v>1</v>
      </c>
      <c r="GQ117" s="3">
        <f t="array" ref="GQ117">IF(ISBLANK($BF117),1,SUM(IF(([2]JOE_DATA!$C$2:$C$19999=$BF117)*([2]JOE_DATA!$B$2:$B$19999="Currency of deal"),1,0)))</f>
        <v>1</v>
      </c>
      <c r="GR117" s="3">
        <f t="array" ref="GR117">IF(ISBLANK($BG117),1,SUM(IF(([2]JOE_DATA!$C$2:$C$19999=$BG117)*([2]JOE_DATA!$B$2:$B$19999="Value confidential"),1,0)))</f>
        <v>1</v>
      </c>
      <c r="GS117" s="3">
        <f t="array" ref="GS117">IF(ISBLANK($BH117),1,SUM(IF(([2]JOE_DATA!$C$2:$C$19999=$BH117)*([2]JOE_DATA!$B$2:$B$19999="Value confidential on completion"),1,0)))</f>
        <v>1</v>
      </c>
      <c r="GT117" s="3">
        <f t="array" ref="GT117">IF(LEN($BI117)=0,0.4,SUM(IF(([2]JOE_DATA!$C$2:$C$19999=$BI117)*([2]JOE_DATA!$B$2:$B$19999="Teams"),0.4,0)))
+
IF(LEN($BJ117)=0,0.3,SUM(IF(([2]JOE_DATA!$C$2:$C$19999=$BJ117)*([2]JOE_DATA!$B$2:$B$19999="Teams"),0.3,0)))
+
IF(LEN($BK117)=0,0.3,SUM(IF(([2]JOE_DATA!$C$2:$C$19999=$BK117)*([2]JOE_DATA!$B$2:$B$19999="Teams"),0.3,0)))</f>
        <v>1</v>
      </c>
      <c r="GU117" s="3">
        <f t="array" ref="GU117">IF(LEN($BL117)=0,0.4,SUM(IF(([2]JOE_DATA!$C$2:$C$19999=$BL117)*([2]JOE_DATA!$B$2:$B$19999="Lead Matter Partner"),0.4,0)))
+
IF(LEN($BM117)=0,0.3,SUM(IF(([2]JOE_DATA!$C$2:$C$19999=$BM117)*([2]JOE_DATA!$B$2:$B$19999="Lead Matter Partner"),0.3,0)))
+
IF(LEN($BN117)=0,0.3,SUM(IF(([2]JOE_DATA!$C$2:$C$19999=$BN117)*([2]JOE_DATA!$B$2:$B$19999="Lead Matter Partner"),0.3,0)))</f>
        <v>1</v>
      </c>
      <c r="GV117" s="3">
        <f t="array" ref="GV117">IF(LEN($BP117)=0,0.4,SUM(IF(([2]JOE_DATA!$C$2:$C$19999=$BP117)*([2]JOE_DATA!$B$2:$B$19999="Source of credential"),0.4,0)))
+
IF(LEN($BQ117)=0,0.3,SUM(IF(([2]JOE_DATA!$C$2:$C$19999=$BQ117)*([2]JOE_DATA!$B$2:$B$19999="Source of credential"),0.3,0)))
+
IF(LEN($BR117)=0,0.3,SUM(IF(([2]JOE_DATA!$C$2:$C$19999=$BR117)*([2]JOE_DATA!$B$2:$B$19999="Source of credential"),0.3,0)))</f>
        <v>1</v>
      </c>
      <c r="GW117" s="3">
        <f t="array" ref="GW117">IF(LEN($BX117)=0,0.4,SUM(IF(([2]JOE_DATA!$C$2:$C$19999=$BX117)*([2]JOE_DATA!$B$2:$B$19999="CMS firms involved"),0.4,0)))
+
IF(LEN($BY117)=0,0.6,SUM(IF(([2]JOE_DATA!$C$2:$C$19999=$BY117)*([2]JOE_DATA!$B$2:$B$19999="CMS firms involved"),0.6,0)))</f>
        <v>1</v>
      </c>
      <c r="GX117" s="3">
        <f t="array" ref="GX117">IF(ISBLANK($BZ117),1,SUM(IF(([2]JOE_DATA!$C$2:$C$19999=$BZ117)*([2]JOE_DATA!$B$2:$B$19999="Lead CMS firm"),1,0)))</f>
        <v>1</v>
      </c>
      <c r="GY117" s="3">
        <f t="array" ref="GY117">IF(LEN($CA117)=0,0.4,SUM(IF(([2]JOE_DATA!$C$2:$C$19999=$CA117)*([2]JOE_DATA!$B$2:$B$19999="Countries of other CMS firms"),0.4,0)))
+
IF(LEN($CB117)=0,0.3,SUM(IF(([2]JOE_DATA!$C$2:$C$19999=$CB117)*([2]JOE_DATA!$B$2:$B$19999="Countries of other CMS firms"),0.3,0)))
+
IF(LEN($CC117)=0,0.3,SUM(IF(([2]JOE_DATA!$C$2:$C$19999=$CC117)*([2]JOE_DATA!$B$2:$B$19999="Countries of other CMS firms"),0.3,0)))</f>
        <v>1</v>
      </c>
      <c r="GZ117" s="3">
        <f t="array" ref="GZ117">IF(ISBLANK($CD117),1,SUM(IF(([2]JOE_DATA!$C$2:$C$19999=$CD117)*([2]JOE_DATA!$B$2:$B$19999="Credential status"),1,0)))</f>
        <v>1</v>
      </c>
      <c r="HA117" s="3">
        <f t="array" ref="HA117">IF(ISBLANK($CE117),1,SUM(IF(([2]JOE_DATA!$C$2:$C$19999=$CE117)*([2]JOE_DATA!$B$2:$B$19999="Credential version"),1,0)))</f>
        <v>1</v>
      </c>
      <c r="HB117" s="3">
        <f t="array" ref="HB117">IF(ISBLANK($CG117),1,SUM(IF(([2]JOE_DATA!$C$2:$C$19999=$CG117)*([2]JOE_DATA!$B$2:$B$19999="Credential type "),1,0)))</f>
        <v>1</v>
      </c>
      <c r="HC117" s="3">
        <f t="array" ref="HC117">IF(ISBLANK($CH117),1,SUM(IF(([2]JOE_DATA!$C$2:$C$19999=$CH117)*([2]JOE_DATA!$B$2:$B$19999="Other uses"),1,0)))</f>
        <v>1</v>
      </c>
      <c r="HD117" s="3">
        <f t="array" ref="HD117">IF(ISBLANK($CK117),1,SUM(IF(([2]JOE_DATA!$C$2:$C$19999=$CK117)*([2]JOE_DATA!$B$2:$B$19999="Priority"),1,0)))</f>
        <v>1</v>
      </c>
      <c r="HE117" s="3">
        <f t="array" ref="HE117">IF(LEN($CM117)=0,0.4,SUM(IF(([2]JOE_DATA!$C$2:$C$19999=$CM117)*([2]JOE_DATA!$B$2:$B$19999="Know how"),0.4,0)))
+
IF(LEN($CN117)=0,0.3,SUM(IF(([2]JOE_DATA!$C$2:$C$19999=$CN117)*([2]JOE_DATA!$B$2:$B$19999="Know how"),0.3,0)))
+
IF(LEN($CO117)=0,0.3,SUM(IF(([2]JOE_DATA!$C$2:$C$19999=$CO117)*([2]JOE_DATA!$B$2:$B$19999="Know how"),0.3,0)))</f>
        <v>1</v>
      </c>
      <c r="HF117" s="3">
        <f t="array" ref="HF117">IF(LEN($CS117)=0,0.4,SUM(IF(([2]JOE_DATA!$C$2:$C$19999=$CS117)*([2]JOE_DATA!$B$2:$B$19999="Work type")*([2]JOE_DATA!$A$2:$A$19999="BAIF"),0.4,0)))
+
IF(LEN($CT117)=0,0.3,SUM(IF(([2]JOE_DATA!$C$2:$C$19999=$CT117)*([2]JOE_DATA!$B$2:$B$19999="Work type")*([2]JOE_DATA!$A$2:$A$19999="BAIF"),0.3,0)))
+
IF(LEN($CU117)=0,0.3,SUM(IF(([2]JOE_DATA!$C$2:$C$19999=$CU117)*([2]JOE_DATA!$B$2:$B$19999="Work type")*([2]JOE_DATA!$A$2:$A$19999="BAIF"),0.3,0)))</f>
        <v>1</v>
      </c>
      <c r="HG117" s="3">
        <f t="array" ref="HG117">IF(LEN($CQ117)=0,1,SUM(IF(([2]JOE_DATA!$C$2:$C$19999=$CQ117)*([2]JOE_DATA!$B$2:$B$19999="Client type")*([2]JOE_DATA!$A$2:$A$19999="BAIF"),1,0)))</f>
        <v>1</v>
      </c>
      <c r="HH117" s="3">
        <f t="array" ref="HH117">IF(LEN($CW117)=0,0.4,SUM(IF(([2]JOE_DATA!$C$2:$C$19999=$CW117)*([2]JOE_DATA!$B$2:$B$19999="Work type")*([2]JOE_DATA!$A$2:$A$19999="CRD"),0.4,0)))
+
IF(LEN($CX117)=0,0.3,SUM(IF(([2]JOE_DATA!$C$2:$C$19999=$CX117)*([2]JOE_DATA!$B$2:$B$19999="Work type")*([2]JOE_DATA!$A$2:$A$19999="CRD"),0.3,0)))
+
IF(LEN($CY117)=0,0.3,SUM(IF(([2]JOE_DATA!$C$2:$C$19999=$CY117)*([2]JOE_DATA!$B$2:$B$19999="Work type")*([2]JOE_DATA!$A$2:$A$19999="CRD"),0.3,0)))</f>
        <v>1</v>
      </c>
      <c r="HI117" s="3">
        <f t="array" ref="HI117">IF(LEN($CZ117)=0,0.4,SUM(IF(([2]JOE_DATA!$C$2:$C$19999=$CZ117)*([2]JOE_DATA!$B$2:$B$19999="Sub-work type")*([2]JOE_DATA!$A$2:$A$19999="CRD"),0.4,0)))
+
IF(LEN($DA117)=0,0.3,SUM(IF(([2]JOE_DATA!$C$2:$C$19999=$DA117)*([2]JOE_DATA!$B$2:$B$19999="Sub-work type")*([2]JOE_DATA!$A$2:$A$19999="CRD"),0.3,0)))
+
IF(LEN($DB117)=0,0.3,SUM(IF(([2]JOE_DATA!$C$2:$C$19999=$DB117)*([2]JOE_DATA!$B$2:$B$19999="Sub-work type")*([2]JOE_DATA!$A$2:$A$19999="CRD"),0.3,0)))</f>
        <v>1</v>
      </c>
      <c r="HJ117" s="3">
        <f t="array" ref="HJ117">IF(LEN($CV117)=0,1,SUM(IF(([2]JOE_DATA!$C$2:$C$19999=$CV117)*([2]JOE_DATA!$B$2:$B$19999="Client type")*([2]JOE_DATA!$A$2:$A$19999="CRD"),1,0)))</f>
        <v>1</v>
      </c>
      <c r="HK117" s="3">
        <f t="array" ref="HK117">IF(LEN($DC117)=0,0.4,SUM(IF(([2]JOE_DATA!$C$2:$C$19999=$DC117)*([2]JOE_DATA!$B$2:$B$19999="Work type")*([2]JOE_DATA!$A$2:$A$19999="Corporate"),0.4,0)))
+
IF(LEN($DD117)=0,0.3,SUM(IF(([2]JOE_DATA!$C$2:$C$19999=$DD117)*([2]JOE_DATA!$B$2:$B$19999="Work type")*([2]JOE_DATA!$A$2:$A$19999="Corporate"),0.3,0)))
+
IF(LEN($DE117)=0,0.3,SUM(IF(([2]JOE_DATA!$C$2:$C$19999=$DE117)*([2]JOE_DATA!$B$2:$B$19999="Work type")*([2]JOE_DATA!$A$2:$A$19999="Corporate"),0.3,0)))</f>
        <v>1</v>
      </c>
      <c r="HL117" s="3">
        <f t="array" ref="HL117">IF(LEN($DF117)=0,0.4,SUM(IF(([2]JOE_DATA!$C$2:$C$19999=$DF117)*([2]JOE_DATA!$B$2:$B$19999="Sub-work type")*([2]JOE_DATA!$A$2:$A$19999="Corporate"),0.4,0)))
+
IF(LEN($DG117)=0,0.3,SUM(IF(([2]JOE_DATA!$C$2:$C$19999=$DG117)*([2]JOE_DATA!$B$2:$B$19999="Sub-work type")*([2]JOE_DATA!$A$2:$A$19999="Corporate"),0.3,0)))
+
IF(LEN($DH117)=0,0.3,SUM(IF(([2]JOE_DATA!$C$2:$C$19999=$DH117)*([2]JOE_DATA!$B$2:$B$19999="Sub-work type")*([2]JOE_DATA!$A$2:$A$19999="Corporate"),0.3,0)))</f>
        <v>1</v>
      </c>
      <c r="HM117" s="3">
        <f t="array" ref="HM117">IF(LEN($DI117)=0,0.4,SUM(IF(([2]JOE_DATA!$C$2:$C$19999=$DI117)*([2]JOE_DATA!$B$2:$B$19999="Acting for")*([2]JOE_DATA!$A$2:$A$19999="Corporate"),0.4,0)))
+
IF(LEN($DJ117)=0,0.3,SUM(IF(([2]JOE_DATA!$C$2:$C$19999=$DJ117)*([2]JOE_DATA!$B$2:$B$19999="Acting for")*([2]JOE_DATA!$A$2:$A$19999="Corporate"),0.3,0)))
+
IF(LEN($DK117)=0,0.3,SUM(IF(([2]JOE_DATA!$C$2:$C$19999=$DK117)*([2]JOE_DATA!$B$2:$B$19999="Acting for")*([2]JOE_DATA!$A$2:$A$19999="Corporate"),0.3,0)))</f>
        <v>1</v>
      </c>
      <c r="HN117" s="3">
        <f t="array" ref="HN117">IF(LEN($DM117)=0,0.4,SUM(IF(([2]JOE_DATA!$C$2:$C$19999=$DM117)*([2]JOE_DATA!$B$2:$B$19999="Country of buyer")*([2]JOE_DATA!$A$2:$A$19999="Corporate"),0.4,0)))
+
IF(LEN($DN117)=0,0.3,SUM(IF(([2]JOE_DATA!$C$2:$C$19999=$DN117)*([2]JOE_DATA!$B$2:$B$19999="Country of buyer")*([2]JOE_DATA!$A$2:$A$19999="Corporate"),0.3,0)))
+
IF(LEN($DL117)=0,0.3,SUM(IF(([2]JOE_DATA!$C$2:$C$19999=$DL117)*([2]JOE_DATA!$B$2:$B$19999="Country of buyer")*([2]JOE_DATA!$A$2:$A$19999="Corporate"),0.3,0)))</f>
        <v>1</v>
      </c>
      <c r="HO117" s="3">
        <f t="array" ref="HO117">IF(LEN($DO117)=0,0.4,SUM(IF(([2]JOE_DATA!$C$2:$C$19999=$DO117)*([2]JOE_DATA!$B$2:$B$19999="Country of seller")*([2]JOE_DATA!$A$2:$A$19999="Corporate"),0.4,0)))
+
IF(LEN($DP117)=0,0.3,SUM(IF(([2]JOE_DATA!$C$2:$C$19999=$DP117)*([2]JOE_DATA!$B$2:$B$19999="Country of seller")*([2]JOE_DATA!$A$2:$A$19999="Corporate"),0.3,0)))
+
IF(LEN($DQ117)=0,0.3,SUM(IF(([2]JOE_DATA!$C$2:$C$19999=$DQ117)*([2]JOE_DATA!$B$2:$B$19999="Country of seller")*([2]JOE_DATA!$A$2:$A$19999="Corporate"),0.3,0)))</f>
        <v>1</v>
      </c>
      <c r="HP117" s="3">
        <f t="array" ref="HP117">IF(LEN($DR117)=0,0.4,SUM(IF(([2]JOE_DATA!$C$2:$C$19999=$DR117)*([2]JOE_DATA!$B$2:$B$19999="Country of target")*([2]JOE_DATA!$A$2:$A$19999="Corporate"),0.4,0)))
+
IF(LEN($DS117)=0,0.3,SUM(IF(([2]JOE_DATA!$C$2:$C$19999=$DS117)*([2]JOE_DATA!$B$2:$B$19999="Country of target")*([2]JOE_DATA!$A$2:$A$19999="Corporate"),0.3,0)))
+
IF(LEN($DT117)=0,0.3,SUM(IF(([2]JOE_DATA!$C$2:$C$19999=$DT117)*([2]JOE_DATA!$B$2:$B$19999="Country of target")*([2]JOE_DATA!$A$2:$A$19999="Corporate"),0.3,0)))</f>
        <v>1</v>
      </c>
      <c r="HQ117" s="3">
        <f t="array" ref="HQ117">IF(LEN($DU117)=0,1,SUM(IF(([2]JOE_DATA!$C$2:$C$19999=$DU117)*([2]JOE_DATA!$B$2:$B$19999="Value over US $5m")*([2]JOE_DATA!$A$2:$A$19999="Corporate"),1,0)))</f>
        <v>1</v>
      </c>
      <c r="HR117" s="3">
        <f t="array" ref="HR117">IF(LEN($DV117)=0,1,SUM(IF(([2]JOE_DATA!$C$2:$C$19999=$DV117)*([2]JOE_DATA!$B$2:$B$19999="Value over £500,000")*([2]JOE_DATA!$A$2:$A$19999="Corporate"),1,0)))</f>
        <v>1</v>
      </c>
      <c r="HS117" s="3">
        <f t="array" ref="HS117">IF(LEN($DW117)=0,1,SUM(IF(([2]JOE_DATA!$C$2:$C$19999=$DW117)*([2]JOE_DATA!$B$2:$B$19999="Value over Euro 5m")*([2]JOE_DATA!$A$2:$A$19999="Corporate"),1,0)))</f>
        <v>1</v>
      </c>
      <c r="HT117" s="3">
        <f t="array" ref="HT117">IF(LEN($DX117)=0,1,SUM(IF(([2]JOE_DATA!$C$2:$C$19999=$DX117)*([2]JOE_DATA!$B$2:$B$19999="Value range in euros")*([2]JOE_DATA!$A$2:$A$19999="Corporate"),1,0)))</f>
        <v>1</v>
      </c>
      <c r="HU117" s="3">
        <f t="array" ref="HU117">IF(LEN($DY117)=0,1,SUM(IF(([2]JOE_DATA!$C$2:$C$19999=$DY117)*([2]JOE_DATA!$B$2:$B$19999="Is the deal relevant for M&amp;A study")*([2]JOE_DATA!$A$2:$A$19999="Corporate"),1,0)))</f>
        <v>1</v>
      </c>
      <c r="HV117" s="3">
        <f t="array" ref="HV117">IF(LEN($DZ117)=0,1,SUM(IF(([2]JOE_DATA!$C$2:$C$19999=$DZ117)*([2]JOE_DATA!$B$2:$B$19999="Does the deal involve PE clients")*([2]JOE_DATA!$A$2:$A$19999="Corporate"),1,0)))</f>
        <v>1</v>
      </c>
      <c r="HW117" s="3">
        <f t="array" ref="HW117">IF(LEN($EA117)=0,1,SUM(IF(([2]JOE_DATA!$C$2:$C$19999=$EA117)*([2]JOE_DATA!$B$2:$B$19999="Quarter deal announced/signed")*([2]JOE_DATA!$A$2:$A$19999="Corporate"),1,0)))</f>
        <v>1</v>
      </c>
      <c r="HX117" s="3">
        <f t="array" ref="HX117">IF(LEN($EB117)=0,1,SUM(IF(([2]JOE_DATA!$C$2:$C$19999=$EB117)*([2]JOE_DATA!$B$2:$B$19999="Quarter deal completed")*([2]JOE_DATA!$A$2:$A$19999="Corporate"),1,0)))</f>
        <v>1</v>
      </c>
      <c r="HY117" s="3">
        <f t="array" ref="HY117">IF(LEN($EC117)=0,1,SUM(IF(([2]JOE_DATA!$C$2:$C$19999=$EC117)*([2]JOE_DATA!$B$2:$B$19999="Year deal announced/signed")*([2]JOE_DATA!$A$2:$A$19999="Corporate"),1,0)))</f>
        <v>1</v>
      </c>
      <c r="HZ117" s="3">
        <f t="array" ref="HZ117">IF(LEN($ED117)=0,1,SUM(IF(([2]JOE_DATA!$C$2:$C$19999=$ED117)*([2]JOE_DATA!$B$2:$B$19999="Year deal completed")*([2]JOE_DATA!$A$2:$A$19999="Corporate"),1,0)))</f>
        <v>1</v>
      </c>
      <c r="IA117" s="3">
        <v>1</v>
      </c>
      <c r="IB117" s="3">
        <f t="array" ref="IB117">IF(LEN($EF117)=0,1,SUM(IF(([2]JOE_DATA!$C$2:$C$19999=$EF117)*([2]JOE_DATA!$B$2:$B$19999="Work type")*([2]JOE_DATA!$A$2:$A$19999="Corporate Tax"),1,0)))</f>
        <v>1</v>
      </c>
      <c r="IC117" s="3">
        <f t="array" ref="IC117">IF(LEN($EG117)=0,0.4,SUM(IF(([2]JOE_DATA!$C$2:$C$19999=$EG117)*([2]JOE_DATA!$B$2:$B$19999="Work type")*([2]JOE_DATA!$A$2:$A$19999="EPC Construction"),0.4,0)))
+
IF(LEN($EH117)=0,0.3,SUM(IF(([2]JOE_DATA!$C$2:$C$19999=$EH117)*([2]JOE_DATA!$B$2:$B$19999="Work type")*([2]JOE_DATA!$A$2:$A$19999="EPC Construction"),0.3,0)))
+
IF(LEN($EI117)=0,0.3,SUM(IF(([2]JOE_DATA!$C$2:$C$19999=$EI117)*([2]JOE_DATA!$B$2:$B$19999="Work type")*([2]JOE_DATA!$A$2:$A$19999="EPC Construction"),0.3,0)))</f>
        <v>1</v>
      </c>
      <c r="ID117" s="3">
        <f t="array" ref="ID117">IF(LEN($EJ117)=0,0.4,SUM(IF(([2]JOE_DATA!$C$2:$C$19999=$EJ117)*([2]JOE_DATA!$B$2:$B$19999="Contract type")*([2]JOE_DATA!$A$2:$A$19999="EPC Construction"),0.4,0)))
+
IF(LEN($EK117)=0,0.3,SUM(IF(([2]JOE_DATA!$C$2:$C$19999=$EK117)*([2]JOE_DATA!$B$2:$B$19999="Contract type")*([2]JOE_DATA!$A$2:$A$19999="EPC Construction"),0.3,0)))
+
IF(LEN($EL117)=0,0.3,SUM(IF(([2]JOE_DATA!$C$2:$C$19999=$EL117)*([2]JOE_DATA!$B$2:$B$19999="Contract type")*([2]JOE_DATA!$A$2:$A$19999="EPC Construction"),0.3,0)))</f>
        <v>1</v>
      </c>
      <c r="IE117" s="3">
        <f t="array" ref="IE117">IF(LEN($EP117)=0,1,SUM(IF(([2]JOE_DATA!$C$2:$C$19999=$EP117)*([2]JOE_DATA!$B$2:$B$19999="Client type")*([2]JOE_DATA!$A$2:$A$19999="EPC Construction"),1,0)))</f>
        <v>1</v>
      </c>
      <c r="IF117" s="3">
        <f t="array" ref="IF117">IF(LEN($EN117)=0,1,SUM(IF(([2]JOE_DATA!$C$2:$C$19999=$EN117)*([2]JOE_DATA!$B$2:$B$19999="Subject matter")*([2]JOE_DATA!$A$2:$A$19999="EPC Construction"),1,0)))</f>
        <v>1</v>
      </c>
      <c r="IG117" s="3">
        <f t="array" ref="IG117">IF(LEN($ER117)=0,1,SUM(IF(([2]JOE_DATA!$C$2:$C$19999=$ER117)*([2]JOE_DATA!$B$2:$B$19999="Client scope")*([2]JOE_DATA!$A$2:$A$19999="EPC Construction"),1,0)))</f>
        <v>1</v>
      </c>
      <c r="IH117" s="3">
        <f t="array" ref="IH117">IF(LEN($ES117)=0,0.4,SUM(IF(([2]JOE_DATA!$C$2:$C$19999=$ES117)*([2]JOE_DATA!$B$2:$B$19999="Work type")*([2]JOE_DATA!$A$2:$A$19999="EPC Energy"),0.4,0)))
+
IF(LEN($ET117)=0,0.3,SUM(IF(([2]JOE_DATA!$C$2:$C$19999=$ET117)*([2]JOE_DATA!$B$2:$B$19999="Work type")*([2]JOE_DATA!$A$2:$A$19999="EPC Energy"),0.3,0)))
+
IF(LEN($EU117)=0,0.3,SUM(IF(([2]JOE_DATA!$C$2:$C$19999=$EU117)*([2]JOE_DATA!$B$2:$B$19999="Work type")*([2]JOE_DATA!$A$2:$A$19999="EPC Energy"),0.3,0)))</f>
        <v>1</v>
      </c>
      <c r="II117" s="3">
        <f t="array" ref="II117">IF(LEN($EV117)=0,1,SUM(IF(([2]JOE_DATA!$C$2:$C$19999=$EV117)*([2]JOE_DATA!$B$2:$B$19999="Work type")*([2]JOE_DATA!$A$2:$A$19999="EPC Energy"),1,0)))</f>
        <v>1</v>
      </c>
      <c r="IJ117" s="3">
        <f t="array" ref="IJ117">IF(LEN($EW117)=0,1,SUM(IF(([2]JOE_DATA!$C$2:$C$19999=$EW117)*([2]JOE_DATA!$B$2:$B$19999="Client type")*([2]JOE_DATA!$A$2:$A$19999="EPC Projects"),1,0)))</f>
        <v>1</v>
      </c>
      <c r="IK117" s="3">
        <f t="array" ref="IK117">IF(LEN($FE117)=0,0.4,SUM(IF(([2]JOE_DATA!$C$2:$C$19999=$FE117)*([2]JOE_DATA!$B$2:$B$19999="Client type")*([2]JOE_DATA!$A$2:$A$19999="Real Estate"),0.4,0)))
+
IF(LEN($FF117)=0,0.3,SUM(IF(([2]JOE_DATA!$C$2:$C$19999=$FF117)*([2]JOE_DATA!$B$2:$B$19999="Client type")*([2]JOE_DATA!$A$2:$A$19999="Real Estate"),0.3,0)))
+
IF(LEN($FG117)=0,0.3,SUM(IF(([2]JOE_DATA!$C$2:$C$19999=$FG117)*([2]JOE_DATA!$B$2:$B$19999="Client type")*([2]JOE_DATA!$A$2:$A$19999="Real Estate"),0.3,0)))</f>
        <v>1</v>
      </c>
      <c r="IL117" s="3">
        <f t="array" ref="IL117">IF(LEN($FH117)=0,0.4,SUM(IF(([2]JOE_DATA!$C$2:$C$19999=$FH117)*([2]JOE_DATA!$B$2:$B$19999="Work type")*([2]JOE_DATA!$A$2:$A$19999="Real Estate"),0.4,0)))
+
IF(LEN($FI117)=0,0.3,SUM(IF(([2]JOE_DATA!$C$2:$C$19999=$FI117)*([2]JOE_DATA!$B$2:$B$19999="Work type")*([2]JOE_DATA!$A$2:$A$19999="Real Estate"),0.3,0)))
+
IF(LEN($FJ117)=0,0.3,SUM(IF(([2]JOE_DATA!$C$2:$C$19999=$FJ117)*([2]JOE_DATA!$B$2:$B$19999="Work type")*([2]JOE_DATA!$A$2:$A$19999="Real Estate"),0.3,0)))</f>
        <v>1</v>
      </c>
      <c r="IM117" s="3">
        <f t="array" ref="IM117">IF(LEN($EX117)=0,0.4,SUM(IF(([2]JOE_DATA!$C$2:$C$19999=$EX117)*([2]JOE_DATA!$B$2:$B$19999="Work type")*([2]JOE_DATA!$A$2:$A$19999="Human Capital"),0.4,0)))
+
IF(LEN($EY117)=0,0.3,SUM(IF(([2]JOE_DATA!$C$2:$C$19999=$EY117)*([2]JOE_DATA!$B$2:$B$19999="Work type")*([2]JOE_DATA!$A$2:$A$19999="Human Capital"),0.3,0)))
+
IF(LEN($EZ117)=0,0.3,SUM(IF(([2]JOE_DATA!$C$2:$C$19999=$EZ117)*([2]JOE_DATA!$B$2:$B$19999="Work type")*([2]JOE_DATA!$A$2:$A$19999="Human Capital"),0.3,0)))</f>
        <v>1</v>
      </c>
      <c r="IN117" s="3">
        <f t="array" ref="IN117">IF(LEN($FA117)=0,0.4,SUM(IF(([2]JOE_DATA!$C$2:$C$19999=$FA117)*([2]JOE_DATA!$B$2:$B$19999="Sub-work types")*([2]JOE_DATA!$A$2:$A$19999="Human Capital"),0.4,0)))
+
IF(LEN($FB117)=0,0.3,SUM(IF(([2]JOE_DATA!$C$2:$C$19999=$FB117)*([2]JOE_DATA!$B$2:$B$19999="Sub-work types")*([2]JOE_DATA!$A$2:$A$19999="Human Capital"),0.3,0)))
+
IF(LEN($FC117)=0,0.3,SUM(IF(([2]JOE_DATA!$C$2:$C$19999=$FC117)*([2]JOE_DATA!$B$2:$B$19999="Sub-work types")*([2]JOE_DATA!$A$2:$A$19999="Human Capital"),0.3,0)))</f>
        <v>1</v>
      </c>
      <c r="IO117" s="16">
        <f t="array" ref="IO117">IF(LEN($FD117)=0,1,SUM(IF(([2]JOE_DATA!$C$2:$C$19999=$FD117)*([2]JOE_DATA!$B$2:$B$19999="Pension scheme")*([2]JOE_DATA!$A$2:$A$19999="Human Capital"),1,0)))</f>
        <v>1</v>
      </c>
      <c r="IP117" s="3">
        <f t="array" ref="IP117">IF(LEN($BT117)=0,0.4,SUM(IF(([2]JOE_DATA!$C$2:$C$19999=$BT117)*([2]JOE_DATA!$B$2:$B$19999="Other Matter Executive"),0.4,0)))
+
IF(LEN($BU117)=0,0.3,SUM(IF(([2]JOE_DATA!$C$2:$C$19999=$BU117)*([2]JOE_DATA!$B$2:$B$19999="Other Matter Executive"),0.3,0)))
+
IF(LEN($BV117)=0,0.3,SUM(IF(([2]JOE_DATA!$C$2:$C$19999=$BV117)*([2]JOE_DATA!$B$2:$B$19999="Other Matter Executive"),0.3,0)))</f>
        <v>1</v>
      </c>
    </row>
    <row r="118" spans="1:250" ht="45.75">
      <c r="A118" s="37" t="s">
        <v>246</v>
      </c>
      <c r="B118" s="38" t="s">
        <v>608</v>
      </c>
      <c r="C118" s="37" t="s">
        <v>254</v>
      </c>
      <c r="D118" s="37"/>
      <c r="E118" s="3"/>
      <c r="F118" s="40" t="s">
        <v>300</v>
      </c>
      <c r="G118" s="3"/>
      <c r="H118" s="3"/>
      <c r="I118" s="40" t="s">
        <v>361</v>
      </c>
      <c r="J118" s="3"/>
      <c r="K118" s="3"/>
      <c r="L118" s="37"/>
      <c r="M118" s="3"/>
      <c r="N118" s="3"/>
      <c r="O118" s="47" t="s">
        <v>98</v>
      </c>
      <c r="P118" s="37"/>
      <c r="Q118" s="37"/>
      <c r="R118" s="3"/>
      <c r="S118" s="42"/>
      <c r="T118" s="42">
        <v>37250</v>
      </c>
      <c r="U118" s="37" t="s">
        <v>130</v>
      </c>
      <c r="V118" s="40" t="s">
        <v>300</v>
      </c>
      <c r="W118" s="3"/>
      <c r="X118" s="40" t="s">
        <v>361</v>
      </c>
      <c r="Y118" s="3"/>
      <c r="Z118" s="3"/>
      <c r="AA118" s="37" t="s">
        <v>609</v>
      </c>
      <c r="AB118" s="37"/>
      <c r="AC118" s="3"/>
      <c r="AD118" s="37" t="s">
        <v>254</v>
      </c>
      <c r="AE118" s="3"/>
      <c r="AF118" s="3"/>
      <c r="AG118" s="43" t="s">
        <v>130</v>
      </c>
      <c r="AH118" s="3"/>
      <c r="AI118" s="37" t="s">
        <v>255</v>
      </c>
      <c r="AJ118" s="3"/>
      <c r="AK118" s="3"/>
      <c r="AL118" s="37"/>
      <c r="AM118" s="3"/>
      <c r="AN118" s="3"/>
      <c r="AO118" s="37" t="s">
        <v>256</v>
      </c>
      <c r="AP118" s="3"/>
      <c r="AQ118" s="3"/>
      <c r="AR118" s="3"/>
      <c r="AS118" s="3"/>
      <c r="AT118" s="3"/>
      <c r="AU118" s="3"/>
      <c r="AV118" s="3"/>
      <c r="AW118" s="3"/>
      <c r="AX118" s="3"/>
      <c r="AY118" s="3"/>
      <c r="AZ118" s="3"/>
      <c r="BA118" s="3"/>
      <c r="BB118" s="3"/>
      <c r="BC118" s="3"/>
      <c r="BD118" s="3"/>
      <c r="BE118" s="44"/>
      <c r="BF118" s="37"/>
      <c r="BG118" s="37" t="s">
        <v>254</v>
      </c>
      <c r="BH118" s="3"/>
      <c r="BI118" s="40" t="s">
        <v>303</v>
      </c>
      <c r="BJ118" s="45"/>
      <c r="BK118" s="45"/>
      <c r="BL118" s="46" t="s">
        <v>291</v>
      </c>
      <c r="BM118" s="46"/>
      <c r="BN118" s="37"/>
      <c r="BO118" s="3"/>
      <c r="BP118" s="3"/>
      <c r="BQ118" s="3"/>
      <c r="BR118" s="3"/>
      <c r="BS118" s="3"/>
      <c r="BT118" s="37"/>
      <c r="BU118" s="37"/>
      <c r="BV118" s="37"/>
      <c r="BW118" s="3"/>
      <c r="BX118" s="3"/>
      <c r="BY118" s="3"/>
      <c r="BZ118" s="3"/>
      <c r="CA118" s="3"/>
      <c r="CB118" s="3"/>
      <c r="CC118" s="3"/>
      <c r="CD118" s="41" t="s">
        <v>259</v>
      </c>
      <c r="CE118" s="40" t="s">
        <v>260</v>
      </c>
      <c r="CF118" s="3"/>
      <c r="CG118" s="41" t="s">
        <v>261</v>
      </c>
      <c r="CH118" s="40"/>
      <c r="CI118" s="3"/>
      <c r="CJ118" s="3"/>
      <c r="CK118" s="41" t="s">
        <v>262</v>
      </c>
      <c r="CL118" s="3"/>
      <c r="CM118" s="3"/>
      <c r="CN118" s="3"/>
      <c r="CO118" s="3"/>
      <c r="CP118" s="3"/>
      <c r="CQ118" s="37"/>
      <c r="CR118" s="37"/>
      <c r="CS118" s="37"/>
      <c r="CT118" s="37"/>
      <c r="CU118" s="37"/>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7"/>
      <c r="FF118" s="37"/>
      <c r="FG118" s="37"/>
      <c r="FH118" s="37"/>
      <c r="FI118" s="37"/>
      <c r="FJ118" s="3"/>
      <c r="FK118" s="3"/>
      <c r="FL118" s="3"/>
      <c r="FM118" s="3"/>
      <c r="FO118" s="3"/>
      <c r="FP118" s="3"/>
      <c r="FQ118" s="3" t="str">
        <f t="array" ref="FQ118">IF(SUM($FU118:$IP118)=74,"PASS","FAIL")</f>
        <v>PASS</v>
      </c>
      <c r="FR118" s="3">
        <f t="shared" si="9"/>
        <v>0</v>
      </c>
      <c r="FS118" s="3">
        <f t="shared" si="10"/>
        <v>0</v>
      </c>
      <c r="FT118" s="3"/>
      <c r="FU118" s="3">
        <f t="array" ref="FU118">SUM(IF(([2]JOE_DATA!$C$2:$C$19999=$C118)*([2]JOE_DATA!$B$2:$B$19999="Client Name Confidential"),1,0))</f>
        <v>1</v>
      </c>
      <c r="FV118" s="3">
        <f t="array" ref="FV118">IF(ISBLANK($E118),1,SUM(IF(([2]JOE_DATA!$C$2:$C$19999=$E118)*([2]JOE_DATA!$B$2:$B$19999="Client name confidential on completion"),1,0)))</f>
        <v>1</v>
      </c>
      <c r="FW118" s="3">
        <f t="array" ref="FW118">IF(LEN($F118)=0,0.5,SUM(IF(([2]JOE_DATA!$C$2:$C$19999=$F118)*([2]JOE_DATA!$B$2:$B$19999="Client sector group"),0.5,0)))
+
IF(LEN($G118)=0,0.25,SUM(IF(([2]JOE_DATA!$C$2:$C$19999=$G118)*([2]JOE_DATA!$B$2:$B$19999="Client sector group"),0.25,0)))
+
IF(LEN($H118)=0,0.25,SUM(IF(([2]JOE_DATA!$C$2:$C$19999=$H118)*([2]JOE_DATA!$B$2:$B$19999="Client sector group"),0.25,0)))</f>
        <v>1</v>
      </c>
      <c r="FX118" s="3">
        <f t="array" ref="FX118">IF(ISBLANK($I118),0.5,SUM(IF(([2]JOE_DATA!$C$2:$C$19999=$I118)*([2]JOE_DATA!$B$2:$B$19999="Client sub-sector group"),0.5,0)))
+
IF(ISBLANK($J118),0.25,SUM(IF(([2]JOE_DATA!$C$2:$C$19999=$J118)*([2]JOE_DATA!$B$2:$B$19999="Client sub-sector group"),0.25,0)))
+
IF(ISBLANK($K118),0.25,SUM(IF(([2]JOE_DATA!$C$2:$C$19999=$K118)*([2]JOE_DATA!$B$2:$B$19999="Client sub-sector group"),0.25,0)))</f>
        <v>1</v>
      </c>
      <c r="FY118" s="3">
        <f t="array" ref="FY118">IF(LEN($L118)=0,0.4,SUM(IF(([2]JOE_DATA!$C$2:$C$19999=$L118)*([2]JOE_DATA!$B$2:$B$19999="Predominant Country of Client"),0.4,0)))
+
IF(LEN($M118)=0,0.3,SUM(IF(([2]JOE_DATA!$C$2:$C$19999=$M118)*([2]JOE_DATA!$B$2:$B$19999="Predominant Country of Client"),0.3,0)))
+
IF(LEN($N118)=0,0.3,SUM(IF(([2]JOE_DATA!$C$2:$C$19999=$N118)*([2]JOE_DATA!$B$2:$B$19999="Predominant Country of Client"),0.3,0)))</f>
        <v>1</v>
      </c>
      <c r="FZ118" s="3">
        <f t="array" ref="FZ118">IF(LEN($O118)=0,0.4,SUM(IF(([2]JOE_DATA!$C$2:$C$19999=$O118)*([2]JOE_DATA!$B$2:$B$19999="Main practice group"),0.4,0)))
+
IF(LEN($P118)=0,0.3,SUM(IF(([2]JOE_DATA!$C$2:$C$19999=$P118)*([2]JOE_DATA!$B$2:$B$19999="Main practice group"),0.3,0)))
+
IF(LEN($Q118)=0,0.3,SUM(IF(([2]JOE_DATA!$C$2:$C$19999=$Q118)*([2]JOE_DATA!$B$2:$B$19999="Main practice group"),0.3,0)))</f>
        <v>1</v>
      </c>
      <c r="GA118" s="3">
        <f t="shared" si="11"/>
        <v>1</v>
      </c>
      <c r="GB118" s="3">
        <f t="shared" si="12"/>
        <v>1</v>
      </c>
      <c r="GC118" s="3">
        <f t="array" ref="GC118">IF(LEN($U118)=0,0.4,SUM(IF(([2]JOE_DATA!$C$2:$C$19999=$U118)*([2]JOE_DATA!$B$2:$B$19999="Matter sector group"),0.4,0)))
+
IF(LEN($V118)=0,0.3,SUM(IF(([2]JOE_DATA!$C$2:$C$19999=$V118)*([2]JOE_DATA!$B$2:$B$19999="Matter sector group"),0.3,0)))
+
IF(LEN($W118)=0,0.3,SUM(IF(([2]JOE_DATA!$C$2:$C$19999=$W118)*([2]JOE_DATA!$B$2:$B$19999="Matter sector group"),0.3,0)))</f>
        <v>1</v>
      </c>
      <c r="GD118" s="3">
        <f t="array" ref="GD118">IF(LEN($X118)=0,0.4,SUM(IF(([2]JOE_DATA!$C$2:$C$19999=$X118)*([2]JOE_DATA!$B$2:$B$19999="Matter sub-sector group"),0.4,0)))
+
IF(LEN($Y118)=0,0.3,SUM(IF(([2]JOE_DATA!$C$2:$C$19999=$Y118)*([2]JOE_DATA!$B$2:$B$19999="Matter sub-sector group"),0.3,0)))
+
IF(LEN($Z118)=0,0.3,SUM(IF(([2]JOE_DATA!$C$2:$C$19999=$Z118)*([2]JOE_DATA!$B$2:$B$19999="Matter sub-sector group"),0.3,0)))</f>
        <v>1</v>
      </c>
      <c r="GE118" s="3">
        <f t="array" ref="GE118">IF(ISBLANK($AD118),1,SUM(IF(([2]JOE_DATA!$C$2:$C$19999=$AD118)*([2]JOE_DATA!$B$2:$B$19999="Matter confidential"),1,0)))</f>
        <v>1</v>
      </c>
      <c r="GF118" s="3">
        <f t="array" ref="GF118">IF(ISBLANK($AE118),1,SUM(IF(([2]JOE_DATA!$C$2:$C$19999=$AE118)*([2]JOE_DATA!$B$2:$B$19999="Matter confidential on completion"),1,0)))</f>
        <v>1</v>
      </c>
      <c r="GG118" s="3">
        <f t="array" ref="GG118">IF(ISBLANK($AG118),1,SUM(IF(([2]JOE_DATA!$C$2:$C$19999=$AG118)*([2]JOE_DATA!$B$2:$B$19999="Applicable law"),1,0)))</f>
        <v>1</v>
      </c>
      <c r="GH118" s="3">
        <f t="array" ref="GH118">IF(ISBLANK($AO118),1,SUM(IF(([2]JOE_DATA!$C$2:$C$19999=$AO118)*([2]JOE_DATA!$B$2:$B$19999="Contentious"),1,0)))</f>
        <v>1</v>
      </c>
      <c r="GI118" s="3">
        <f t="array" ref="GI118">IF(ISBLANK($AP118),1,SUM(IF(([2]JOE_DATA!$C$2:$C$19999=$AP118)*([2]JOE_DATA!$B$2:$B$19999="Dispute resolution"),1,0)))</f>
        <v>1</v>
      </c>
      <c r="GJ118" s="3">
        <f t="array" ref="GJ118">IF(ISBLANK($AQ118),1,SUM(IF(([2]JOE_DATA!$C$2:$C$19999=$AQ118)*([2]JOE_DATA!$B$2:$B$19999="Language of dispute"),1,0)))</f>
        <v>1</v>
      </c>
      <c r="GK118" s="3">
        <f t="array" ref="GK118">IF(LEN($AW118)=0,0.4,SUM(IF(([2]JOE_DATA!$C$2:$C$19999=$AW118)*([2]JOE_DATA!$B$2:$B$19999="Country Of Arbitration"),0.4,0)))
+
IF(LEN($AX118)=0,0.3,SUM(IF(([2]JOE_DATA!$C$2:$C$19999=$AX118)*([2]JOE_DATA!$B$2:$B$19999="Country Of Arbitration"),0.3,0)))
+
IF(LEN($AY118)=0,0.3,SUM(IF(([2]JOE_DATA!$C$2:$C$19999=$AY118)*([2]JOE_DATA!$B$2:$B$19999="Country Of Arbitration"),0.3,0)))</f>
        <v>1</v>
      </c>
      <c r="GL118" s="3">
        <f t="array" ref="GL118">IF(LEN($AT118)=0,0.4,SUM(IF(([2]JOE_DATA!$C$2:$C$19999=$AT118)*([2]JOE_DATA!$B$2:$B$19999="Jurisdiction of dispute"),0.4,0)))
+
IF(LEN($AU118)=0,0.3,SUM(IF(([2]JOE_DATA!$C$2:$C$19999=$AU118)*([2]JOE_DATA!$B$2:$B$19999="Jurisdiction of dispute"),0.3,0)))
+
IF(LEN($AV118)=0,0.3,SUM(IF(([2]JOE_DATA!$C$2:$C$19999=$AV118)*([2]JOE_DATA!$B$2:$B$19999="Jurisdiction of dispute"),0.3,0)))</f>
        <v>1</v>
      </c>
      <c r="GM118" s="3">
        <f t="array" ref="GM118">IF(LEN($AZ118)=0,0.6,SUM(IF(([2]JOE_DATA!$C$2:$C$19999=$AZ118)*([2]JOE_DATA!$B$2:$B$19999="Seat of arbitration"),0.6,0)))
+
IF(LEN($BA118)=0,0.4,SUM(IF(([2]JOE_DATA!$C$2:$C$19999=$BA118)*([2]JOE_DATA!$B$2:$B$19999="Seat of arbitration"),0.4,0)))</f>
        <v>1</v>
      </c>
      <c r="GN118" s="3">
        <f t="array" ref="GN118">IF(ISBLANK($BB118),1,SUM(IF(([2]JOE_DATA!$C$2:$C$19999=$BB118)*([2]JOE_DATA!$B$2:$B$19999="Arbitral rules"),1,0)))</f>
        <v>1</v>
      </c>
      <c r="GO118" s="3">
        <f t="array" ref="GO118">IF(ISBLANK($BC118),1,SUM(IF(([2]JOE_DATA!$C$2:$C$19999=$BC118)*([2]JOE_DATA!$B$2:$B$19999="Investment treaty"),1,0)))</f>
        <v>1</v>
      </c>
      <c r="GP118" s="3">
        <f t="array" ref="GP118">IF(ISBLANK($BD118),1,SUM(IF(([2]JOE_DATA!$C$2:$C$19999=$BD118)*([2]JOE_DATA!$B$2:$B$19999="Investigation type"),1,0)))</f>
        <v>1</v>
      </c>
      <c r="GQ118" s="3">
        <f t="array" ref="GQ118">IF(ISBLANK($BF118),1,SUM(IF(([2]JOE_DATA!$C$2:$C$19999=$BF118)*([2]JOE_DATA!$B$2:$B$19999="Currency of deal"),1,0)))</f>
        <v>1</v>
      </c>
      <c r="GR118" s="3">
        <f t="array" ref="GR118">IF(ISBLANK($BG118),1,SUM(IF(([2]JOE_DATA!$C$2:$C$19999=$BG118)*([2]JOE_DATA!$B$2:$B$19999="Value confidential"),1,0)))</f>
        <v>1</v>
      </c>
      <c r="GS118" s="3">
        <f t="array" ref="GS118">IF(ISBLANK($BH118),1,SUM(IF(([2]JOE_DATA!$C$2:$C$19999=$BH118)*([2]JOE_DATA!$B$2:$B$19999="Value confidential on completion"),1,0)))</f>
        <v>1</v>
      </c>
      <c r="GT118" s="3">
        <f t="array" ref="GT118">IF(LEN($BI118)=0,0.4,SUM(IF(([2]JOE_DATA!$C$2:$C$19999=$BI118)*([2]JOE_DATA!$B$2:$B$19999="Teams"),0.4,0)))
+
IF(LEN($BJ118)=0,0.3,SUM(IF(([2]JOE_DATA!$C$2:$C$19999=$BJ118)*([2]JOE_DATA!$B$2:$B$19999="Teams"),0.3,0)))
+
IF(LEN($BK118)=0,0.3,SUM(IF(([2]JOE_DATA!$C$2:$C$19999=$BK118)*([2]JOE_DATA!$B$2:$B$19999="Teams"),0.3,0)))</f>
        <v>1</v>
      </c>
      <c r="GU118" s="3">
        <f t="array" ref="GU118">IF(LEN($BL118)=0,0.4,SUM(IF(([2]JOE_DATA!$C$2:$C$19999=$BL118)*([2]JOE_DATA!$B$2:$B$19999="Lead Matter Partner"),0.4,0)))
+
IF(LEN($BM118)=0,0.3,SUM(IF(([2]JOE_DATA!$C$2:$C$19999=$BM118)*([2]JOE_DATA!$B$2:$B$19999="Lead Matter Partner"),0.3,0)))
+
IF(LEN($BN118)=0,0.3,SUM(IF(([2]JOE_DATA!$C$2:$C$19999=$BN118)*([2]JOE_DATA!$B$2:$B$19999="Lead Matter Partner"),0.3,0)))</f>
        <v>1</v>
      </c>
      <c r="GV118" s="3">
        <f t="array" ref="GV118">IF(LEN($BP118)=0,0.4,SUM(IF(([2]JOE_DATA!$C$2:$C$19999=$BP118)*([2]JOE_DATA!$B$2:$B$19999="Source of credential"),0.4,0)))
+
IF(LEN($BQ118)=0,0.3,SUM(IF(([2]JOE_DATA!$C$2:$C$19999=$BQ118)*([2]JOE_DATA!$B$2:$B$19999="Source of credential"),0.3,0)))
+
IF(LEN($BR118)=0,0.3,SUM(IF(([2]JOE_DATA!$C$2:$C$19999=$BR118)*([2]JOE_DATA!$B$2:$B$19999="Source of credential"),0.3,0)))</f>
        <v>1</v>
      </c>
      <c r="GW118" s="3">
        <f t="array" ref="GW118">IF(LEN($BX118)=0,0.4,SUM(IF(([2]JOE_DATA!$C$2:$C$19999=$BX118)*([2]JOE_DATA!$B$2:$B$19999="CMS firms involved"),0.4,0)))
+
IF(LEN($BY118)=0,0.6,SUM(IF(([2]JOE_DATA!$C$2:$C$19999=$BY118)*([2]JOE_DATA!$B$2:$B$19999="CMS firms involved"),0.6,0)))</f>
        <v>1</v>
      </c>
      <c r="GX118" s="3">
        <f t="array" ref="GX118">IF(ISBLANK($BZ118),1,SUM(IF(([2]JOE_DATA!$C$2:$C$19999=$BZ118)*([2]JOE_DATA!$B$2:$B$19999="Lead CMS firm"),1,0)))</f>
        <v>1</v>
      </c>
      <c r="GY118" s="3">
        <f t="array" ref="GY118">IF(LEN($CA118)=0,0.4,SUM(IF(([2]JOE_DATA!$C$2:$C$19999=$CA118)*([2]JOE_DATA!$B$2:$B$19999="Countries of other CMS firms"),0.4,0)))
+
IF(LEN($CB118)=0,0.3,SUM(IF(([2]JOE_DATA!$C$2:$C$19999=$CB118)*([2]JOE_DATA!$B$2:$B$19999="Countries of other CMS firms"),0.3,0)))
+
IF(LEN($CC118)=0,0.3,SUM(IF(([2]JOE_DATA!$C$2:$C$19999=$CC118)*([2]JOE_DATA!$B$2:$B$19999="Countries of other CMS firms"),0.3,0)))</f>
        <v>1</v>
      </c>
      <c r="GZ118" s="3">
        <f t="array" ref="GZ118">IF(ISBLANK($CD118),1,SUM(IF(([2]JOE_DATA!$C$2:$C$19999=$CD118)*([2]JOE_DATA!$B$2:$B$19999="Credential status"),1,0)))</f>
        <v>1</v>
      </c>
      <c r="HA118" s="3">
        <f t="array" ref="HA118">IF(ISBLANK($CE118),1,SUM(IF(([2]JOE_DATA!$C$2:$C$19999=$CE118)*([2]JOE_DATA!$B$2:$B$19999="Credential version"),1,0)))</f>
        <v>1</v>
      </c>
      <c r="HB118" s="3">
        <f t="array" ref="HB118">IF(ISBLANK($CG118),1,SUM(IF(([2]JOE_DATA!$C$2:$C$19999=$CG118)*([2]JOE_DATA!$B$2:$B$19999="Credential type "),1,0)))</f>
        <v>1</v>
      </c>
      <c r="HC118" s="3">
        <f t="array" ref="HC118">IF(ISBLANK($CH118),1,SUM(IF(([2]JOE_DATA!$C$2:$C$19999=$CH118)*([2]JOE_DATA!$B$2:$B$19999="Other uses"),1,0)))</f>
        <v>1</v>
      </c>
      <c r="HD118" s="3">
        <f t="array" ref="HD118">IF(ISBLANK($CK118),1,SUM(IF(([2]JOE_DATA!$C$2:$C$19999=$CK118)*([2]JOE_DATA!$B$2:$B$19999="Priority"),1,0)))</f>
        <v>1</v>
      </c>
      <c r="HE118" s="3">
        <f t="array" ref="HE118">IF(LEN($CM118)=0,0.4,SUM(IF(([2]JOE_DATA!$C$2:$C$19999=$CM118)*([2]JOE_DATA!$B$2:$B$19999="Know how"),0.4,0)))
+
IF(LEN($CN118)=0,0.3,SUM(IF(([2]JOE_DATA!$C$2:$C$19999=$CN118)*([2]JOE_DATA!$B$2:$B$19999="Know how"),0.3,0)))
+
IF(LEN($CO118)=0,0.3,SUM(IF(([2]JOE_DATA!$C$2:$C$19999=$CO118)*([2]JOE_DATA!$B$2:$B$19999="Know how"),0.3,0)))</f>
        <v>1</v>
      </c>
      <c r="HF118" s="3">
        <f t="array" ref="HF118">IF(LEN($CS118)=0,0.4,SUM(IF(([2]JOE_DATA!$C$2:$C$19999=$CS118)*([2]JOE_DATA!$B$2:$B$19999="Work type")*([2]JOE_DATA!$A$2:$A$19999="BAIF"),0.4,0)))
+
IF(LEN($CT118)=0,0.3,SUM(IF(([2]JOE_DATA!$C$2:$C$19999=$CT118)*([2]JOE_DATA!$B$2:$B$19999="Work type")*([2]JOE_DATA!$A$2:$A$19999="BAIF"),0.3,0)))
+
IF(LEN($CU118)=0,0.3,SUM(IF(([2]JOE_DATA!$C$2:$C$19999=$CU118)*([2]JOE_DATA!$B$2:$B$19999="Work type")*([2]JOE_DATA!$A$2:$A$19999="BAIF"),0.3,0)))</f>
        <v>1</v>
      </c>
      <c r="HG118" s="3">
        <f t="array" ref="HG118">IF(LEN($CQ118)=0,1,SUM(IF(([2]JOE_DATA!$C$2:$C$19999=$CQ118)*([2]JOE_DATA!$B$2:$B$19999="Client type")*([2]JOE_DATA!$A$2:$A$19999="BAIF"),1,0)))</f>
        <v>1</v>
      </c>
      <c r="HH118" s="3">
        <f t="array" ref="HH118">IF(LEN($CW118)=0,0.4,SUM(IF(([2]JOE_DATA!$C$2:$C$19999=$CW118)*([2]JOE_DATA!$B$2:$B$19999="Work type")*([2]JOE_DATA!$A$2:$A$19999="CRD"),0.4,0)))
+
IF(LEN($CX118)=0,0.3,SUM(IF(([2]JOE_DATA!$C$2:$C$19999=$CX118)*([2]JOE_DATA!$B$2:$B$19999="Work type")*([2]JOE_DATA!$A$2:$A$19999="CRD"),0.3,0)))
+
IF(LEN($CY118)=0,0.3,SUM(IF(([2]JOE_DATA!$C$2:$C$19999=$CY118)*([2]JOE_DATA!$B$2:$B$19999="Work type")*([2]JOE_DATA!$A$2:$A$19999="CRD"),0.3,0)))</f>
        <v>1</v>
      </c>
      <c r="HI118" s="3">
        <f t="array" ref="HI118">IF(LEN($CZ118)=0,0.4,SUM(IF(([2]JOE_DATA!$C$2:$C$19999=$CZ118)*([2]JOE_DATA!$B$2:$B$19999="Sub-work type")*([2]JOE_DATA!$A$2:$A$19999="CRD"),0.4,0)))
+
IF(LEN($DA118)=0,0.3,SUM(IF(([2]JOE_DATA!$C$2:$C$19999=$DA118)*([2]JOE_DATA!$B$2:$B$19999="Sub-work type")*([2]JOE_DATA!$A$2:$A$19999="CRD"),0.3,0)))
+
IF(LEN($DB118)=0,0.3,SUM(IF(([2]JOE_DATA!$C$2:$C$19999=$DB118)*([2]JOE_DATA!$B$2:$B$19999="Sub-work type")*([2]JOE_DATA!$A$2:$A$19999="CRD"),0.3,0)))</f>
        <v>1</v>
      </c>
      <c r="HJ118" s="3">
        <f t="array" ref="HJ118">IF(LEN($CV118)=0,1,SUM(IF(([2]JOE_DATA!$C$2:$C$19999=$CV118)*([2]JOE_DATA!$B$2:$B$19999="Client type")*([2]JOE_DATA!$A$2:$A$19999="CRD"),1,0)))</f>
        <v>1</v>
      </c>
      <c r="HK118" s="3">
        <f t="array" ref="HK118">IF(LEN($DC118)=0,0.4,SUM(IF(([2]JOE_DATA!$C$2:$C$19999=$DC118)*([2]JOE_DATA!$B$2:$B$19999="Work type")*([2]JOE_DATA!$A$2:$A$19999="Corporate"),0.4,0)))
+
IF(LEN($DD118)=0,0.3,SUM(IF(([2]JOE_DATA!$C$2:$C$19999=$DD118)*([2]JOE_DATA!$B$2:$B$19999="Work type")*([2]JOE_DATA!$A$2:$A$19999="Corporate"),0.3,0)))
+
IF(LEN($DE118)=0,0.3,SUM(IF(([2]JOE_DATA!$C$2:$C$19999=$DE118)*([2]JOE_DATA!$B$2:$B$19999="Work type")*([2]JOE_DATA!$A$2:$A$19999="Corporate"),0.3,0)))</f>
        <v>1</v>
      </c>
      <c r="HL118" s="3">
        <f t="array" ref="HL118">IF(LEN($DF118)=0,0.4,SUM(IF(([2]JOE_DATA!$C$2:$C$19999=$DF118)*([2]JOE_DATA!$B$2:$B$19999="Sub-work type")*([2]JOE_DATA!$A$2:$A$19999="Corporate"),0.4,0)))
+
IF(LEN($DG118)=0,0.3,SUM(IF(([2]JOE_DATA!$C$2:$C$19999=$DG118)*([2]JOE_DATA!$B$2:$B$19999="Sub-work type")*([2]JOE_DATA!$A$2:$A$19999="Corporate"),0.3,0)))
+
IF(LEN($DH118)=0,0.3,SUM(IF(([2]JOE_DATA!$C$2:$C$19999=$DH118)*([2]JOE_DATA!$B$2:$B$19999="Sub-work type")*([2]JOE_DATA!$A$2:$A$19999="Corporate"),0.3,0)))</f>
        <v>1</v>
      </c>
      <c r="HM118" s="3">
        <f t="array" ref="HM118">IF(LEN($DI118)=0,0.4,SUM(IF(([2]JOE_DATA!$C$2:$C$19999=$DI118)*([2]JOE_DATA!$B$2:$B$19999="Acting for")*([2]JOE_DATA!$A$2:$A$19999="Corporate"),0.4,0)))
+
IF(LEN($DJ118)=0,0.3,SUM(IF(([2]JOE_DATA!$C$2:$C$19999=$DJ118)*([2]JOE_DATA!$B$2:$B$19999="Acting for")*([2]JOE_DATA!$A$2:$A$19999="Corporate"),0.3,0)))
+
IF(LEN($DK118)=0,0.3,SUM(IF(([2]JOE_DATA!$C$2:$C$19999=$DK118)*([2]JOE_DATA!$B$2:$B$19999="Acting for")*([2]JOE_DATA!$A$2:$A$19999="Corporate"),0.3,0)))</f>
        <v>1</v>
      </c>
      <c r="HN118" s="3">
        <f t="array" ref="HN118">IF(LEN($DM118)=0,0.4,SUM(IF(([2]JOE_DATA!$C$2:$C$19999=$DM118)*([2]JOE_DATA!$B$2:$B$19999="Country of buyer")*([2]JOE_DATA!$A$2:$A$19999="Corporate"),0.4,0)))
+
IF(LEN($DN118)=0,0.3,SUM(IF(([2]JOE_DATA!$C$2:$C$19999=$DN118)*([2]JOE_DATA!$B$2:$B$19999="Country of buyer")*([2]JOE_DATA!$A$2:$A$19999="Corporate"),0.3,0)))
+
IF(LEN($DL118)=0,0.3,SUM(IF(([2]JOE_DATA!$C$2:$C$19999=$DL118)*([2]JOE_DATA!$B$2:$B$19999="Country of buyer")*([2]JOE_DATA!$A$2:$A$19999="Corporate"),0.3,0)))</f>
        <v>1</v>
      </c>
      <c r="HO118" s="3">
        <f t="array" ref="HO118">IF(LEN($DO118)=0,0.4,SUM(IF(([2]JOE_DATA!$C$2:$C$19999=$DO118)*([2]JOE_DATA!$B$2:$B$19999="Country of seller")*([2]JOE_DATA!$A$2:$A$19999="Corporate"),0.4,0)))
+
IF(LEN($DP118)=0,0.3,SUM(IF(([2]JOE_DATA!$C$2:$C$19999=$DP118)*([2]JOE_DATA!$B$2:$B$19999="Country of seller")*([2]JOE_DATA!$A$2:$A$19999="Corporate"),0.3,0)))
+
IF(LEN($DQ118)=0,0.3,SUM(IF(([2]JOE_DATA!$C$2:$C$19999=$DQ118)*([2]JOE_DATA!$B$2:$B$19999="Country of seller")*([2]JOE_DATA!$A$2:$A$19999="Corporate"),0.3,0)))</f>
        <v>1</v>
      </c>
      <c r="HP118" s="3">
        <f t="array" ref="HP118">IF(LEN($DR118)=0,0.4,SUM(IF(([2]JOE_DATA!$C$2:$C$19999=$DR118)*([2]JOE_DATA!$B$2:$B$19999="Country of target")*([2]JOE_DATA!$A$2:$A$19999="Corporate"),0.4,0)))
+
IF(LEN($DS118)=0,0.3,SUM(IF(([2]JOE_DATA!$C$2:$C$19999=$DS118)*([2]JOE_DATA!$B$2:$B$19999="Country of target")*([2]JOE_DATA!$A$2:$A$19999="Corporate"),0.3,0)))
+
IF(LEN($DT118)=0,0.3,SUM(IF(([2]JOE_DATA!$C$2:$C$19999=$DT118)*([2]JOE_DATA!$B$2:$B$19999="Country of target")*([2]JOE_DATA!$A$2:$A$19999="Corporate"),0.3,0)))</f>
        <v>1</v>
      </c>
      <c r="HQ118" s="3">
        <f t="array" ref="HQ118">IF(LEN($DU118)=0,1,SUM(IF(([2]JOE_DATA!$C$2:$C$19999=$DU118)*([2]JOE_DATA!$B$2:$B$19999="Value over US $5m")*([2]JOE_DATA!$A$2:$A$19999="Corporate"),1,0)))</f>
        <v>1</v>
      </c>
      <c r="HR118" s="3">
        <f t="array" ref="HR118">IF(LEN($DV118)=0,1,SUM(IF(([2]JOE_DATA!$C$2:$C$19999=$DV118)*([2]JOE_DATA!$B$2:$B$19999="Value over £500,000")*([2]JOE_DATA!$A$2:$A$19999="Corporate"),1,0)))</f>
        <v>1</v>
      </c>
      <c r="HS118" s="3">
        <f t="array" ref="HS118">IF(LEN($DW118)=0,1,SUM(IF(([2]JOE_DATA!$C$2:$C$19999=$DW118)*([2]JOE_DATA!$B$2:$B$19999="Value over Euro 5m")*([2]JOE_DATA!$A$2:$A$19999="Corporate"),1,0)))</f>
        <v>1</v>
      </c>
      <c r="HT118" s="3">
        <f t="array" ref="HT118">IF(LEN($DX118)=0,1,SUM(IF(([2]JOE_DATA!$C$2:$C$19999=$DX118)*([2]JOE_DATA!$B$2:$B$19999="Value range in euros")*([2]JOE_DATA!$A$2:$A$19999="Corporate"),1,0)))</f>
        <v>1</v>
      </c>
      <c r="HU118" s="3">
        <f t="array" ref="HU118">IF(LEN($DY118)=0,1,SUM(IF(([2]JOE_DATA!$C$2:$C$19999=$DY118)*([2]JOE_DATA!$B$2:$B$19999="Is the deal relevant for M&amp;A study")*([2]JOE_DATA!$A$2:$A$19999="Corporate"),1,0)))</f>
        <v>1</v>
      </c>
      <c r="HV118" s="3">
        <f t="array" ref="HV118">IF(LEN($DZ118)=0,1,SUM(IF(([2]JOE_DATA!$C$2:$C$19999=$DZ118)*([2]JOE_DATA!$B$2:$B$19999="Does the deal involve PE clients")*([2]JOE_DATA!$A$2:$A$19999="Corporate"),1,0)))</f>
        <v>1</v>
      </c>
      <c r="HW118" s="3">
        <f t="array" ref="HW118">IF(LEN($EA118)=0,1,SUM(IF(([2]JOE_DATA!$C$2:$C$19999=$EA118)*([2]JOE_DATA!$B$2:$B$19999="Quarter deal announced/signed")*([2]JOE_DATA!$A$2:$A$19999="Corporate"),1,0)))</f>
        <v>1</v>
      </c>
      <c r="HX118" s="3">
        <f t="array" ref="HX118">IF(LEN($EB118)=0,1,SUM(IF(([2]JOE_DATA!$C$2:$C$19999=$EB118)*([2]JOE_DATA!$B$2:$B$19999="Quarter deal completed")*([2]JOE_DATA!$A$2:$A$19999="Corporate"),1,0)))</f>
        <v>1</v>
      </c>
      <c r="HY118" s="3">
        <f t="array" ref="HY118">IF(LEN($EC118)=0,1,SUM(IF(([2]JOE_DATA!$C$2:$C$19999=$EC118)*([2]JOE_DATA!$B$2:$B$19999="Year deal announced/signed")*([2]JOE_DATA!$A$2:$A$19999="Corporate"),1,0)))</f>
        <v>1</v>
      </c>
      <c r="HZ118" s="3">
        <f t="array" ref="HZ118">IF(LEN($ED118)=0,1,SUM(IF(([2]JOE_DATA!$C$2:$C$19999=$ED118)*([2]JOE_DATA!$B$2:$B$19999="Year deal completed")*([2]JOE_DATA!$A$2:$A$19999="Corporate"),1,0)))</f>
        <v>1</v>
      </c>
      <c r="IA118" s="3">
        <v>1</v>
      </c>
      <c r="IB118" s="3">
        <f t="array" ref="IB118">IF(LEN($EF118)=0,1,SUM(IF(([2]JOE_DATA!$C$2:$C$19999=$EF118)*([2]JOE_DATA!$B$2:$B$19999="Work type")*([2]JOE_DATA!$A$2:$A$19999="Corporate Tax"),1,0)))</f>
        <v>1</v>
      </c>
      <c r="IC118" s="3">
        <f t="array" ref="IC118">IF(LEN($EG118)=0,0.4,SUM(IF(([2]JOE_DATA!$C$2:$C$19999=$EG118)*([2]JOE_DATA!$B$2:$B$19999="Work type")*([2]JOE_DATA!$A$2:$A$19999="EPC Construction"),0.4,0)))
+
IF(LEN($EH118)=0,0.3,SUM(IF(([2]JOE_DATA!$C$2:$C$19999=$EH118)*([2]JOE_DATA!$B$2:$B$19999="Work type")*([2]JOE_DATA!$A$2:$A$19999="EPC Construction"),0.3,0)))
+
IF(LEN($EI118)=0,0.3,SUM(IF(([2]JOE_DATA!$C$2:$C$19999=$EI118)*([2]JOE_DATA!$B$2:$B$19999="Work type")*([2]JOE_DATA!$A$2:$A$19999="EPC Construction"),0.3,0)))</f>
        <v>1</v>
      </c>
      <c r="ID118" s="3">
        <f t="array" ref="ID118">IF(LEN($EJ118)=0,0.4,SUM(IF(([2]JOE_DATA!$C$2:$C$19999=$EJ118)*([2]JOE_DATA!$B$2:$B$19999="Contract type")*([2]JOE_DATA!$A$2:$A$19999="EPC Construction"),0.4,0)))
+
IF(LEN($EK118)=0,0.3,SUM(IF(([2]JOE_DATA!$C$2:$C$19999=$EK118)*([2]JOE_DATA!$B$2:$B$19999="Contract type")*([2]JOE_DATA!$A$2:$A$19999="EPC Construction"),0.3,0)))
+
IF(LEN($EL118)=0,0.3,SUM(IF(([2]JOE_DATA!$C$2:$C$19999=$EL118)*([2]JOE_DATA!$B$2:$B$19999="Contract type")*([2]JOE_DATA!$A$2:$A$19999="EPC Construction"),0.3,0)))</f>
        <v>1</v>
      </c>
      <c r="IE118" s="3">
        <f t="array" ref="IE118">IF(LEN($EP118)=0,1,SUM(IF(([2]JOE_DATA!$C$2:$C$19999=$EP118)*([2]JOE_DATA!$B$2:$B$19999="Client type")*([2]JOE_DATA!$A$2:$A$19999="EPC Construction"),1,0)))</f>
        <v>1</v>
      </c>
      <c r="IF118" s="3">
        <f t="array" ref="IF118">IF(LEN($EN118)=0,1,SUM(IF(([2]JOE_DATA!$C$2:$C$19999=$EN118)*([2]JOE_DATA!$B$2:$B$19999="Subject matter")*([2]JOE_DATA!$A$2:$A$19999="EPC Construction"),1,0)))</f>
        <v>1</v>
      </c>
      <c r="IG118" s="3">
        <f t="array" ref="IG118">IF(LEN($ER118)=0,1,SUM(IF(([2]JOE_DATA!$C$2:$C$19999=$ER118)*([2]JOE_DATA!$B$2:$B$19999="Client scope")*([2]JOE_DATA!$A$2:$A$19999="EPC Construction"),1,0)))</f>
        <v>1</v>
      </c>
      <c r="IH118" s="3">
        <f t="array" ref="IH118">IF(LEN($ES118)=0,0.4,SUM(IF(([2]JOE_DATA!$C$2:$C$19999=$ES118)*([2]JOE_DATA!$B$2:$B$19999="Work type")*([2]JOE_DATA!$A$2:$A$19999="EPC Energy"),0.4,0)))
+
IF(LEN($ET118)=0,0.3,SUM(IF(([2]JOE_DATA!$C$2:$C$19999=$ET118)*([2]JOE_DATA!$B$2:$B$19999="Work type")*([2]JOE_DATA!$A$2:$A$19999="EPC Energy"),0.3,0)))
+
IF(LEN($EU118)=0,0.3,SUM(IF(([2]JOE_DATA!$C$2:$C$19999=$EU118)*([2]JOE_DATA!$B$2:$B$19999="Work type")*([2]JOE_DATA!$A$2:$A$19999="EPC Energy"),0.3,0)))</f>
        <v>1</v>
      </c>
      <c r="II118" s="3">
        <f t="array" ref="II118">IF(LEN($EV118)=0,1,SUM(IF(([2]JOE_DATA!$C$2:$C$19999=$EV118)*([2]JOE_DATA!$B$2:$B$19999="Work type")*([2]JOE_DATA!$A$2:$A$19999="EPC Energy"),1,0)))</f>
        <v>1</v>
      </c>
      <c r="IJ118" s="3">
        <f t="array" ref="IJ118">IF(LEN($EW118)=0,1,SUM(IF(([2]JOE_DATA!$C$2:$C$19999=$EW118)*([2]JOE_DATA!$B$2:$B$19999="Client type")*([2]JOE_DATA!$A$2:$A$19999="EPC Projects"),1,0)))</f>
        <v>1</v>
      </c>
      <c r="IK118" s="3">
        <f t="array" ref="IK118">IF(LEN($FE118)=0,0.4,SUM(IF(([2]JOE_DATA!$C$2:$C$19999=$FE118)*([2]JOE_DATA!$B$2:$B$19999="Client type")*([2]JOE_DATA!$A$2:$A$19999="Real Estate"),0.4,0)))
+
IF(LEN($FF118)=0,0.3,SUM(IF(([2]JOE_DATA!$C$2:$C$19999=$FF118)*([2]JOE_DATA!$B$2:$B$19999="Client type")*([2]JOE_DATA!$A$2:$A$19999="Real Estate"),0.3,0)))
+
IF(LEN($FG118)=0,0.3,SUM(IF(([2]JOE_DATA!$C$2:$C$19999=$FG118)*([2]JOE_DATA!$B$2:$B$19999="Client type")*([2]JOE_DATA!$A$2:$A$19999="Real Estate"),0.3,0)))</f>
        <v>1</v>
      </c>
      <c r="IL118" s="3">
        <f t="array" ref="IL118">IF(LEN($FH118)=0,0.4,SUM(IF(([2]JOE_DATA!$C$2:$C$19999=$FH118)*([2]JOE_DATA!$B$2:$B$19999="Work type")*([2]JOE_DATA!$A$2:$A$19999="Real Estate"),0.4,0)))
+
IF(LEN($FI118)=0,0.3,SUM(IF(([2]JOE_DATA!$C$2:$C$19999=$FI118)*([2]JOE_DATA!$B$2:$B$19999="Work type")*([2]JOE_DATA!$A$2:$A$19999="Real Estate"),0.3,0)))
+
IF(LEN($FJ118)=0,0.3,SUM(IF(([2]JOE_DATA!$C$2:$C$19999=$FJ118)*([2]JOE_DATA!$B$2:$B$19999="Work type")*([2]JOE_DATA!$A$2:$A$19999="Real Estate"),0.3,0)))</f>
        <v>1</v>
      </c>
      <c r="IM118" s="3">
        <f t="array" ref="IM118">IF(LEN($EX118)=0,0.4,SUM(IF(([2]JOE_DATA!$C$2:$C$19999=$EX118)*([2]JOE_DATA!$B$2:$B$19999="Work type")*([2]JOE_DATA!$A$2:$A$19999="Human Capital"),0.4,0)))
+
IF(LEN($EY118)=0,0.3,SUM(IF(([2]JOE_DATA!$C$2:$C$19999=$EY118)*([2]JOE_DATA!$B$2:$B$19999="Work type")*([2]JOE_DATA!$A$2:$A$19999="Human Capital"),0.3,0)))
+
IF(LEN($EZ118)=0,0.3,SUM(IF(([2]JOE_DATA!$C$2:$C$19999=$EZ118)*([2]JOE_DATA!$B$2:$B$19999="Work type")*([2]JOE_DATA!$A$2:$A$19999="Human Capital"),0.3,0)))</f>
        <v>1</v>
      </c>
      <c r="IN118" s="3">
        <f t="array" ref="IN118">IF(LEN($FA118)=0,0.4,SUM(IF(([2]JOE_DATA!$C$2:$C$19999=$FA118)*([2]JOE_DATA!$B$2:$B$19999="Sub-work types")*([2]JOE_DATA!$A$2:$A$19999="Human Capital"),0.4,0)))
+
IF(LEN($FB118)=0,0.3,SUM(IF(([2]JOE_DATA!$C$2:$C$19999=$FB118)*([2]JOE_DATA!$B$2:$B$19999="Sub-work types")*([2]JOE_DATA!$A$2:$A$19999="Human Capital"),0.3,0)))
+
IF(LEN($FC118)=0,0.3,SUM(IF(([2]JOE_DATA!$C$2:$C$19999=$FC118)*([2]JOE_DATA!$B$2:$B$19999="Sub-work types")*([2]JOE_DATA!$A$2:$A$19999="Human Capital"),0.3,0)))</f>
        <v>1</v>
      </c>
      <c r="IO118" s="16">
        <f t="array" ref="IO118">IF(LEN($FD118)=0,1,SUM(IF(([2]JOE_DATA!$C$2:$C$19999=$FD118)*([2]JOE_DATA!$B$2:$B$19999="Pension scheme")*([2]JOE_DATA!$A$2:$A$19999="Human Capital"),1,0)))</f>
        <v>1</v>
      </c>
      <c r="IP118" s="3">
        <f t="array" ref="IP118">IF(LEN($BT118)=0,0.4,SUM(IF(([2]JOE_DATA!$C$2:$C$19999=$BT118)*([2]JOE_DATA!$B$2:$B$19999="Other Matter Executive"),0.4,0)))
+
IF(LEN($BU118)=0,0.3,SUM(IF(([2]JOE_DATA!$C$2:$C$19999=$BU118)*([2]JOE_DATA!$B$2:$B$19999="Other Matter Executive"),0.3,0)))
+
IF(LEN($BV118)=0,0.3,SUM(IF(([2]JOE_DATA!$C$2:$C$19999=$BV118)*([2]JOE_DATA!$B$2:$B$19999="Other Matter Executive"),0.3,0)))</f>
        <v>1</v>
      </c>
    </row>
    <row r="119" spans="1:250" ht="45.75">
      <c r="A119" s="37" t="s">
        <v>246</v>
      </c>
      <c r="B119" s="38" t="s">
        <v>610</v>
      </c>
      <c r="C119" s="37" t="s">
        <v>254</v>
      </c>
      <c r="D119" s="37"/>
      <c r="E119" s="3"/>
      <c r="F119" s="40" t="s">
        <v>300</v>
      </c>
      <c r="G119" s="3"/>
      <c r="H119" s="3"/>
      <c r="I119" s="40" t="s">
        <v>301</v>
      </c>
      <c r="J119" s="3"/>
      <c r="K119" s="3"/>
      <c r="L119" s="37"/>
      <c r="M119" s="3"/>
      <c r="N119" s="3"/>
      <c r="O119" s="47" t="s">
        <v>98</v>
      </c>
      <c r="P119" s="37"/>
      <c r="Q119" s="37"/>
      <c r="R119" s="3"/>
      <c r="S119" s="42"/>
      <c r="T119" s="42"/>
      <c r="U119" s="37" t="s">
        <v>130</v>
      </c>
      <c r="V119" s="40" t="s">
        <v>300</v>
      </c>
      <c r="W119" s="3"/>
      <c r="X119" s="40" t="s">
        <v>301</v>
      </c>
      <c r="Y119" s="40" t="s">
        <v>611</v>
      </c>
      <c r="Z119" s="3"/>
      <c r="AA119" s="37" t="s">
        <v>612</v>
      </c>
      <c r="AB119" s="37"/>
      <c r="AC119" s="3"/>
      <c r="AD119" s="37" t="s">
        <v>254</v>
      </c>
      <c r="AE119" s="3"/>
      <c r="AF119" s="3"/>
      <c r="AG119" s="43"/>
      <c r="AH119" s="3"/>
      <c r="AI119" s="37" t="s">
        <v>255</v>
      </c>
      <c r="AJ119" s="3"/>
      <c r="AK119" s="3"/>
      <c r="AL119" s="37"/>
      <c r="AM119" s="3"/>
      <c r="AN119" s="3"/>
      <c r="AO119" s="37" t="s">
        <v>133</v>
      </c>
      <c r="AP119" s="3"/>
      <c r="AQ119" s="3"/>
      <c r="AR119" s="3"/>
      <c r="AS119" s="3"/>
      <c r="AT119" s="3"/>
      <c r="AU119" s="3"/>
      <c r="AV119" s="3"/>
      <c r="AW119" s="3"/>
      <c r="AX119" s="3"/>
      <c r="AY119" s="3"/>
      <c r="AZ119" s="3"/>
      <c r="BA119" s="3"/>
      <c r="BB119" s="3"/>
      <c r="BC119" s="3"/>
      <c r="BD119" s="3"/>
      <c r="BE119" s="44"/>
      <c r="BF119" s="37"/>
      <c r="BG119" s="37" t="s">
        <v>248</v>
      </c>
      <c r="BH119" s="3"/>
      <c r="BI119" s="40" t="s">
        <v>303</v>
      </c>
      <c r="BJ119" s="45"/>
      <c r="BK119" s="45"/>
      <c r="BL119" s="46" t="s">
        <v>291</v>
      </c>
      <c r="BM119" s="46" t="s">
        <v>386</v>
      </c>
      <c r="BN119" s="37"/>
      <c r="BO119" s="3"/>
      <c r="BP119" s="3"/>
      <c r="BQ119" s="3"/>
      <c r="BR119" s="3"/>
      <c r="BS119" s="3"/>
      <c r="BT119" s="37"/>
      <c r="BU119" s="37"/>
      <c r="BV119" s="37"/>
      <c r="BW119" s="3"/>
      <c r="BX119" s="3"/>
      <c r="BY119" s="3"/>
      <c r="BZ119" s="3"/>
      <c r="CA119" s="3"/>
      <c r="CB119" s="3"/>
      <c r="CC119" s="3"/>
      <c r="CD119" s="41" t="s">
        <v>259</v>
      </c>
      <c r="CE119" s="40" t="s">
        <v>260</v>
      </c>
      <c r="CF119" s="3"/>
      <c r="CG119" s="41" t="s">
        <v>261</v>
      </c>
      <c r="CH119" s="40"/>
      <c r="CI119" s="3"/>
      <c r="CJ119" s="3"/>
      <c r="CK119" s="41" t="s">
        <v>262</v>
      </c>
      <c r="CL119" s="3"/>
      <c r="CM119" s="3"/>
      <c r="CN119" s="3"/>
      <c r="CO119" s="3"/>
      <c r="CP119" s="3"/>
      <c r="CQ119" s="37"/>
      <c r="CR119" s="37"/>
      <c r="CS119" s="40" t="s">
        <v>417</v>
      </c>
      <c r="CT119" s="37"/>
      <c r="CU119" s="37"/>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7"/>
      <c r="FF119" s="37"/>
      <c r="FG119" s="37"/>
      <c r="FH119" s="37"/>
      <c r="FI119" s="37"/>
      <c r="FJ119" s="3"/>
      <c r="FK119" s="3"/>
      <c r="FL119" s="3"/>
      <c r="FM119" s="3"/>
      <c r="FO119" s="3"/>
      <c r="FP119" s="3"/>
      <c r="FQ119" s="3" t="str">
        <f t="array" ref="FQ119">IF(SUM($FU119:$IP119)=74,"PASS","FAIL")</f>
        <v>FAIL</v>
      </c>
      <c r="FR119" s="3">
        <f t="shared" si="9"/>
        <v>1</v>
      </c>
      <c r="FS119" s="3">
        <f t="shared" si="10"/>
        <v>0</v>
      </c>
      <c r="FT119" s="3"/>
      <c r="FU119" s="3">
        <f t="array" ref="FU119">SUM(IF(([2]JOE_DATA!$C$2:$C$19999=$C119)*([2]JOE_DATA!$B$2:$B$19999="Client Name Confidential"),1,0))</f>
        <v>1</v>
      </c>
      <c r="FV119" s="3">
        <f t="array" ref="FV119">IF(ISBLANK($E119),1,SUM(IF(([2]JOE_DATA!$C$2:$C$19999=$E119)*([2]JOE_DATA!$B$2:$B$19999="Client name confidential on completion"),1,0)))</f>
        <v>1</v>
      </c>
      <c r="FW119" s="3">
        <f t="array" ref="FW119">IF(LEN($F119)=0,0.5,SUM(IF(([2]JOE_DATA!$C$2:$C$19999=$F119)*([2]JOE_DATA!$B$2:$B$19999="Client sector group"),0.5,0)))
+
IF(LEN($G119)=0,0.25,SUM(IF(([2]JOE_DATA!$C$2:$C$19999=$G119)*([2]JOE_DATA!$B$2:$B$19999="Client sector group"),0.25,0)))
+
IF(LEN($H119)=0,0.25,SUM(IF(([2]JOE_DATA!$C$2:$C$19999=$H119)*([2]JOE_DATA!$B$2:$B$19999="Client sector group"),0.25,0)))</f>
        <v>1</v>
      </c>
      <c r="FX119" s="3">
        <f t="array" ref="FX119">IF(ISBLANK($I119),0.5,SUM(IF(([2]JOE_DATA!$C$2:$C$19999=$I119)*([2]JOE_DATA!$B$2:$B$19999="Client sub-sector group"),0.5,0)))
+
IF(ISBLANK($J119),0.25,SUM(IF(([2]JOE_DATA!$C$2:$C$19999=$J119)*([2]JOE_DATA!$B$2:$B$19999="Client sub-sector group"),0.25,0)))
+
IF(ISBLANK($K119),0.25,SUM(IF(([2]JOE_DATA!$C$2:$C$19999=$K119)*([2]JOE_DATA!$B$2:$B$19999="Client sub-sector group"),0.25,0)))</f>
        <v>1</v>
      </c>
      <c r="FY119" s="3">
        <f t="array" ref="FY119">IF(LEN($L119)=0,0.4,SUM(IF(([2]JOE_DATA!$C$2:$C$19999=$L119)*([2]JOE_DATA!$B$2:$B$19999="Predominant Country of Client"),0.4,0)))
+
IF(LEN($M119)=0,0.3,SUM(IF(([2]JOE_DATA!$C$2:$C$19999=$M119)*([2]JOE_DATA!$B$2:$B$19999="Predominant Country of Client"),0.3,0)))
+
IF(LEN($N119)=0,0.3,SUM(IF(([2]JOE_DATA!$C$2:$C$19999=$N119)*([2]JOE_DATA!$B$2:$B$19999="Predominant Country of Client"),0.3,0)))</f>
        <v>1</v>
      </c>
      <c r="FZ119" s="3">
        <f t="array" ref="FZ119">IF(LEN($O119)=0,0.4,SUM(IF(([2]JOE_DATA!$C$2:$C$19999=$O119)*([2]JOE_DATA!$B$2:$B$19999="Main practice group"),0.4,0)))
+
IF(LEN($P119)=0,0.3,SUM(IF(([2]JOE_DATA!$C$2:$C$19999=$P119)*([2]JOE_DATA!$B$2:$B$19999="Main practice group"),0.3,0)))
+
IF(LEN($Q119)=0,0.3,SUM(IF(([2]JOE_DATA!$C$2:$C$19999=$Q119)*([2]JOE_DATA!$B$2:$B$19999="Main practice group"),0.3,0)))</f>
        <v>1</v>
      </c>
      <c r="GA119" s="3">
        <f t="shared" si="11"/>
        <v>1</v>
      </c>
      <c r="GB119" s="3">
        <f t="shared" si="12"/>
        <v>1</v>
      </c>
      <c r="GC119" s="3">
        <f t="array" ref="GC119">IF(LEN($U119)=0,0.4,SUM(IF(([2]JOE_DATA!$C$2:$C$19999=$U119)*([2]JOE_DATA!$B$2:$B$19999="Matter sector group"),0.4,0)))
+
IF(LEN($V119)=0,0.3,SUM(IF(([2]JOE_DATA!$C$2:$C$19999=$V119)*([2]JOE_DATA!$B$2:$B$19999="Matter sector group"),0.3,0)))
+
IF(LEN($W119)=0,0.3,SUM(IF(([2]JOE_DATA!$C$2:$C$19999=$W119)*([2]JOE_DATA!$B$2:$B$19999="Matter sector group"),0.3,0)))</f>
        <v>1</v>
      </c>
      <c r="GD119" s="3">
        <f t="array" ref="GD119">IF(LEN($X119)=0,0.4,SUM(IF(([2]JOE_DATA!$C$2:$C$19999=$X119)*([2]JOE_DATA!$B$2:$B$19999="Matter sub-sector group"),0.4,0)))
+
IF(LEN($Y119)=0,0.3,SUM(IF(([2]JOE_DATA!$C$2:$C$19999=$Y119)*([2]JOE_DATA!$B$2:$B$19999="Matter sub-sector group"),0.3,0)))
+
IF(LEN($Z119)=0,0.3,SUM(IF(([2]JOE_DATA!$C$2:$C$19999=$Z119)*([2]JOE_DATA!$B$2:$B$19999="Matter sub-sector group"),0.3,0)))</f>
        <v>1</v>
      </c>
      <c r="GE119" s="3">
        <f t="array" ref="GE119">IF(ISBLANK($AD119),1,SUM(IF(([2]JOE_DATA!$C$2:$C$19999=$AD119)*([2]JOE_DATA!$B$2:$B$19999="Matter confidential"),1,0)))</f>
        <v>1</v>
      </c>
      <c r="GF119" s="3">
        <f t="array" ref="GF119">IF(ISBLANK($AE119),1,SUM(IF(([2]JOE_DATA!$C$2:$C$19999=$AE119)*([2]JOE_DATA!$B$2:$B$19999="Matter confidential on completion"),1,0)))</f>
        <v>1</v>
      </c>
      <c r="GG119" s="3">
        <f t="array" ref="GG119">IF(ISBLANK($AG119),1,SUM(IF(([2]JOE_DATA!$C$2:$C$19999=$AG119)*([2]JOE_DATA!$B$2:$B$19999="Applicable law"),1,0)))</f>
        <v>1</v>
      </c>
      <c r="GH119" s="3">
        <f t="array" ref="GH119">IF(ISBLANK($AO119),1,SUM(IF(([2]JOE_DATA!$C$2:$C$19999=$AO119)*([2]JOE_DATA!$B$2:$B$19999="Contentious"),1,0)))</f>
        <v>1</v>
      </c>
      <c r="GI119" s="3">
        <f t="array" ref="GI119">IF(ISBLANK($AP119),1,SUM(IF(([2]JOE_DATA!$C$2:$C$19999=$AP119)*([2]JOE_DATA!$B$2:$B$19999="Dispute resolution"),1,0)))</f>
        <v>1</v>
      </c>
      <c r="GJ119" s="3">
        <f t="array" ref="GJ119">IF(ISBLANK($AQ119),1,SUM(IF(([2]JOE_DATA!$C$2:$C$19999=$AQ119)*([2]JOE_DATA!$B$2:$B$19999="Language of dispute"),1,0)))</f>
        <v>1</v>
      </c>
      <c r="GK119" s="3">
        <f t="array" ref="GK119">IF(LEN($AW119)=0,0.4,SUM(IF(([2]JOE_DATA!$C$2:$C$19999=$AW119)*([2]JOE_DATA!$B$2:$B$19999="Country Of Arbitration"),0.4,0)))
+
IF(LEN($AX119)=0,0.3,SUM(IF(([2]JOE_DATA!$C$2:$C$19999=$AX119)*([2]JOE_DATA!$B$2:$B$19999="Country Of Arbitration"),0.3,0)))
+
IF(LEN($AY119)=0,0.3,SUM(IF(([2]JOE_DATA!$C$2:$C$19999=$AY119)*([2]JOE_DATA!$B$2:$B$19999="Country Of Arbitration"),0.3,0)))</f>
        <v>1</v>
      </c>
      <c r="GL119" s="3">
        <f t="array" ref="GL119">IF(LEN($AT119)=0,0.4,SUM(IF(([2]JOE_DATA!$C$2:$C$19999=$AT119)*([2]JOE_DATA!$B$2:$B$19999="Jurisdiction of dispute"),0.4,0)))
+
IF(LEN($AU119)=0,0.3,SUM(IF(([2]JOE_DATA!$C$2:$C$19999=$AU119)*([2]JOE_DATA!$B$2:$B$19999="Jurisdiction of dispute"),0.3,0)))
+
IF(LEN($AV119)=0,0.3,SUM(IF(([2]JOE_DATA!$C$2:$C$19999=$AV119)*([2]JOE_DATA!$B$2:$B$19999="Jurisdiction of dispute"),0.3,0)))</f>
        <v>1</v>
      </c>
      <c r="GM119" s="3">
        <f t="array" ref="GM119">IF(LEN($AZ119)=0,0.6,SUM(IF(([2]JOE_DATA!$C$2:$C$19999=$AZ119)*([2]JOE_DATA!$B$2:$B$19999="Seat of arbitration"),0.6,0)))
+
IF(LEN($BA119)=0,0.4,SUM(IF(([2]JOE_DATA!$C$2:$C$19999=$BA119)*([2]JOE_DATA!$B$2:$B$19999="Seat of arbitration"),0.4,0)))</f>
        <v>1</v>
      </c>
      <c r="GN119" s="3">
        <f t="array" ref="GN119">IF(ISBLANK($BB119),1,SUM(IF(([2]JOE_DATA!$C$2:$C$19999=$BB119)*([2]JOE_DATA!$B$2:$B$19999="Arbitral rules"),1,0)))</f>
        <v>1</v>
      </c>
      <c r="GO119" s="3">
        <f t="array" ref="GO119">IF(ISBLANK($BC119),1,SUM(IF(([2]JOE_DATA!$C$2:$C$19999=$BC119)*([2]JOE_DATA!$B$2:$B$19999="Investment treaty"),1,0)))</f>
        <v>1</v>
      </c>
      <c r="GP119" s="3">
        <f t="array" ref="GP119">IF(ISBLANK($BD119),1,SUM(IF(([2]JOE_DATA!$C$2:$C$19999=$BD119)*([2]JOE_DATA!$B$2:$B$19999="Investigation type"),1,0)))</f>
        <v>1</v>
      </c>
      <c r="GQ119" s="3">
        <f t="array" ref="GQ119">IF(ISBLANK($BF119),1,SUM(IF(([2]JOE_DATA!$C$2:$C$19999=$BF119)*([2]JOE_DATA!$B$2:$B$19999="Currency of deal"),1,0)))</f>
        <v>1</v>
      </c>
      <c r="GR119" s="3">
        <f t="array" ref="GR119">IF(ISBLANK($BG119),1,SUM(IF(([2]JOE_DATA!$C$2:$C$19999=$BG119)*([2]JOE_DATA!$B$2:$B$19999="Value confidential"),1,0)))</f>
        <v>1</v>
      </c>
      <c r="GS119" s="3">
        <f t="array" ref="GS119">IF(ISBLANK($BH119),1,SUM(IF(([2]JOE_DATA!$C$2:$C$19999=$BH119)*([2]JOE_DATA!$B$2:$B$19999="Value confidential on completion"),1,0)))</f>
        <v>1</v>
      </c>
      <c r="GT119" s="3">
        <f t="array" ref="GT119">IF(LEN($BI119)=0,0.4,SUM(IF(([2]JOE_DATA!$C$2:$C$19999=$BI119)*([2]JOE_DATA!$B$2:$B$19999="Teams"),0.4,0)))
+
IF(LEN($BJ119)=0,0.3,SUM(IF(([2]JOE_DATA!$C$2:$C$19999=$BJ119)*([2]JOE_DATA!$B$2:$B$19999="Teams"),0.3,0)))
+
IF(LEN($BK119)=0,0.3,SUM(IF(([2]JOE_DATA!$C$2:$C$19999=$BK119)*([2]JOE_DATA!$B$2:$B$19999="Teams"),0.3,0)))</f>
        <v>1</v>
      </c>
      <c r="GU119" s="3">
        <f t="array" ref="GU119">IF(LEN($BL119)=0,0.4,SUM(IF(([2]JOE_DATA!$C$2:$C$19999=$BL119)*([2]JOE_DATA!$B$2:$B$19999="Lead Matter Partner"),0.4,0)))
+
IF(LEN($BM119)=0,0.3,SUM(IF(([2]JOE_DATA!$C$2:$C$19999=$BM119)*([2]JOE_DATA!$B$2:$B$19999="Lead Matter Partner"),0.3,0)))
+
IF(LEN($BN119)=0,0.3,SUM(IF(([2]JOE_DATA!$C$2:$C$19999=$BN119)*([2]JOE_DATA!$B$2:$B$19999="Lead Matter Partner"),0.3,0)))</f>
        <v>1</v>
      </c>
      <c r="GV119" s="3">
        <f t="array" ref="GV119">IF(LEN($BP119)=0,0.4,SUM(IF(([2]JOE_DATA!$C$2:$C$19999=$BP119)*([2]JOE_DATA!$B$2:$B$19999="Source of credential"),0.4,0)))
+
IF(LEN($BQ119)=0,0.3,SUM(IF(([2]JOE_DATA!$C$2:$C$19999=$BQ119)*([2]JOE_DATA!$B$2:$B$19999="Source of credential"),0.3,0)))
+
IF(LEN($BR119)=0,0.3,SUM(IF(([2]JOE_DATA!$C$2:$C$19999=$BR119)*([2]JOE_DATA!$B$2:$B$19999="Source of credential"),0.3,0)))</f>
        <v>1</v>
      </c>
      <c r="GW119" s="3">
        <f t="array" ref="GW119">IF(LEN($BX119)=0,0.4,SUM(IF(([2]JOE_DATA!$C$2:$C$19999=$BX119)*([2]JOE_DATA!$B$2:$B$19999="CMS firms involved"),0.4,0)))
+
IF(LEN($BY119)=0,0.6,SUM(IF(([2]JOE_DATA!$C$2:$C$19999=$BY119)*([2]JOE_DATA!$B$2:$B$19999="CMS firms involved"),0.6,0)))</f>
        <v>1</v>
      </c>
      <c r="GX119" s="3">
        <f t="array" ref="GX119">IF(ISBLANK($BZ119),1,SUM(IF(([2]JOE_DATA!$C$2:$C$19999=$BZ119)*([2]JOE_DATA!$B$2:$B$19999="Lead CMS firm"),1,0)))</f>
        <v>1</v>
      </c>
      <c r="GY119" s="3">
        <f t="array" ref="GY119">IF(LEN($CA119)=0,0.4,SUM(IF(([2]JOE_DATA!$C$2:$C$19999=$CA119)*([2]JOE_DATA!$B$2:$B$19999="Countries of other CMS firms"),0.4,0)))
+
IF(LEN($CB119)=0,0.3,SUM(IF(([2]JOE_DATA!$C$2:$C$19999=$CB119)*([2]JOE_DATA!$B$2:$B$19999="Countries of other CMS firms"),0.3,0)))
+
IF(LEN($CC119)=0,0.3,SUM(IF(([2]JOE_DATA!$C$2:$C$19999=$CC119)*([2]JOE_DATA!$B$2:$B$19999="Countries of other CMS firms"),0.3,0)))</f>
        <v>1</v>
      </c>
      <c r="GZ119" s="3">
        <f t="array" ref="GZ119">IF(ISBLANK($CD119),1,SUM(IF(([2]JOE_DATA!$C$2:$C$19999=$CD119)*([2]JOE_DATA!$B$2:$B$19999="Credential status"),1,0)))</f>
        <v>1</v>
      </c>
      <c r="HA119" s="3">
        <f t="array" ref="HA119">IF(ISBLANK($CE119),1,SUM(IF(([2]JOE_DATA!$C$2:$C$19999=$CE119)*([2]JOE_DATA!$B$2:$B$19999="Credential version"),1,0)))</f>
        <v>1</v>
      </c>
      <c r="HB119" s="3">
        <f t="array" ref="HB119">IF(ISBLANK($CG119),1,SUM(IF(([2]JOE_DATA!$C$2:$C$19999=$CG119)*([2]JOE_DATA!$B$2:$B$19999="Credential type "),1,0)))</f>
        <v>1</v>
      </c>
      <c r="HC119" s="3">
        <f t="array" ref="HC119">IF(ISBLANK($CH119),1,SUM(IF(([2]JOE_DATA!$C$2:$C$19999=$CH119)*([2]JOE_DATA!$B$2:$B$19999="Other uses"),1,0)))</f>
        <v>1</v>
      </c>
      <c r="HD119" s="3">
        <f t="array" ref="HD119">IF(ISBLANK($CK119),1,SUM(IF(([2]JOE_DATA!$C$2:$C$19999=$CK119)*([2]JOE_DATA!$B$2:$B$19999="Priority"),1,0)))</f>
        <v>1</v>
      </c>
      <c r="HE119" s="3">
        <f t="array" ref="HE119">IF(LEN($CM119)=0,0.4,SUM(IF(([2]JOE_DATA!$C$2:$C$19999=$CM119)*([2]JOE_DATA!$B$2:$B$19999="Know how"),0.4,0)))
+
IF(LEN($CN119)=0,0.3,SUM(IF(([2]JOE_DATA!$C$2:$C$19999=$CN119)*([2]JOE_DATA!$B$2:$B$19999="Know how"),0.3,0)))
+
IF(LEN($CO119)=0,0.3,SUM(IF(([2]JOE_DATA!$C$2:$C$19999=$CO119)*([2]JOE_DATA!$B$2:$B$19999="Know how"),0.3,0)))</f>
        <v>1</v>
      </c>
      <c r="HF119" s="3">
        <f t="array" ref="HF119">IF(LEN($CS119)=0,0.4,SUM(IF(([2]JOE_DATA!$C$2:$C$19999=$CS119)*([2]JOE_DATA!$B$2:$B$19999="Work type")*([2]JOE_DATA!$A$2:$A$19999="BAIF"),0.4,0)))
+
IF(LEN($CT119)=0,0.3,SUM(IF(([2]JOE_DATA!$C$2:$C$19999=$CT119)*([2]JOE_DATA!$B$2:$B$19999="Work type")*([2]JOE_DATA!$A$2:$A$19999="BAIF"),0.3,0)))
+
IF(LEN($CU119)=0,0.3,SUM(IF(([2]JOE_DATA!$C$2:$C$19999=$CU119)*([2]JOE_DATA!$B$2:$B$19999="Work type")*([2]JOE_DATA!$A$2:$A$19999="BAIF"),0.3,0)))</f>
        <v>0.6</v>
      </c>
      <c r="HG119" s="3">
        <f t="array" ref="HG119">IF(LEN($CQ119)=0,1,SUM(IF(([2]JOE_DATA!$C$2:$C$19999=$CQ119)*([2]JOE_DATA!$B$2:$B$19999="Client type")*([2]JOE_DATA!$A$2:$A$19999="BAIF"),1,0)))</f>
        <v>1</v>
      </c>
      <c r="HH119" s="3">
        <f t="array" ref="HH119">IF(LEN($CW119)=0,0.4,SUM(IF(([2]JOE_DATA!$C$2:$C$19999=$CW119)*([2]JOE_DATA!$B$2:$B$19999="Work type")*([2]JOE_DATA!$A$2:$A$19999="CRD"),0.4,0)))
+
IF(LEN($CX119)=0,0.3,SUM(IF(([2]JOE_DATA!$C$2:$C$19999=$CX119)*([2]JOE_DATA!$B$2:$B$19999="Work type")*([2]JOE_DATA!$A$2:$A$19999="CRD"),0.3,0)))
+
IF(LEN($CY119)=0,0.3,SUM(IF(([2]JOE_DATA!$C$2:$C$19999=$CY119)*([2]JOE_DATA!$B$2:$B$19999="Work type")*([2]JOE_DATA!$A$2:$A$19999="CRD"),0.3,0)))</f>
        <v>1</v>
      </c>
      <c r="HI119" s="3">
        <f t="array" ref="HI119">IF(LEN($CZ119)=0,0.4,SUM(IF(([2]JOE_DATA!$C$2:$C$19999=$CZ119)*([2]JOE_DATA!$B$2:$B$19999="Sub-work type")*([2]JOE_DATA!$A$2:$A$19999="CRD"),0.4,0)))
+
IF(LEN($DA119)=0,0.3,SUM(IF(([2]JOE_DATA!$C$2:$C$19999=$DA119)*([2]JOE_DATA!$B$2:$B$19999="Sub-work type")*([2]JOE_DATA!$A$2:$A$19999="CRD"),0.3,0)))
+
IF(LEN($DB119)=0,0.3,SUM(IF(([2]JOE_DATA!$C$2:$C$19999=$DB119)*([2]JOE_DATA!$B$2:$B$19999="Sub-work type")*([2]JOE_DATA!$A$2:$A$19999="CRD"),0.3,0)))</f>
        <v>1</v>
      </c>
      <c r="HJ119" s="3">
        <f t="array" ref="HJ119">IF(LEN($CV119)=0,1,SUM(IF(([2]JOE_DATA!$C$2:$C$19999=$CV119)*([2]JOE_DATA!$B$2:$B$19999="Client type")*([2]JOE_DATA!$A$2:$A$19999="CRD"),1,0)))</f>
        <v>1</v>
      </c>
      <c r="HK119" s="3">
        <f t="array" ref="HK119">IF(LEN($DC119)=0,0.4,SUM(IF(([2]JOE_DATA!$C$2:$C$19999=$DC119)*([2]JOE_DATA!$B$2:$B$19999="Work type")*([2]JOE_DATA!$A$2:$A$19999="Corporate"),0.4,0)))
+
IF(LEN($DD119)=0,0.3,SUM(IF(([2]JOE_DATA!$C$2:$C$19999=$DD119)*([2]JOE_DATA!$B$2:$B$19999="Work type")*([2]JOE_DATA!$A$2:$A$19999="Corporate"),0.3,0)))
+
IF(LEN($DE119)=0,0.3,SUM(IF(([2]JOE_DATA!$C$2:$C$19999=$DE119)*([2]JOE_DATA!$B$2:$B$19999="Work type")*([2]JOE_DATA!$A$2:$A$19999="Corporate"),0.3,0)))</f>
        <v>1</v>
      </c>
      <c r="HL119" s="3">
        <f t="array" ref="HL119">IF(LEN($DF119)=0,0.4,SUM(IF(([2]JOE_DATA!$C$2:$C$19999=$DF119)*([2]JOE_DATA!$B$2:$B$19999="Sub-work type")*([2]JOE_DATA!$A$2:$A$19999="Corporate"),0.4,0)))
+
IF(LEN($DG119)=0,0.3,SUM(IF(([2]JOE_DATA!$C$2:$C$19999=$DG119)*([2]JOE_DATA!$B$2:$B$19999="Sub-work type")*([2]JOE_DATA!$A$2:$A$19999="Corporate"),0.3,0)))
+
IF(LEN($DH119)=0,0.3,SUM(IF(([2]JOE_DATA!$C$2:$C$19999=$DH119)*([2]JOE_DATA!$B$2:$B$19999="Sub-work type")*([2]JOE_DATA!$A$2:$A$19999="Corporate"),0.3,0)))</f>
        <v>1</v>
      </c>
      <c r="HM119" s="3">
        <f t="array" ref="HM119">IF(LEN($DI119)=0,0.4,SUM(IF(([2]JOE_DATA!$C$2:$C$19999=$DI119)*([2]JOE_DATA!$B$2:$B$19999="Acting for")*([2]JOE_DATA!$A$2:$A$19999="Corporate"),0.4,0)))
+
IF(LEN($DJ119)=0,0.3,SUM(IF(([2]JOE_DATA!$C$2:$C$19999=$DJ119)*([2]JOE_DATA!$B$2:$B$19999="Acting for")*([2]JOE_DATA!$A$2:$A$19999="Corporate"),0.3,0)))
+
IF(LEN($DK119)=0,0.3,SUM(IF(([2]JOE_DATA!$C$2:$C$19999=$DK119)*([2]JOE_DATA!$B$2:$B$19999="Acting for")*([2]JOE_DATA!$A$2:$A$19999="Corporate"),0.3,0)))</f>
        <v>1</v>
      </c>
      <c r="HN119" s="3">
        <f t="array" ref="HN119">IF(LEN($DM119)=0,0.4,SUM(IF(([2]JOE_DATA!$C$2:$C$19999=$DM119)*([2]JOE_DATA!$B$2:$B$19999="Country of buyer")*([2]JOE_DATA!$A$2:$A$19999="Corporate"),0.4,0)))
+
IF(LEN($DN119)=0,0.3,SUM(IF(([2]JOE_DATA!$C$2:$C$19999=$DN119)*([2]JOE_DATA!$B$2:$B$19999="Country of buyer")*([2]JOE_DATA!$A$2:$A$19999="Corporate"),0.3,0)))
+
IF(LEN($DL119)=0,0.3,SUM(IF(([2]JOE_DATA!$C$2:$C$19999=$DL119)*([2]JOE_DATA!$B$2:$B$19999="Country of buyer")*([2]JOE_DATA!$A$2:$A$19999="Corporate"),0.3,0)))</f>
        <v>1</v>
      </c>
      <c r="HO119" s="3">
        <f t="array" ref="HO119">IF(LEN($DO119)=0,0.4,SUM(IF(([2]JOE_DATA!$C$2:$C$19999=$DO119)*([2]JOE_DATA!$B$2:$B$19999="Country of seller")*([2]JOE_DATA!$A$2:$A$19999="Corporate"),0.4,0)))
+
IF(LEN($DP119)=0,0.3,SUM(IF(([2]JOE_DATA!$C$2:$C$19999=$DP119)*([2]JOE_DATA!$B$2:$B$19999="Country of seller")*([2]JOE_DATA!$A$2:$A$19999="Corporate"),0.3,0)))
+
IF(LEN($DQ119)=0,0.3,SUM(IF(([2]JOE_DATA!$C$2:$C$19999=$DQ119)*([2]JOE_DATA!$B$2:$B$19999="Country of seller")*([2]JOE_DATA!$A$2:$A$19999="Corporate"),0.3,0)))</f>
        <v>1</v>
      </c>
      <c r="HP119" s="3">
        <f t="array" ref="HP119">IF(LEN($DR119)=0,0.4,SUM(IF(([2]JOE_DATA!$C$2:$C$19999=$DR119)*([2]JOE_DATA!$B$2:$B$19999="Country of target")*([2]JOE_DATA!$A$2:$A$19999="Corporate"),0.4,0)))
+
IF(LEN($DS119)=0,0.3,SUM(IF(([2]JOE_DATA!$C$2:$C$19999=$DS119)*([2]JOE_DATA!$B$2:$B$19999="Country of target")*([2]JOE_DATA!$A$2:$A$19999="Corporate"),0.3,0)))
+
IF(LEN($DT119)=0,0.3,SUM(IF(([2]JOE_DATA!$C$2:$C$19999=$DT119)*([2]JOE_DATA!$B$2:$B$19999="Country of target")*([2]JOE_DATA!$A$2:$A$19999="Corporate"),0.3,0)))</f>
        <v>1</v>
      </c>
      <c r="HQ119" s="3">
        <f t="array" ref="HQ119">IF(LEN($DU119)=0,1,SUM(IF(([2]JOE_DATA!$C$2:$C$19999=$DU119)*([2]JOE_DATA!$B$2:$B$19999="Value over US $5m")*([2]JOE_DATA!$A$2:$A$19999="Corporate"),1,0)))</f>
        <v>1</v>
      </c>
      <c r="HR119" s="3">
        <f t="array" ref="HR119">IF(LEN($DV119)=0,1,SUM(IF(([2]JOE_DATA!$C$2:$C$19999=$DV119)*([2]JOE_DATA!$B$2:$B$19999="Value over £500,000")*([2]JOE_DATA!$A$2:$A$19999="Corporate"),1,0)))</f>
        <v>1</v>
      </c>
      <c r="HS119" s="3">
        <f t="array" ref="HS119">IF(LEN($DW119)=0,1,SUM(IF(([2]JOE_DATA!$C$2:$C$19999=$DW119)*([2]JOE_DATA!$B$2:$B$19999="Value over Euro 5m")*([2]JOE_DATA!$A$2:$A$19999="Corporate"),1,0)))</f>
        <v>1</v>
      </c>
      <c r="HT119" s="3">
        <f t="array" ref="HT119">IF(LEN($DX119)=0,1,SUM(IF(([2]JOE_DATA!$C$2:$C$19999=$DX119)*([2]JOE_DATA!$B$2:$B$19999="Value range in euros")*([2]JOE_DATA!$A$2:$A$19999="Corporate"),1,0)))</f>
        <v>1</v>
      </c>
      <c r="HU119" s="3">
        <f t="array" ref="HU119">IF(LEN($DY119)=0,1,SUM(IF(([2]JOE_DATA!$C$2:$C$19999=$DY119)*([2]JOE_DATA!$B$2:$B$19999="Is the deal relevant for M&amp;A study")*([2]JOE_DATA!$A$2:$A$19999="Corporate"),1,0)))</f>
        <v>1</v>
      </c>
      <c r="HV119" s="3">
        <f t="array" ref="HV119">IF(LEN($DZ119)=0,1,SUM(IF(([2]JOE_DATA!$C$2:$C$19999=$DZ119)*([2]JOE_DATA!$B$2:$B$19999="Does the deal involve PE clients")*([2]JOE_DATA!$A$2:$A$19999="Corporate"),1,0)))</f>
        <v>1</v>
      </c>
      <c r="HW119" s="3">
        <f t="array" ref="HW119">IF(LEN($EA119)=0,1,SUM(IF(([2]JOE_DATA!$C$2:$C$19999=$EA119)*([2]JOE_DATA!$B$2:$B$19999="Quarter deal announced/signed")*([2]JOE_DATA!$A$2:$A$19999="Corporate"),1,0)))</f>
        <v>1</v>
      </c>
      <c r="HX119" s="3">
        <f t="array" ref="HX119">IF(LEN($EB119)=0,1,SUM(IF(([2]JOE_DATA!$C$2:$C$19999=$EB119)*([2]JOE_DATA!$B$2:$B$19999="Quarter deal completed")*([2]JOE_DATA!$A$2:$A$19999="Corporate"),1,0)))</f>
        <v>1</v>
      </c>
      <c r="HY119" s="3">
        <f t="array" ref="HY119">IF(LEN($EC119)=0,1,SUM(IF(([2]JOE_DATA!$C$2:$C$19999=$EC119)*([2]JOE_DATA!$B$2:$B$19999="Year deal announced/signed")*([2]JOE_DATA!$A$2:$A$19999="Corporate"),1,0)))</f>
        <v>1</v>
      </c>
      <c r="HZ119" s="3">
        <f t="array" ref="HZ119">IF(LEN($ED119)=0,1,SUM(IF(([2]JOE_DATA!$C$2:$C$19999=$ED119)*([2]JOE_DATA!$B$2:$B$19999="Year deal completed")*([2]JOE_DATA!$A$2:$A$19999="Corporate"),1,0)))</f>
        <v>1</v>
      </c>
      <c r="IA119" s="3">
        <v>1</v>
      </c>
      <c r="IB119" s="3">
        <f t="array" ref="IB119">IF(LEN($EF119)=0,1,SUM(IF(([2]JOE_DATA!$C$2:$C$19999=$EF119)*([2]JOE_DATA!$B$2:$B$19999="Work type")*([2]JOE_DATA!$A$2:$A$19999="Corporate Tax"),1,0)))</f>
        <v>1</v>
      </c>
      <c r="IC119" s="3">
        <f t="array" ref="IC119">IF(LEN($EG119)=0,0.4,SUM(IF(([2]JOE_DATA!$C$2:$C$19999=$EG119)*([2]JOE_DATA!$B$2:$B$19999="Work type")*([2]JOE_DATA!$A$2:$A$19999="EPC Construction"),0.4,0)))
+
IF(LEN($EH119)=0,0.3,SUM(IF(([2]JOE_DATA!$C$2:$C$19999=$EH119)*([2]JOE_DATA!$B$2:$B$19999="Work type")*([2]JOE_DATA!$A$2:$A$19999="EPC Construction"),0.3,0)))
+
IF(LEN($EI119)=0,0.3,SUM(IF(([2]JOE_DATA!$C$2:$C$19999=$EI119)*([2]JOE_DATA!$B$2:$B$19999="Work type")*([2]JOE_DATA!$A$2:$A$19999="EPC Construction"),0.3,0)))</f>
        <v>1</v>
      </c>
      <c r="ID119" s="3">
        <f t="array" ref="ID119">IF(LEN($EJ119)=0,0.4,SUM(IF(([2]JOE_DATA!$C$2:$C$19999=$EJ119)*([2]JOE_DATA!$B$2:$B$19999="Contract type")*([2]JOE_DATA!$A$2:$A$19999="EPC Construction"),0.4,0)))
+
IF(LEN($EK119)=0,0.3,SUM(IF(([2]JOE_DATA!$C$2:$C$19999=$EK119)*([2]JOE_DATA!$B$2:$B$19999="Contract type")*([2]JOE_DATA!$A$2:$A$19999="EPC Construction"),0.3,0)))
+
IF(LEN($EL119)=0,0.3,SUM(IF(([2]JOE_DATA!$C$2:$C$19999=$EL119)*([2]JOE_DATA!$B$2:$B$19999="Contract type")*([2]JOE_DATA!$A$2:$A$19999="EPC Construction"),0.3,0)))</f>
        <v>1</v>
      </c>
      <c r="IE119" s="3">
        <f t="array" ref="IE119">IF(LEN($EP119)=0,1,SUM(IF(([2]JOE_DATA!$C$2:$C$19999=$EP119)*([2]JOE_DATA!$B$2:$B$19999="Client type")*([2]JOE_DATA!$A$2:$A$19999="EPC Construction"),1,0)))</f>
        <v>1</v>
      </c>
      <c r="IF119" s="3">
        <f t="array" ref="IF119">IF(LEN($EN119)=0,1,SUM(IF(([2]JOE_DATA!$C$2:$C$19999=$EN119)*([2]JOE_DATA!$B$2:$B$19999="Subject matter")*([2]JOE_DATA!$A$2:$A$19999="EPC Construction"),1,0)))</f>
        <v>1</v>
      </c>
      <c r="IG119" s="3">
        <f t="array" ref="IG119">IF(LEN($ER119)=0,1,SUM(IF(([2]JOE_DATA!$C$2:$C$19999=$ER119)*([2]JOE_DATA!$B$2:$B$19999="Client scope")*([2]JOE_DATA!$A$2:$A$19999="EPC Construction"),1,0)))</f>
        <v>1</v>
      </c>
      <c r="IH119" s="3">
        <f t="array" ref="IH119">IF(LEN($ES119)=0,0.4,SUM(IF(([2]JOE_DATA!$C$2:$C$19999=$ES119)*([2]JOE_DATA!$B$2:$B$19999="Work type")*([2]JOE_DATA!$A$2:$A$19999="EPC Energy"),0.4,0)))
+
IF(LEN($ET119)=0,0.3,SUM(IF(([2]JOE_DATA!$C$2:$C$19999=$ET119)*([2]JOE_DATA!$B$2:$B$19999="Work type")*([2]JOE_DATA!$A$2:$A$19999="EPC Energy"),0.3,0)))
+
IF(LEN($EU119)=0,0.3,SUM(IF(([2]JOE_DATA!$C$2:$C$19999=$EU119)*([2]JOE_DATA!$B$2:$B$19999="Work type")*([2]JOE_DATA!$A$2:$A$19999="EPC Energy"),0.3,0)))</f>
        <v>1</v>
      </c>
      <c r="II119" s="3">
        <f t="array" ref="II119">IF(LEN($EV119)=0,1,SUM(IF(([2]JOE_DATA!$C$2:$C$19999=$EV119)*([2]JOE_DATA!$B$2:$B$19999="Work type")*([2]JOE_DATA!$A$2:$A$19999="EPC Energy"),1,0)))</f>
        <v>1</v>
      </c>
      <c r="IJ119" s="3">
        <f t="array" ref="IJ119">IF(LEN($EW119)=0,1,SUM(IF(([2]JOE_DATA!$C$2:$C$19999=$EW119)*([2]JOE_DATA!$B$2:$B$19999="Client type")*([2]JOE_DATA!$A$2:$A$19999="EPC Projects"),1,0)))</f>
        <v>1</v>
      </c>
      <c r="IK119" s="3">
        <f t="array" ref="IK119">IF(LEN($FE119)=0,0.4,SUM(IF(([2]JOE_DATA!$C$2:$C$19999=$FE119)*([2]JOE_DATA!$B$2:$B$19999="Client type")*([2]JOE_DATA!$A$2:$A$19999="Real Estate"),0.4,0)))
+
IF(LEN($FF119)=0,0.3,SUM(IF(([2]JOE_DATA!$C$2:$C$19999=$FF119)*([2]JOE_DATA!$B$2:$B$19999="Client type")*([2]JOE_DATA!$A$2:$A$19999="Real Estate"),0.3,0)))
+
IF(LEN($FG119)=0,0.3,SUM(IF(([2]JOE_DATA!$C$2:$C$19999=$FG119)*([2]JOE_DATA!$B$2:$B$19999="Client type")*([2]JOE_DATA!$A$2:$A$19999="Real Estate"),0.3,0)))</f>
        <v>1</v>
      </c>
      <c r="IL119" s="3">
        <f t="array" ref="IL119">IF(LEN($FH119)=0,0.4,SUM(IF(([2]JOE_DATA!$C$2:$C$19999=$FH119)*([2]JOE_DATA!$B$2:$B$19999="Work type")*([2]JOE_DATA!$A$2:$A$19999="Real Estate"),0.4,0)))
+
IF(LEN($FI119)=0,0.3,SUM(IF(([2]JOE_DATA!$C$2:$C$19999=$FI119)*([2]JOE_DATA!$B$2:$B$19999="Work type")*([2]JOE_DATA!$A$2:$A$19999="Real Estate"),0.3,0)))
+
IF(LEN($FJ119)=0,0.3,SUM(IF(([2]JOE_DATA!$C$2:$C$19999=$FJ119)*([2]JOE_DATA!$B$2:$B$19999="Work type")*([2]JOE_DATA!$A$2:$A$19999="Real Estate"),0.3,0)))</f>
        <v>1</v>
      </c>
      <c r="IM119" s="3">
        <f t="array" ref="IM119">IF(LEN($EX119)=0,0.4,SUM(IF(([2]JOE_DATA!$C$2:$C$19999=$EX119)*([2]JOE_DATA!$B$2:$B$19999="Work type")*([2]JOE_DATA!$A$2:$A$19999="Human Capital"),0.4,0)))
+
IF(LEN($EY119)=0,0.3,SUM(IF(([2]JOE_DATA!$C$2:$C$19999=$EY119)*([2]JOE_DATA!$B$2:$B$19999="Work type")*([2]JOE_DATA!$A$2:$A$19999="Human Capital"),0.3,0)))
+
IF(LEN($EZ119)=0,0.3,SUM(IF(([2]JOE_DATA!$C$2:$C$19999=$EZ119)*([2]JOE_DATA!$B$2:$B$19999="Work type")*([2]JOE_DATA!$A$2:$A$19999="Human Capital"),0.3,0)))</f>
        <v>1</v>
      </c>
      <c r="IN119" s="3">
        <f t="array" ref="IN119">IF(LEN($FA119)=0,0.4,SUM(IF(([2]JOE_DATA!$C$2:$C$19999=$FA119)*([2]JOE_DATA!$B$2:$B$19999="Sub-work types")*([2]JOE_DATA!$A$2:$A$19999="Human Capital"),0.4,0)))
+
IF(LEN($FB119)=0,0.3,SUM(IF(([2]JOE_DATA!$C$2:$C$19999=$FB119)*([2]JOE_DATA!$B$2:$B$19999="Sub-work types")*([2]JOE_DATA!$A$2:$A$19999="Human Capital"),0.3,0)))
+
IF(LEN($FC119)=0,0.3,SUM(IF(([2]JOE_DATA!$C$2:$C$19999=$FC119)*([2]JOE_DATA!$B$2:$B$19999="Sub-work types")*([2]JOE_DATA!$A$2:$A$19999="Human Capital"),0.3,0)))</f>
        <v>1</v>
      </c>
      <c r="IO119" s="16">
        <f t="array" ref="IO119">IF(LEN($FD119)=0,1,SUM(IF(([2]JOE_DATA!$C$2:$C$19999=$FD119)*([2]JOE_DATA!$B$2:$B$19999="Pension scheme")*([2]JOE_DATA!$A$2:$A$19999="Human Capital"),1,0)))</f>
        <v>1</v>
      </c>
      <c r="IP119" s="3">
        <f t="array" ref="IP119">IF(LEN($BT119)=0,0.4,SUM(IF(([2]JOE_DATA!$C$2:$C$19999=$BT119)*([2]JOE_DATA!$B$2:$B$19999="Other Matter Executive"),0.4,0)))
+
IF(LEN($BU119)=0,0.3,SUM(IF(([2]JOE_DATA!$C$2:$C$19999=$BU119)*([2]JOE_DATA!$B$2:$B$19999="Other Matter Executive"),0.3,0)))
+
IF(LEN($BV119)=0,0.3,SUM(IF(([2]JOE_DATA!$C$2:$C$19999=$BV119)*([2]JOE_DATA!$B$2:$B$19999="Other Matter Executive"),0.3,0)))</f>
        <v>1</v>
      </c>
    </row>
    <row r="120" spans="1:250" ht="18.75">
      <c r="A120" s="37" t="s">
        <v>246</v>
      </c>
      <c r="B120" s="38" t="s">
        <v>613</v>
      </c>
      <c r="C120" s="37" t="s">
        <v>254</v>
      </c>
      <c r="D120" s="37"/>
      <c r="E120" s="3"/>
      <c r="F120" s="39" t="s">
        <v>279</v>
      </c>
      <c r="G120" s="3"/>
      <c r="H120" s="3"/>
      <c r="I120" s="40" t="s">
        <v>280</v>
      </c>
      <c r="J120" s="3"/>
      <c r="K120" s="3"/>
      <c r="L120" s="37"/>
      <c r="M120" s="3"/>
      <c r="N120" s="3"/>
      <c r="O120" s="41" t="s">
        <v>100</v>
      </c>
      <c r="P120" s="37"/>
      <c r="Q120" s="37"/>
      <c r="R120" s="3"/>
      <c r="S120" s="42"/>
      <c r="T120" s="42">
        <v>38346</v>
      </c>
      <c r="U120" s="37" t="s">
        <v>279</v>
      </c>
      <c r="V120" s="3"/>
      <c r="W120" s="3"/>
      <c r="X120" s="40" t="s">
        <v>280</v>
      </c>
      <c r="Y120" s="3"/>
      <c r="Z120" s="3"/>
      <c r="AA120" s="37" t="s">
        <v>614</v>
      </c>
      <c r="AB120" s="37"/>
      <c r="AC120" s="3"/>
      <c r="AD120" s="37" t="s">
        <v>254</v>
      </c>
      <c r="AE120" s="3"/>
      <c r="AF120" s="3"/>
      <c r="AG120" s="43" t="s">
        <v>130</v>
      </c>
      <c r="AH120" s="3"/>
      <c r="AI120" s="37" t="s">
        <v>255</v>
      </c>
      <c r="AJ120" s="3"/>
      <c r="AK120" s="3"/>
      <c r="AL120" s="37"/>
      <c r="AM120" s="3"/>
      <c r="AN120" s="3"/>
      <c r="AO120" s="37" t="s">
        <v>256</v>
      </c>
      <c r="AP120" s="3"/>
      <c r="AQ120" s="3"/>
      <c r="AR120" s="3"/>
      <c r="AS120" s="3"/>
      <c r="AT120" s="3"/>
      <c r="AU120" s="3"/>
      <c r="AV120" s="3"/>
      <c r="AW120" s="3"/>
      <c r="AX120" s="3"/>
      <c r="AY120" s="3"/>
      <c r="AZ120" s="3"/>
      <c r="BA120" s="3"/>
      <c r="BB120" s="3"/>
      <c r="BC120" s="3"/>
      <c r="BD120" s="3"/>
      <c r="BE120" s="44"/>
      <c r="BF120" s="37"/>
      <c r="BG120" s="37" t="s">
        <v>254</v>
      </c>
      <c r="BH120" s="3"/>
      <c r="BI120" s="37" t="s">
        <v>289</v>
      </c>
      <c r="BJ120" s="45"/>
      <c r="BK120" s="45"/>
      <c r="BL120" s="46" t="s">
        <v>258</v>
      </c>
      <c r="BM120" s="46"/>
      <c r="BN120" s="37"/>
      <c r="BO120" s="3"/>
      <c r="BP120" s="3"/>
      <c r="BQ120" s="3"/>
      <c r="BR120" s="3"/>
      <c r="BS120" s="3"/>
      <c r="BT120" s="37"/>
      <c r="BU120" s="37"/>
      <c r="BV120" s="37"/>
      <c r="BW120" s="3"/>
      <c r="BX120" s="3"/>
      <c r="BY120" s="3"/>
      <c r="BZ120" s="3"/>
      <c r="CA120" s="3"/>
      <c r="CB120" s="3"/>
      <c r="CC120" s="3"/>
      <c r="CD120" s="41" t="s">
        <v>259</v>
      </c>
      <c r="CE120" s="40" t="s">
        <v>260</v>
      </c>
      <c r="CF120" s="3"/>
      <c r="CG120" s="41" t="s">
        <v>261</v>
      </c>
      <c r="CH120" s="40"/>
      <c r="CI120" s="3"/>
      <c r="CJ120" s="3"/>
      <c r="CK120" s="41" t="s">
        <v>262</v>
      </c>
      <c r="CL120" s="3"/>
      <c r="CM120" s="3"/>
      <c r="CN120" s="3"/>
      <c r="CO120" s="3"/>
      <c r="CP120" s="3"/>
      <c r="CQ120" s="37"/>
      <c r="CR120" s="37"/>
      <c r="CS120" s="37"/>
      <c r="CT120" s="37"/>
      <c r="CU120" s="37"/>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7"/>
      <c r="FF120" s="37"/>
      <c r="FG120" s="37"/>
      <c r="FH120" s="37"/>
      <c r="FI120" s="37"/>
      <c r="FJ120" s="3"/>
      <c r="FK120" s="3"/>
      <c r="FL120" s="3"/>
      <c r="FM120" s="3"/>
      <c r="FO120" s="3"/>
      <c r="FP120" s="3"/>
      <c r="FQ120" s="3" t="str">
        <f t="array" ref="FQ120">IF(SUM($FU120:$IP120)=74,"PASS","FAIL")</f>
        <v>PASS</v>
      </c>
      <c r="FR120" s="3">
        <f t="shared" si="9"/>
        <v>0</v>
      </c>
      <c r="FS120" s="3">
        <f t="shared" si="10"/>
        <v>0</v>
      </c>
      <c r="FT120" s="3"/>
      <c r="FU120" s="3">
        <f t="array" ref="FU120">SUM(IF(([2]JOE_DATA!$C$2:$C$19999=$C120)*([2]JOE_DATA!$B$2:$B$19999="Client Name Confidential"),1,0))</f>
        <v>1</v>
      </c>
      <c r="FV120" s="3">
        <f t="array" ref="FV120">IF(ISBLANK($E120),1,SUM(IF(([2]JOE_DATA!$C$2:$C$19999=$E120)*([2]JOE_DATA!$B$2:$B$19999="Client name confidential on completion"),1,0)))</f>
        <v>1</v>
      </c>
      <c r="FW120" s="3">
        <f t="array" ref="FW120">IF(LEN($F120)=0,0.5,SUM(IF(([2]JOE_DATA!$C$2:$C$19999=$F120)*([2]JOE_DATA!$B$2:$B$19999="Client sector group"),0.5,0)))
+
IF(LEN($G120)=0,0.25,SUM(IF(([2]JOE_DATA!$C$2:$C$19999=$G120)*([2]JOE_DATA!$B$2:$B$19999="Client sector group"),0.25,0)))
+
IF(LEN($H120)=0,0.25,SUM(IF(([2]JOE_DATA!$C$2:$C$19999=$H120)*([2]JOE_DATA!$B$2:$B$19999="Client sector group"),0.25,0)))</f>
        <v>1</v>
      </c>
      <c r="FX120" s="3">
        <f t="array" ref="FX120">IF(ISBLANK($I120),0.5,SUM(IF(([2]JOE_DATA!$C$2:$C$19999=$I120)*([2]JOE_DATA!$B$2:$B$19999="Client sub-sector group"),0.5,0)))
+
IF(ISBLANK($J120),0.25,SUM(IF(([2]JOE_DATA!$C$2:$C$19999=$J120)*([2]JOE_DATA!$B$2:$B$19999="Client sub-sector group"),0.25,0)))
+
IF(ISBLANK($K120),0.25,SUM(IF(([2]JOE_DATA!$C$2:$C$19999=$K120)*([2]JOE_DATA!$B$2:$B$19999="Client sub-sector group"),0.25,0)))</f>
        <v>1</v>
      </c>
      <c r="FY120" s="3">
        <f t="array" ref="FY120">IF(LEN($L120)=0,0.4,SUM(IF(([2]JOE_DATA!$C$2:$C$19999=$L120)*([2]JOE_DATA!$B$2:$B$19999="Predominant Country of Client"),0.4,0)))
+
IF(LEN($M120)=0,0.3,SUM(IF(([2]JOE_DATA!$C$2:$C$19999=$M120)*([2]JOE_DATA!$B$2:$B$19999="Predominant Country of Client"),0.3,0)))
+
IF(LEN($N120)=0,0.3,SUM(IF(([2]JOE_DATA!$C$2:$C$19999=$N120)*([2]JOE_DATA!$B$2:$B$19999="Predominant Country of Client"),0.3,0)))</f>
        <v>1</v>
      </c>
      <c r="FZ120" s="3">
        <f t="array" ref="FZ120">IF(LEN($O120)=0,0.4,SUM(IF(([2]JOE_DATA!$C$2:$C$19999=$O120)*([2]JOE_DATA!$B$2:$B$19999="Main practice group"),0.4,0)))
+
IF(LEN($P120)=0,0.3,SUM(IF(([2]JOE_DATA!$C$2:$C$19999=$P120)*([2]JOE_DATA!$B$2:$B$19999="Main practice group"),0.3,0)))
+
IF(LEN($Q120)=0,0.3,SUM(IF(([2]JOE_DATA!$C$2:$C$19999=$Q120)*([2]JOE_DATA!$B$2:$B$19999="Main practice group"),0.3,0)))</f>
        <v>1</v>
      </c>
      <c r="GA120" s="3">
        <f t="shared" si="11"/>
        <v>1</v>
      </c>
      <c r="GB120" s="3">
        <f t="shared" si="12"/>
        <v>1</v>
      </c>
      <c r="GC120" s="3">
        <f t="array" ref="GC120">IF(LEN($U120)=0,0.4,SUM(IF(([2]JOE_DATA!$C$2:$C$19999=$U120)*([2]JOE_DATA!$B$2:$B$19999="Matter sector group"),0.4,0)))
+
IF(LEN($V120)=0,0.3,SUM(IF(([2]JOE_DATA!$C$2:$C$19999=$V120)*([2]JOE_DATA!$B$2:$B$19999="Matter sector group"),0.3,0)))
+
IF(LEN($W120)=0,0.3,SUM(IF(([2]JOE_DATA!$C$2:$C$19999=$W120)*([2]JOE_DATA!$B$2:$B$19999="Matter sector group"),0.3,0)))</f>
        <v>1</v>
      </c>
      <c r="GD120" s="3">
        <f t="array" ref="GD120">IF(LEN($X120)=0,0.4,SUM(IF(([2]JOE_DATA!$C$2:$C$19999=$X120)*([2]JOE_DATA!$B$2:$B$19999="Matter sub-sector group"),0.4,0)))
+
IF(LEN($Y120)=0,0.3,SUM(IF(([2]JOE_DATA!$C$2:$C$19999=$Y120)*([2]JOE_DATA!$B$2:$B$19999="Matter sub-sector group"),0.3,0)))
+
IF(LEN($Z120)=0,0.3,SUM(IF(([2]JOE_DATA!$C$2:$C$19999=$Z120)*([2]JOE_DATA!$B$2:$B$19999="Matter sub-sector group"),0.3,0)))</f>
        <v>1</v>
      </c>
      <c r="GE120" s="3">
        <f t="array" ref="GE120">IF(ISBLANK($AD120),1,SUM(IF(([2]JOE_DATA!$C$2:$C$19999=$AD120)*([2]JOE_DATA!$B$2:$B$19999="Matter confidential"),1,0)))</f>
        <v>1</v>
      </c>
      <c r="GF120" s="3">
        <f t="array" ref="GF120">IF(ISBLANK($AE120),1,SUM(IF(([2]JOE_DATA!$C$2:$C$19999=$AE120)*([2]JOE_DATA!$B$2:$B$19999="Matter confidential on completion"),1,0)))</f>
        <v>1</v>
      </c>
      <c r="GG120" s="3">
        <f t="array" ref="GG120">IF(ISBLANK($AG120),1,SUM(IF(([2]JOE_DATA!$C$2:$C$19999=$AG120)*([2]JOE_DATA!$B$2:$B$19999="Applicable law"),1,0)))</f>
        <v>1</v>
      </c>
      <c r="GH120" s="3">
        <f t="array" ref="GH120">IF(ISBLANK($AO120),1,SUM(IF(([2]JOE_DATA!$C$2:$C$19999=$AO120)*([2]JOE_DATA!$B$2:$B$19999="Contentious"),1,0)))</f>
        <v>1</v>
      </c>
      <c r="GI120" s="3">
        <f t="array" ref="GI120">IF(ISBLANK($AP120),1,SUM(IF(([2]JOE_DATA!$C$2:$C$19999=$AP120)*([2]JOE_DATA!$B$2:$B$19999="Dispute resolution"),1,0)))</f>
        <v>1</v>
      </c>
      <c r="GJ120" s="3">
        <f t="array" ref="GJ120">IF(ISBLANK($AQ120),1,SUM(IF(([2]JOE_DATA!$C$2:$C$19999=$AQ120)*([2]JOE_DATA!$B$2:$B$19999="Language of dispute"),1,0)))</f>
        <v>1</v>
      </c>
      <c r="GK120" s="3">
        <f t="array" ref="GK120">IF(LEN($AW120)=0,0.4,SUM(IF(([2]JOE_DATA!$C$2:$C$19999=$AW120)*([2]JOE_DATA!$B$2:$B$19999="Country Of Arbitration"),0.4,0)))
+
IF(LEN($AX120)=0,0.3,SUM(IF(([2]JOE_DATA!$C$2:$C$19999=$AX120)*([2]JOE_DATA!$B$2:$B$19999="Country Of Arbitration"),0.3,0)))
+
IF(LEN($AY120)=0,0.3,SUM(IF(([2]JOE_DATA!$C$2:$C$19999=$AY120)*([2]JOE_DATA!$B$2:$B$19999="Country Of Arbitration"),0.3,0)))</f>
        <v>1</v>
      </c>
      <c r="GL120" s="3">
        <f t="array" ref="GL120">IF(LEN($AT120)=0,0.4,SUM(IF(([2]JOE_DATA!$C$2:$C$19999=$AT120)*([2]JOE_DATA!$B$2:$B$19999="Jurisdiction of dispute"),0.4,0)))
+
IF(LEN($AU120)=0,0.3,SUM(IF(([2]JOE_DATA!$C$2:$C$19999=$AU120)*([2]JOE_DATA!$B$2:$B$19999="Jurisdiction of dispute"),0.3,0)))
+
IF(LEN($AV120)=0,0.3,SUM(IF(([2]JOE_DATA!$C$2:$C$19999=$AV120)*([2]JOE_DATA!$B$2:$B$19999="Jurisdiction of dispute"),0.3,0)))</f>
        <v>1</v>
      </c>
      <c r="GM120" s="3">
        <f t="array" ref="GM120">IF(LEN($AZ120)=0,0.6,SUM(IF(([2]JOE_DATA!$C$2:$C$19999=$AZ120)*([2]JOE_DATA!$B$2:$B$19999="Seat of arbitration"),0.6,0)))
+
IF(LEN($BA120)=0,0.4,SUM(IF(([2]JOE_DATA!$C$2:$C$19999=$BA120)*([2]JOE_DATA!$B$2:$B$19999="Seat of arbitration"),0.4,0)))</f>
        <v>1</v>
      </c>
      <c r="GN120" s="3">
        <f t="array" ref="GN120">IF(ISBLANK($BB120),1,SUM(IF(([2]JOE_DATA!$C$2:$C$19999=$BB120)*([2]JOE_DATA!$B$2:$B$19999="Arbitral rules"),1,0)))</f>
        <v>1</v>
      </c>
      <c r="GO120" s="3">
        <f t="array" ref="GO120">IF(ISBLANK($BC120),1,SUM(IF(([2]JOE_DATA!$C$2:$C$19999=$BC120)*([2]JOE_DATA!$B$2:$B$19999="Investment treaty"),1,0)))</f>
        <v>1</v>
      </c>
      <c r="GP120" s="3">
        <f t="array" ref="GP120">IF(ISBLANK($BD120),1,SUM(IF(([2]JOE_DATA!$C$2:$C$19999=$BD120)*([2]JOE_DATA!$B$2:$B$19999="Investigation type"),1,0)))</f>
        <v>1</v>
      </c>
      <c r="GQ120" s="3">
        <f t="array" ref="GQ120">IF(ISBLANK($BF120),1,SUM(IF(([2]JOE_DATA!$C$2:$C$19999=$BF120)*([2]JOE_DATA!$B$2:$B$19999="Currency of deal"),1,0)))</f>
        <v>1</v>
      </c>
      <c r="GR120" s="3">
        <f t="array" ref="GR120">IF(ISBLANK($BG120),1,SUM(IF(([2]JOE_DATA!$C$2:$C$19999=$BG120)*([2]JOE_DATA!$B$2:$B$19999="Value confidential"),1,0)))</f>
        <v>1</v>
      </c>
      <c r="GS120" s="3">
        <f t="array" ref="GS120">IF(ISBLANK($BH120),1,SUM(IF(([2]JOE_DATA!$C$2:$C$19999=$BH120)*([2]JOE_DATA!$B$2:$B$19999="Value confidential on completion"),1,0)))</f>
        <v>1</v>
      </c>
      <c r="GT120" s="3">
        <f t="array" ref="GT120">IF(LEN($BI120)=0,0.4,SUM(IF(([2]JOE_DATA!$C$2:$C$19999=$BI120)*([2]JOE_DATA!$B$2:$B$19999="Teams"),0.4,0)))
+
IF(LEN($BJ120)=0,0.3,SUM(IF(([2]JOE_DATA!$C$2:$C$19999=$BJ120)*([2]JOE_DATA!$B$2:$B$19999="Teams"),0.3,0)))
+
IF(LEN($BK120)=0,0.3,SUM(IF(([2]JOE_DATA!$C$2:$C$19999=$BK120)*([2]JOE_DATA!$B$2:$B$19999="Teams"),0.3,0)))</f>
        <v>1</v>
      </c>
      <c r="GU120" s="3">
        <f t="array" ref="GU120">IF(LEN($BL120)=0,0.4,SUM(IF(([2]JOE_DATA!$C$2:$C$19999=$BL120)*([2]JOE_DATA!$B$2:$B$19999="Lead Matter Partner"),0.4,0)))
+
IF(LEN($BM120)=0,0.3,SUM(IF(([2]JOE_DATA!$C$2:$C$19999=$BM120)*([2]JOE_DATA!$B$2:$B$19999="Lead Matter Partner"),0.3,0)))
+
IF(LEN($BN120)=0,0.3,SUM(IF(([2]JOE_DATA!$C$2:$C$19999=$BN120)*([2]JOE_DATA!$B$2:$B$19999="Lead Matter Partner"),0.3,0)))</f>
        <v>1</v>
      </c>
      <c r="GV120" s="3">
        <f t="array" ref="GV120">IF(LEN($BP120)=0,0.4,SUM(IF(([2]JOE_DATA!$C$2:$C$19999=$BP120)*([2]JOE_DATA!$B$2:$B$19999="Source of credential"),0.4,0)))
+
IF(LEN($BQ120)=0,0.3,SUM(IF(([2]JOE_DATA!$C$2:$C$19999=$BQ120)*([2]JOE_DATA!$B$2:$B$19999="Source of credential"),0.3,0)))
+
IF(LEN($BR120)=0,0.3,SUM(IF(([2]JOE_DATA!$C$2:$C$19999=$BR120)*([2]JOE_DATA!$B$2:$B$19999="Source of credential"),0.3,0)))</f>
        <v>1</v>
      </c>
      <c r="GW120" s="3">
        <f t="array" ref="GW120">IF(LEN($BX120)=0,0.4,SUM(IF(([2]JOE_DATA!$C$2:$C$19999=$BX120)*([2]JOE_DATA!$B$2:$B$19999="CMS firms involved"),0.4,0)))
+
IF(LEN($BY120)=0,0.6,SUM(IF(([2]JOE_DATA!$C$2:$C$19999=$BY120)*([2]JOE_DATA!$B$2:$B$19999="CMS firms involved"),0.6,0)))</f>
        <v>1</v>
      </c>
      <c r="GX120" s="3">
        <f t="array" ref="GX120">IF(ISBLANK($BZ120),1,SUM(IF(([2]JOE_DATA!$C$2:$C$19999=$BZ120)*([2]JOE_DATA!$B$2:$B$19999="Lead CMS firm"),1,0)))</f>
        <v>1</v>
      </c>
      <c r="GY120" s="3">
        <f t="array" ref="GY120">IF(LEN($CA120)=0,0.4,SUM(IF(([2]JOE_DATA!$C$2:$C$19999=$CA120)*([2]JOE_DATA!$B$2:$B$19999="Countries of other CMS firms"),0.4,0)))
+
IF(LEN($CB120)=0,0.3,SUM(IF(([2]JOE_DATA!$C$2:$C$19999=$CB120)*([2]JOE_DATA!$B$2:$B$19999="Countries of other CMS firms"),0.3,0)))
+
IF(LEN($CC120)=0,0.3,SUM(IF(([2]JOE_DATA!$C$2:$C$19999=$CC120)*([2]JOE_DATA!$B$2:$B$19999="Countries of other CMS firms"),0.3,0)))</f>
        <v>1</v>
      </c>
      <c r="GZ120" s="3">
        <f t="array" ref="GZ120">IF(ISBLANK($CD120),1,SUM(IF(([2]JOE_DATA!$C$2:$C$19999=$CD120)*([2]JOE_DATA!$B$2:$B$19999="Credential status"),1,0)))</f>
        <v>1</v>
      </c>
      <c r="HA120" s="3">
        <f t="array" ref="HA120">IF(ISBLANK($CE120),1,SUM(IF(([2]JOE_DATA!$C$2:$C$19999=$CE120)*([2]JOE_DATA!$B$2:$B$19999="Credential version"),1,0)))</f>
        <v>1</v>
      </c>
      <c r="HB120" s="3">
        <f t="array" ref="HB120">IF(ISBLANK($CG120),1,SUM(IF(([2]JOE_DATA!$C$2:$C$19999=$CG120)*([2]JOE_DATA!$B$2:$B$19999="Credential type "),1,0)))</f>
        <v>1</v>
      </c>
      <c r="HC120" s="3">
        <f t="array" ref="HC120">IF(ISBLANK($CH120),1,SUM(IF(([2]JOE_DATA!$C$2:$C$19999=$CH120)*([2]JOE_DATA!$B$2:$B$19999="Other uses"),1,0)))</f>
        <v>1</v>
      </c>
      <c r="HD120" s="3">
        <f t="array" ref="HD120">IF(ISBLANK($CK120),1,SUM(IF(([2]JOE_DATA!$C$2:$C$19999=$CK120)*([2]JOE_DATA!$B$2:$B$19999="Priority"),1,0)))</f>
        <v>1</v>
      </c>
      <c r="HE120" s="3">
        <f t="array" ref="HE120">IF(LEN($CM120)=0,0.4,SUM(IF(([2]JOE_DATA!$C$2:$C$19999=$CM120)*([2]JOE_DATA!$B$2:$B$19999="Know how"),0.4,0)))
+
IF(LEN($CN120)=0,0.3,SUM(IF(([2]JOE_DATA!$C$2:$C$19999=$CN120)*([2]JOE_DATA!$B$2:$B$19999="Know how"),0.3,0)))
+
IF(LEN($CO120)=0,0.3,SUM(IF(([2]JOE_DATA!$C$2:$C$19999=$CO120)*([2]JOE_DATA!$B$2:$B$19999="Know how"),0.3,0)))</f>
        <v>1</v>
      </c>
      <c r="HF120" s="3">
        <f t="array" ref="HF120">IF(LEN($CS120)=0,0.4,SUM(IF(([2]JOE_DATA!$C$2:$C$19999=$CS120)*([2]JOE_DATA!$B$2:$B$19999="Work type")*([2]JOE_DATA!$A$2:$A$19999="BAIF"),0.4,0)))
+
IF(LEN($CT120)=0,0.3,SUM(IF(([2]JOE_DATA!$C$2:$C$19999=$CT120)*([2]JOE_DATA!$B$2:$B$19999="Work type")*([2]JOE_DATA!$A$2:$A$19999="BAIF"),0.3,0)))
+
IF(LEN($CU120)=0,0.3,SUM(IF(([2]JOE_DATA!$C$2:$C$19999=$CU120)*([2]JOE_DATA!$B$2:$B$19999="Work type")*([2]JOE_DATA!$A$2:$A$19999="BAIF"),0.3,0)))</f>
        <v>1</v>
      </c>
      <c r="HG120" s="3">
        <f t="array" ref="HG120">IF(LEN($CQ120)=0,1,SUM(IF(([2]JOE_DATA!$C$2:$C$19999=$CQ120)*([2]JOE_DATA!$B$2:$B$19999="Client type")*([2]JOE_DATA!$A$2:$A$19999="BAIF"),1,0)))</f>
        <v>1</v>
      </c>
      <c r="HH120" s="3">
        <f t="array" ref="HH120">IF(LEN($CW120)=0,0.4,SUM(IF(([2]JOE_DATA!$C$2:$C$19999=$CW120)*([2]JOE_DATA!$B$2:$B$19999="Work type")*([2]JOE_DATA!$A$2:$A$19999="CRD"),0.4,0)))
+
IF(LEN($CX120)=0,0.3,SUM(IF(([2]JOE_DATA!$C$2:$C$19999=$CX120)*([2]JOE_DATA!$B$2:$B$19999="Work type")*([2]JOE_DATA!$A$2:$A$19999="CRD"),0.3,0)))
+
IF(LEN($CY120)=0,0.3,SUM(IF(([2]JOE_DATA!$C$2:$C$19999=$CY120)*([2]JOE_DATA!$B$2:$B$19999="Work type")*([2]JOE_DATA!$A$2:$A$19999="CRD"),0.3,0)))</f>
        <v>1</v>
      </c>
      <c r="HI120" s="3">
        <f t="array" ref="HI120">IF(LEN($CZ120)=0,0.4,SUM(IF(([2]JOE_DATA!$C$2:$C$19999=$CZ120)*([2]JOE_DATA!$B$2:$B$19999="Sub-work type")*([2]JOE_DATA!$A$2:$A$19999="CRD"),0.4,0)))
+
IF(LEN($DA120)=0,0.3,SUM(IF(([2]JOE_DATA!$C$2:$C$19999=$DA120)*([2]JOE_DATA!$B$2:$B$19999="Sub-work type")*([2]JOE_DATA!$A$2:$A$19999="CRD"),0.3,0)))
+
IF(LEN($DB120)=0,0.3,SUM(IF(([2]JOE_DATA!$C$2:$C$19999=$DB120)*([2]JOE_DATA!$B$2:$B$19999="Sub-work type")*([2]JOE_DATA!$A$2:$A$19999="CRD"),0.3,0)))</f>
        <v>1</v>
      </c>
      <c r="HJ120" s="3">
        <f t="array" ref="HJ120">IF(LEN($CV120)=0,1,SUM(IF(([2]JOE_DATA!$C$2:$C$19999=$CV120)*([2]JOE_DATA!$B$2:$B$19999="Client type")*([2]JOE_DATA!$A$2:$A$19999="CRD"),1,0)))</f>
        <v>1</v>
      </c>
      <c r="HK120" s="3">
        <f t="array" ref="HK120">IF(LEN($DC120)=0,0.4,SUM(IF(([2]JOE_DATA!$C$2:$C$19999=$DC120)*([2]JOE_DATA!$B$2:$B$19999="Work type")*([2]JOE_DATA!$A$2:$A$19999="Corporate"),0.4,0)))
+
IF(LEN($DD120)=0,0.3,SUM(IF(([2]JOE_DATA!$C$2:$C$19999=$DD120)*([2]JOE_DATA!$B$2:$B$19999="Work type")*([2]JOE_DATA!$A$2:$A$19999="Corporate"),0.3,0)))
+
IF(LEN($DE120)=0,0.3,SUM(IF(([2]JOE_DATA!$C$2:$C$19999=$DE120)*([2]JOE_DATA!$B$2:$B$19999="Work type")*([2]JOE_DATA!$A$2:$A$19999="Corporate"),0.3,0)))</f>
        <v>1</v>
      </c>
      <c r="HL120" s="3">
        <f t="array" ref="HL120">IF(LEN($DF120)=0,0.4,SUM(IF(([2]JOE_DATA!$C$2:$C$19999=$DF120)*([2]JOE_DATA!$B$2:$B$19999="Sub-work type")*([2]JOE_DATA!$A$2:$A$19999="Corporate"),0.4,0)))
+
IF(LEN($DG120)=0,0.3,SUM(IF(([2]JOE_DATA!$C$2:$C$19999=$DG120)*([2]JOE_DATA!$B$2:$B$19999="Sub-work type")*([2]JOE_DATA!$A$2:$A$19999="Corporate"),0.3,0)))
+
IF(LEN($DH120)=0,0.3,SUM(IF(([2]JOE_DATA!$C$2:$C$19999=$DH120)*([2]JOE_DATA!$B$2:$B$19999="Sub-work type")*([2]JOE_DATA!$A$2:$A$19999="Corporate"),0.3,0)))</f>
        <v>1</v>
      </c>
      <c r="HM120" s="3">
        <f t="array" ref="HM120">IF(LEN($DI120)=0,0.4,SUM(IF(([2]JOE_DATA!$C$2:$C$19999=$DI120)*([2]JOE_DATA!$B$2:$B$19999="Acting for")*([2]JOE_DATA!$A$2:$A$19999="Corporate"),0.4,0)))
+
IF(LEN($DJ120)=0,0.3,SUM(IF(([2]JOE_DATA!$C$2:$C$19999=$DJ120)*([2]JOE_DATA!$B$2:$B$19999="Acting for")*([2]JOE_DATA!$A$2:$A$19999="Corporate"),0.3,0)))
+
IF(LEN($DK120)=0,0.3,SUM(IF(([2]JOE_DATA!$C$2:$C$19999=$DK120)*([2]JOE_DATA!$B$2:$B$19999="Acting for")*([2]JOE_DATA!$A$2:$A$19999="Corporate"),0.3,0)))</f>
        <v>1</v>
      </c>
      <c r="HN120" s="3">
        <f t="array" ref="HN120">IF(LEN($DM120)=0,0.4,SUM(IF(([2]JOE_DATA!$C$2:$C$19999=$DM120)*([2]JOE_DATA!$B$2:$B$19999="Country of buyer")*([2]JOE_DATA!$A$2:$A$19999="Corporate"),0.4,0)))
+
IF(LEN($DN120)=0,0.3,SUM(IF(([2]JOE_DATA!$C$2:$C$19999=$DN120)*([2]JOE_DATA!$B$2:$B$19999="Country of buyer")*([2]JOE_DATA!$A$2:$A$19999="Corporate"),0.3,0)))
+
IF(LEN($DL120)=0,0.3,SUM(IF(([2]JOE_DATA!$C$2:$C$19999=$DL120)*([2]JOE_DATA!$B$2:$B$19999="Country of buyer")*([2]JOE_DATA!$A$2:$A$19999="Corporate"),0.3,0)))</f>
        <v>1</v>
      </c>
      <c r="HO120" s="3">
        <f t="array" ref="HO120">IF(LEN($DO120)=0,0.4,SUM(IF(([2]JOE_DATA!$C$2:$C$19999=$DO120)*([2]JOE_DATA!$B$2:$B$19999="Country of seller")*([2]JOE_DATA!$A$2:$A$19999="Corporate"),0.4,0)))
+
IF(LEN($DP120)=0,0.3,SUM(IF(([2]JOE_DATA!$C$2:$C$19999=$DP120)*([2]JOE_DATA!$B$2:$B$19999="Country of seller")*([2]JOE_DATA!$A$2:$A$19999="Corporate"),0.3,0)))
+
IF(LEN($DQ120)=0,0.3,SUM(IF(([2]JOE_DATA!$C$2:$C$19999=$DQ120)*([2]JOE_DATA!$B$2:$B$19999="Country of seller")*([2]JOE_DATA!$A$2:$A$19999="Corporate"),0.3,0)))</f>
        <v>1</v>
      </c>
      <c r="HP120" s="3">
        <f t="array" ref="HP120">IF(LEN($DR120)=0,0.4,SUM(IF(([2]JOE_DATA!$C$2:$C$19999=$DR120)*([2]JOE_DATA!$B$2:$B$19999="Country of target")*([2]JOE_DATA!$A$2:$A$19999="Corporate"),0.4,0)))
+
IF(LEN($DS120)=0,0.3,SUM(IF(([2]JOE_DATA!$C$2:$C$19999=$DS120)*([2]JOE_DATA!$B$2:$B$19999="Country of target")*([2]JOE_DATA!$A$2:$A$19999="Corporate"),0.3,0)))
+
IF(LEN($DT120)=0,0.3,SUM(IF(([2]JOE_DATA!$C$2:$C$19999=$DT120)*([2]JOE_DATA!$B$2:$B$19999="Country of target")*([2]JOE_DATA!$A$2:$A$19999="Corporate"),0.3,0)))</f>
        <v>1</v>
      </c>
      <c r="HQ120" s="3">
        <f t="array" ref="HQ120">IF(LEN($DU120)=0,1,SUM(IF(([2]JOE_DATA!$C$2:$C$19999=$DU120)*([2]JOE_DATA!$B$2:$B$19999="Value over US $5m")*([2]JOE_DATA!$A$2:$A$19999="Corporate"),1,0)))</f>
        <v>1</v>
      </c>
      <c r="HR120" s="3">
        <f t="array" ref="HR120">IF(LEN($DV120)=0,1,SUM(IF(([2]JOE_DATA!$C$2:$C$19999=$DV120)*([2]JOE_DATA!$B$2:$B$19999="Value over £500,000")*([2]JOE_DATA!$A$2:$A$19999="Corporate"),1,0)))</f>
        <v>1</v>
      </c>
      <c r="HS120" s="3">
        <f t="array" ref="HS120">IF(LEN($DW120)=0,1,SUM(IF(([2]JOE_DATA!$C$2:$C$19999=$DW120)*([2]JOE_DATA!$B$2:$B$19999="Value over Euro 5m")*([2]JOE_DATA!$A$2:$A$19999="Corporate"),1,0)))</f>
        <v>1</v>
      </c>
      <c r="HT120" s="3">
        <f t="array" ref="HT120">IF(LEN($DX120)=0,1,SUM(IF(([2]JOE_DATA!$C$2:$C$19999=$DX120)*([2]JOE_DATA!$B$2:$B$19999="Value range in euros")*([2]JOE_DATA!$A$2:$A$19999="Corporate"),1,0)))</f>
        <v>1</v>
      </c>
      <c r="HU120" s="3">
        <f t="array" ref="HU120">IF(LEN($DY120)=0,1,SUM(IF(([2]JOE_DATA!$C$2:$C$19999=$DY120)*([2]JOE_DATA!$B$2:$B$19999="Is the deal relevant for M&amp;A study")*([2]JOE_DATA!$A$2:$A$19999="Corporate"),1,0)))</f>
        <v>1</v>
      </c>
      <c r="HV120" s="3">
        <f t="array" ref="HV120">IF(LEN($DZ120)=0,1,SUM(IF(([2]JOE_DATA!$C$2:$C$19999=$DZ120)*([2]JOE_DATA!$B$2:$B$19999="Does the deal involve PE clients")*([2]JOE_DATA!$A$2:$A$19999="Corporate"),1,0)))</f>
        <v>1</v>
      </c>
      <c r="HW120" s="3">
        <f t="array" ref="HW120">IF(LEN($EA120)=0,1,SUM(IF(([2]JOE_DATA!$C$2:$C$19999=$EA120)*([2]JOE_DATA!$B$2:$B$19999="Quarter deal announced/signed")*([2]JOE_DATA!$A$2:$A$19999="Corporate"),1,0)))</f>
        <v>1</v>
      </c>
      <c r="HX120" s="3">
        <f t="array" ref="HX120">IF(LEN($EB120)=0,1,SUM(IF(([2]JOE_DATA!$C$2:$C$19999=$EB120)*([2]JOE_DATA!$B$2:$B$19999="Quarter deal completed")*([2]JOE_DATA!$A$2:$A$19999="Corporate"),1,0)))</f>
        <v>1</v>
      </c>
      <c r="HY120" s="3">
        <f t="array" ref="HY120">IF(LEN($EC120)=0,1,SUM(IF(([2]JOE_DATA!$C$2:$C$19999=$EC120)*([2]JOE_DATA!$B$2:$B$19999="Year deal announced/signed")*([2]JOE_DATA!$A$2:$A$19999="Corporate"),1,0)))</f>
        <v>1</v>
      </c>
      <c r="HZ120" s="3">
        <f t="array" ref="HZ120">IF(LEN($ED120)=0,1,SUM(IF(([2]JOE_DATA!$C$2:$C$19999=$ED120)*([2]JOE_DATA!$B$2:$B$19999="Year deal completed")*([2]JOE_DATA!$A$2:$A$19999="Corporate"),1,0)))</f>
        <v>1</v>
      </c>
      <c r="IA120" s="3">
        <v>1</v>
      </c>
      <c r="IB120" s="3">
        <f t="array" ref="IB120">IF(LEN($EF120)=0,1,SUM(IF(([2]JOE_DATA!$C$2:$C$19999=$EF120)*([2]JOE_DATA!$B$2:$B$19999="Work type")*([2]JOE_DATA!$A$2:$A$19999="Corporate Tax"),1,0)))</f>
        <v>1</v>
      </c>
      <c r="IC120" s="3">
        <f t="array" ref="IC120">IF(LEN($EG120)=0,0.4,SUM(IF(([2]JOE_DATA!$C$2:$C$19999=$EG120)*([2]JOE_DATA!$B$2:$B$19999="Work type")*([2]JOE_DATA!$A$2:$A$19999="EPC Construction"),0.4,0)))
+
IF(LEN($EH120)=0,0.3,SUM(IF(([2]JOE_DATA!$C$2:$C$19999=$EH120)*([2]JOE_DATA!$B$2:$B$19999="Work type")*([2]JOE_DATA!$A$2:$A$19999="EPC Construction"),0.3,0)))
+
IF(LEN($EI120)=0,0.3,SUM(IF(([2]JOE_DATA!$C$2:$C$19999=$EI120)*([2]JOE_DATA!$B$2:$B$19999="Work type")*([2]JOE_DATA!$A$2:$A$19999="EPC Construction"),0.3,0)))</f>
        <v>1</v>
      </c>
      <c r="ID120" s="3">
        <f t="array" ref="ID120">IF(LEN($EJ120)=0,0.4,SUM(IF(([2]JOE_DATA!$C$2:$C$19999=$EJ120)*([2]JOE_DATA!$B$2:$B$19999="Contract type")*([2]JOE_DATA!$A$2:$A$19999="EPC Construction"),0.4,0)))
+
IF(LEN($EK120)=0,0.3,SUM(IF(([2]JOE_DATA!$C$2:$C$19999=$EK120)*([2]JOE_DATA!$B$2:$B$19999="Contract type")*([2]JOE_DATA!$A$2:$A$19999="EPC Construction"),0.3,0)))
+
IF(LEN($EL120)=0,0.3,SUM(IF(([2]JOE_DATA!$C$2:$C$19999=$EL120)*([2]JOE_DATA!$B$2:$B$19999="Contract type")*([2]JOE_DATA!$A$2:$A$19999="EPC Construction"),0.3,0)))</f>
        <v>1</v>
      </c>
      <c r="IE120" s="3">
        <f t="array" ref="IE120">IF(LEN($EP120)=0,1,SUM(IF(([2]JOE_DATA!$C$2:$C$19999=$EP120)*([2]JOE_DATA!$B$2:$B$19999="Client type")*([2]JOE_DATA!$A$2:$A$19999="EPC Construction"),1,0)))</f>
        <v>1</v>
      </c>
      <c r="IF120" s="3">
        <f t="array" ref="IF120">IF(LEN($EN120)=0,1,SUM(IF(([2]JOE_DATA!$C$2:$C$19999=$EN120)*([2]JOE_DATA!$B$2:$B$19999="Subject matter")*([2]JOE_DATA!$A$2:$A$19999="EPC Construction"),1,0)))</f>
        <v>1</v>
      </c>
      <c r="IG120" s="3">
        <f t="array" ref="IG120">IF(LEN($ER120)=0,1,SUM(IF(([2]JOE_DATA!$C$2:$C$19999=$ER120)*([2]JOE_DATA!$B$2:$B$19999="Client scope")*([2]JOE_DATA!$A$2:$A$19999="EPC Construction"),1,0)))</f>
        <v>1</v>
      </c>
      <c r="IH120" s="3">
        <f t="array" ref="IH120">IF(LEN($ES120)=0,0.4,SUM(IF(([2]JOE_DATA!$C$2:$C$19999=$ES120)*([2]JOE_DATA!$B$2:$B$19999="Work type")*([2]JOE_DATA!$A$2:$A$19999="EPC Energy"),0.4,0)))
+
IF(LEN($ET120)=0,0.3,SUM(IF(([2]JOE_DATA!$C$2:$C$19999=$ET120)*([2]JOE_DATA!$B$2:$B$19999="Work type")*([2]JOE_DATA!$A$2:$A$19999="EPC Energy"),0.3,0)))
+
IF(LEN($EU120)=0,0.3,SUM(IF(([2]JOE_DATA!$C$2:$C$19999=$EU120)*([2]JOE_DATA!$B$2:$B$19999="Work type")*([2]JOE_DATA!$A$2:$A$19999="EPC Energy"),0.3,0)))</f>
        <v>1</v>
      </c>
      <c r="II120" s="3">
        <f t="array" ref="II120">IF(LEN($EV120)=0,1,SUM(IF(([2]JOE_DATA!$C$2:$C$19999=$EV120)*([2]JOE_DATA!$B$2:$B$19999="Work type")*([2]JOE_DATA!$A$2:$A$19999="EPC Energy"),1,0)))</f>
        <v>1</v>
      </c>
      <c r="IJ120" s="3">
        <f t="array" ref="IJ120">IF(LEN($EW120)=0,1,SUM(IF(([2]JOE_DATA!$C$2:$C$19999=$EW120)*([2]JOE_DATA!$B$2:$B$19999="Client type")*([2]JOE_DATA!$A$2:$A$19999="EPC Projects"),1,0)))</f>
        <v>1</v>
      </c>
      <c r="IK120" s="3">
        <f t="array" ref="IK120">IF(LEN($FE120)=0,0.4,SUM(IF(([2]JOE_DATA!$C$2:$C$19999=$FE120)*([2]JOE_DATA!$B$2:$B$19999="Client type")*([2]JOE_DATA!$A$2:$A$19999="Real Estate"),0.4,0)))
+
IF(LEN($FF120)=0,0.3,SUM(IF(([2]JOE_DATA!$C$2:$C$19999=$FF120)*([2]JOE_DATA!$B$2:$B$19999="Client type")*([2]JOE_DATA!$A$2:$A$19999="Real Estate"),0.3,0)))
+
IF(LEN($FG120)=0,0.3,SUM(IF(([2]JOE_DATA!$C$2:$C$19999=$FG120)*([2]JOE_DATA!$B$2:$B$19999="Client type")*([2]JOE_DATA!$A$2:$A$19999="Real Estate"),0.3,0)))</f>
        <v>1</v>
      </c>
      <c r="IL120" s="3">
        <f t="array" ref="IL120">IF(LEN($FH120)=0,0.4,SUM(IF(([2]JOE_DATA!$C$2:$C$19999=$FH120)*([2]JOE_DATA!$B$2:$B$19999="Work type")*([2]JOE_DATA!$A$2:$A$19999="Real Estate"),0.4,0)))
+
IF(LEN($FI120)=0,0.3,SUM(IF(([2]JOE_DATA!$C$2:$C$19999=$FI120)*([2]JOE_DATA!$B$2:$B$19999="Work type")*([2]JOE_DATA!$A$2:$A$19999="Real Estate"),0.3,0)))
+
IF(LEN($FJ120)=0,0.3,SUM(IF(([2]JOE_DATA!$C$2:$C$19999=$FJ120)*([2]JOE_DATA!$B$2:$B$19999="Work type")*([2]JOE_DATA!$A$2:$A$19999="Real Estate"),0.3,0)))</f>
        <v>1</v>
      </c>
      <c r="IM120" s="3">
        <f t="array" ref="IM120">IF(LEN($EX120)=0,0.4,SUM(IF(([2]JOE_DATA!$C$2:$C$19999=$EX120)*([2]JOE_DATA!$B$2:$B$19999="Work type")*([2]JOE_DATA!$A$2:$A$19999="Human Capital"),0.4,0)))
+
IF(LEN($EY120)=0,0.3,SUM(IF(([2]JOE_DATA!$C$2:$C$19999=$EY120)*([2]JOE_DATA!$B$2:$B$19999="Work type")*([2]JOE_DATA!$A$2:$A$19999="Human Capital"),0.3,0)))
+
IF(LEN($EZ120)=0,0.3,SUM(IF(([2]JOE_DATA!$C$2:$C$19999=$EZ120)*([2]JOE_DATA!$B$2:$B$19999="Work type")*([2]JOE_DATA!$A$2:$A$19999="Human Capital"),0.3,0)))</f>
        <v>1</v>
      </c>
      <c r="IN120" s="3">
        <f t="array" ref="IN120">IF(LEN($FA120)=0,0.4,SUM(IF(([2]JOE_DATA!$C$2:$C$19999=$FA120)*([2]JOE_DATA!$B$2:$B$19999="Sub-work types")*([2]JOE_DATA!$A$2:$A$19999="Human Capital"),0.4,0)))
+
IF(LEN($FB120)=0,0.3,SUM(IF(([2]JOE_DATA!$C$2:$C$19999=$FB120)*([2]JOE_DATA!$B$2:$B$19999="Sub-work types")*([2]JOE_DATA!$A$2:$A$19999="Human Capital"),0.3,0)))
+
IF(LEN($FC120)=0,0.3,SUM(IF(([2]JOE_DATA!$C$2:$C$19999=$FC120)*([2]JOE_DATA!$B$2:$B$19999="Sub-work types")*([2]JOE_DATA!$A$2:$A$19999="Human Capital"),0.3,0)))</f>
        <v>1</v>
      </c>
      <c r="IO120" s="16">
        <f t="array" ref="IO120">IF(LEN($FD120)=0,1,SUM(IF(([2]JOE_DATA!$C$2:$C$19999=$FD120)*([2]JOE_DATA!$B$2:$B$19999="Pension scheme")*([2]JOE_DATA!$A$2:$A$19999="Human Capital"),1,0)))</f>
        <v>1</v>
      </c>
      <c r="IP120" s="3">
        <f t="array" ref="IP120">IF(LEN($BT120)=0,0.4,SUM(IF(([2]JOE_DATA!$C$2:$C$19999=$BT120)*([2]JOE_DATA!$B$2:$B$19999="Other Matter Executive"),0.4,0)))
+
IF(LEN($BU120)=0,0.3,SUM(IF(([2]JOE_DATA!$C$2:$C$19999=$BU120)*([2]JOE_DATA!$B$2:$B$19999="Other Matter Executive"),0.3,0)))
+
IF(LEN($BV120)=0,0.3,SUM(IF(([2]JOE_DATA!$C$2:$C$19999=$BV120)*([2]JOE_DATA!$B$2:$B$19999="Other Matter Executive"),0.3,0)))</f>
        <v>1</v>
      </c>
    </row>
    <row r="121" spans="1:250" ht="27.75">
      <c r="A121" s="37" t="s">
        <v>246</v>
      </c>
      <c r="B121" s="38" t="s">
        <v>615</v>
      </c>
      <c r="C121" s="37" t="s">
        <v>254</v>
      </c>
      <c r="D121" s="37"/>
      <c r="E121" s="3"/>
      <c r="F121" s="39" t="s">
        <v>250</v>
      </c>
      <c r="G121" s="3"/>
      <c r="H121" s="3"/>
      <c r="I121" s="40" t="s">
        <v>251</v>
      </c>
      <c r="J121" s="40" t="s">
        <v>263</v>
      </c>
      <c r="K121" s="37" t="s">
        <v>446</v>
      </c>
      <c r="L121" s="37"/>
      <c r="M121" s="3"/>
      <c r="N121" s="3"/>
      <c r="O121" s="41" t="s">
        <v>100</v>
      </c>
      <c r="P121" s="37"/>
      <c r="Q121" s="37"/>
      <c r="R121" s="3"/>
      <c r="S121" s="42"/>
      <c r="T121" s="42">
        <v>39076</v>
      </c>
      <c r="U121" s="37" t="s">
        <v>250</v>
      </c>
      <c r="V121" s="3"/>
      <c r="W121" s="3"/>
      <c r="X121" s="40" t="s">
        <v>251</v>
      </c>
      <c r="Y121" s="40" t="s">
        <v>263</v>
      </c>
      <c r="Z121" s="37" t="s">
        <v>446</v>
      </c>
      <c r="AA121" s="37" t="s">
        <v>616</v>
      </c>
      <c r="AB121" s="37"/>
      <c r="AC121" s="3"/>
      <c r="AD121" s="37" t="s">
        <v>254</v>
      </c>
      <c r="AE121" s="3"/>
      <c r="AF121" s="3"/>
      <c r="AG121" s="43" t="s">
        <v>130</v>
      </c>
      <c r="AH121" s="3"/>
      <c r="AI121" s="37" t="s">
        <v>255</v>
      </c>
      <c r="AJ121" s="3"/>
      <c r="AK121" s="3"/>
      <c r="AL121" s="37"/>
      <c r="AM121" s="3"/>
      <c r="AN121" s="3"/>
      <c r="AO121" s="37" t="s">
        <v>256</v>
      </c>
      <c r="AP121" s="3"/>
      <c r="AQ121" s="3"/>
      <c r="AR121" s="3"/>
      <c r="AS121" s="3"/>
      <c r="AT121" s="3"/>
      <c r="AU121" s="3"/>
      <c r="AV121" s="3"/>
      <c r="AW121" s="3"/>
      <c r="AX121" s="3"/>
      <c r="AY121" s="3"/>
      <c r="AZ121" s="3"/>
      <c r="BA121" s="3"/>
      <c r="BB121" s="3"/>
      <c r="BC121" s="3"/>
      <c r="BD121" s="3"/>
      <c r="BE121" s="44"/>
      <c r="BF121" s="37"/>
      <c r="BG121" s="37" t="s">
        <v>254</v>
      </c>
      <c r="BH121" s="3"/>
      <c r="BI121" s="37" t="s">
        <v>289</v>
      </c>
      <c r="BJ121" s="45"/>
      <c r="BK121" s="45"/>
      <c r="BL121" s="46" t="s">
        <v>258</v>
      </c>
      <c r="BM121" s="46" t="s">
        <v>290</v>
      </c>
      <c r="BN121" s="37"/>
      <c r="BO121" s="3"/>
      <c r="BP121" s="3"/>
      <c r="BQ121" s="3"/>
      <c r="BR121" s="3"/>
      <c r="BS121" s="3"/>
      <c r="BT121" s="37"/>
      <c r="BU121" s="37"/>
      <c r="BV121" s="37"/>
      <c r="BW121" s="3"/>
      <c r="BX121" s="3"/>
      <c r="BY121" s="3"/>
      <c r="BZ121" s="3"/>
      <c r="CA121" s="3"/>
      <c r="CB121" s="3"/>
      <c r="CC121" s="3"/>
      <c r="CD121" s="41" t="s">
        <v>259</v>
      </c>
      <c r="CE121" s="40" t="s">
        <v>260</v>
      </c>
      <c r="CF121" s="3"/>
      <c r="CG121" s="41" t="s">
        <v>261</v>
      </c>
      <c r="CH121" s="40"/>
      <c r="CI121" s="3"/>
      <c r="CJ121" s="3"/>
      <c r="CK121" s="41" t="s">
        <v>262</v>
      </c>
      <c r="CL121" s="3"/>
      <c r="CM121" s="3"/>
      <c r="CN121" s="3"/>
      <c r="CO121" s="3"/>
      <c r="CP121" s="3"/>
      <c r="CQ121" s="37"/>
      <c r="CR121" s="37"/>
      <c r="CS121" s="37"/>
      <c r="CT121" s="37"/>
      <c r="CU121" s="37"/>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7"/>
      <c r="FF121" s="37"/>
      <c r="FG121" s="37"/>
      <c r="FH121" s="37"/>
      <c r="FI121" s="37"/>
      <c r="FJ121" s="3"/>
      <c r="FK121" s="3"/>
      <c r="FL121" s="3"/>
      <c r="FM121" s="3"/>
      <c r="FO121" s="3"/>
      <c r="FP121" s="3"/>
      <c r="FQ121" s="3" t="str">
        <f t="array" ref="FQ121">IF(SUM($FU121:$IP121)=74,"PASS","FAIL")</f>
        <v>PASS</v>
      </c>
      <c r="FR121" s="3">
        <f t="shared" si="9"/>
        <v>0</v>
      </c>
      <c r="FS121" s="3">
        <f t="shared" si="10"/>
        <v>0</v>
      </c>
      <c r="FT121" s="3"/>
      <c r="FU121" s="3">
        <f t="array" ref="FU121">SUM(IF(([2]JOE_DATA!$C$2:$C$19999=$C121)*([2]JOE_DATA!$B$2:$B$19999="Client Name Confidential"),1,0))</f>
        <v>1</v>
      </c>
      <c r="FV121" s="3">
        <f t="array" ref="FV121">IF(ISBLANK($E121),1,SUM(IF(([2]JOE_DATA!$C$2:$C$19999=$E121)*([2]JOE_DATA!$B$2:$B$19999="Client name confidential on completion"),1,0)))</f>
        <v>1</v>
      </c>
      <c r="FW121" s="3">
        <f t="array" ref="FW121">IF(LEN($F121)=0,0.5,SUM(IF(([2]JOE_DATA!$C$2:$C$19999=$F121)*([2]JOE_DATA!$B$2:$B$19999="Client sector group"),0.5,0)))
+
IF(LEN($G121)=0,0.25,SUM(IF(([2]JOE_DATA!$C$2:$C$19999=$G121)*([2]JOE_DATA!$B$2:$B$19999="Client sector group"),0.25,0)))
+
IF(LEN($H121)=0,0.25,SUM(IF(([2]JOE_DATA!$C$2:$C$19999=$H121)*([2]JOE_DATA!$B$2:$B$19999="Client sector group"),0.25,0)))</f>
        <v>1</v>
      </c>
      <c r="FX121" s="3">
        <f t="array" ref="FX121">IF(ISBLANK($I121),0.5,SUM(IF(([2]JOE_DATA!$C$2:$C$19999=$I121)*([2]JOE_DATA!$B$2:$B$19999="Client sub-sector group"),0.5,0)))
+
IF(ISBLANK($J121),0.25,SUM(IF(([2]JOE_DATA!$C$2:$C$19999=$J121)*([2]JOE_DATA!$B$2:$B$19999="Client sub-sector group"),0.25,0)))
+
IF(ISBLANK($K121),0.25,SUM(IF(([2]JOE_DATA!$C$2:$C$19999=$K121)*([2]JOE_DATA!$B$2:$B$19999="Client sub-sector group"),0.25,0)))</f>
        <v>1</v>
      </c>
      <c r="FY121" s="3">
        <f t="array" ref="FY121">IF(LEN($L121)=0,0.4,SUM(IF(([2]JOE_DATA!$C$2:$C$19999=$L121)*([2]JOE_DATA!$B$2:$B$19999="Predominant Country of Client"),0.4,0)))
+
IF(LEN($M121)=0,0.3,SUM(IF(([2]JOE_DATA!$C$2:$C$19999=$M121)*([2]JOE_DATA!$B$2:$B$19999="Predominant Country of Client"),0.3,0)))
+
IF(LEN($N121)=0,0.3,SUM(IF(([2]JOE_DATA!$C$2:$C$19999=$N121)*([2]JOE_DATA!$B$2:$B$19999="Predominant Country of Client"),0.3,0)))</f>
        <v>1</v>
      </c>
      <c r="FZ121" s="3">
        <f t="array" ref="FZ121">IF(LEN($O121)=0,0.4,SUM(IF(([2]JOE_DATA!$C$2:$C$19999=$O121)*([2]JOE_DATA!$B$2:$B$19999="Main practice group"),0.4,0)))
+
IF(LEN($P121)=0,0.3,SUM(IF(([2]JOE_DATA!$C$2:$C$19999=$P121)*([2]JOE_DATA!$B$2:$B$19999="Main practice group"),0.3,0)))
+
IF(LEN($Q121)=0,0.3,SUM(IF(([2]JOE_DATA!$C$2:$C$19999=$Q121)*([2]JOE_DATA!$B$2:$B$19999="Main practice group"),0.3,0)))</f>
        <v>1</v>
      </c>
      <c r="GA121" s="3">
        <f t="shared" si="11"/>
        <v>1</v>
      </c>
      <c r="GB121" s="3">
        <f t="shared" si="12"/>
        <v>1</v>
      </c>
      <c r="GC121" s="3">
        <f t="array" ref="GC121">IF(LEN($U121)=0,0.4,SUM(IF(([2]JOE_DATA!$C$2:$C$19999=$U121)*([2]JOE_DATA!$B$2:$B$19999="Matter sector group"),0.4,0)))
+
IF(LEN($V121)=0,0.3,SUM(IF(([2]JOE_DATA!$C$2:$C$19999=$V121)*([2]JOE_DATA!$B$2:$B$19999="Matter sector group"),0.3,0)))
+
IF(LEN($W121)=0,0.3,SUM(IF(([2]JOE_DATA!$C$2:$C$19999=$W121)*([2]JOE_DATA!$B$2:$B$19999="Matter sector group"),0.3,0)))</f>
        <v>1</v>
      </c>
      <c r="GD121" s="3">
        <f t="array" ref="GD121">IF(LEN($X121)=0,0.4,SUM(IF(([2]JOE_DATA!$C$2:$C$19999=$X121)*([2]JOE_DATA!$B$2:$B$19999="Matter sub-sector group"),0.4,0)))
+
IF(LEN($Y121)=0,0.3,SUM(IF(([2]JOE_DATA!$C$2:$C$19999=$Y121)*([2]JOE_DATA!$B$2:$B$19999="Matter sub-sector group"),0.3,0)))
+
IF(LEN($Z121)=0,0.3,SUM(IF(([2]JOE_DATA!$C$2:$C$19999=$Z121)*([2]JOE_DATA!$B$2:$B$19999="Matter sub-sector group"),0.3,0)))</f>
        <v>1</v>
      </c>
      <c r="GE121" s="3">
        <f t="array" ref="GE121">IF(ISBLANK($AD121),1,SUM(IF(([2]JOE_DATA!$C$2:$C$19999=$AD121)*([2]JOE_DATA!$B$2:$B$19999="Matter confidential"),1,0)))</f>
        <v>1</v>
      </c>
      <c r="GF121" s="3">
        <f t="array" ref="GF121">IF(ISBLANK($AE121),1,SUM(IF(([2]JOE_DATA!$C$2:$C$19999=$AE121)*([2]JOE_DATA!$B$2:$B$19999="Matter confidential on completion"),1,0)))</f>
        <v>1</v>
      </c>
      <c r="GG121" s="3">
        <f t="array" ref="GG121">IF(ISBLANK($AG121),1,SUM(IF(([2]JOE_DATA!$C$2:$C$19999=$AG121)*([2]JOE_DATA!$B$2:$B$19999="Applicable law"),1,0)))</f>
        <v>1</v>
      </c>
      <c r="GH121" s="3">
        <f t="array" ref="GH121">IF(ISBLANK($AO121),1,SUM(IF(([2]JOE_DATA!$C$2:$C$19999=$AO121)*([2]JOE_DATA!$B$2:$B$19999="Contentious"),1,0)))</f>
        <v>1</v>
      </c>
      <c r="GI121" s="3">
        <f t="array" ref="GI121">IF(ISBLANK($AP121),1,SUM(IF(([2]JOE_DATA!$C$2:$C$19999=$AP121)*([2]JOE_DATA!$B$2:$B$19999="Dispute resolution"),1,0)))</f>
        <v>1</v>
      </c>
      <c r="GJ121" s="3">
        <f t="array" ref="GJ121">IF(ISBLANK($AQ121),1,SUM(IF(([2]JOE_DATA!$C$2:$C$19999=$AQ121)*([2]JOE_DATA!$B$2:$B$19999="Language of dispute"),1,0)))</f>
        <v>1</v>
      </c>
      <c r="GK121" s="3">
        <f t="array" ref="GK121">IF(LEN($AW121)=0,0.4,SUM(IF(([2]JOE_DATA!$C$2:$C$19999=$AW121)*([2]JOE_DATA!$B$2:$B$19999="Country Of Arbitration"),0.4,0)))
+
IF(LEN($AX121)=0,0.3,SUM(IF(([2]JOE_DATA!$C$2:$C$19999=$AX121)*([2]JOE_DATA!$B$2:$B$19999="Country Of Arbitration"),0.3,0)))
+
IF(LEN($AY121)=0,0.3,SUM(IF(([2]JOE_DATA!$C$2:$C$19999=$AY121)*([2]JOE_DATA!$B$2:$B$19999="Country Of Arbitration"),0.3,0)))</f>
        <v>1</v>
      </c>
      <c r="GL121" s="3">
        <f t="array" ref="GL121">IF(LEN($AT121)=0,0.4,SUM(IF(([2]JOE_DATA!$C$2:$C$19999=$AT121)*([2]JOE_DATA!$B$2:$B$19999="Jurisdiction of dispute"),0.4,0)))
+
IF(LEN($AU121)=0,0.3,SUM(IF(([2]JOE_DATA!$C$2:$C$19999=$AU121)*([2]JOE_DATA!$B$2:$B$19999="Jurisdiction of dispute"),0.3,0)))
+
IF(LEN($AV121)=0,0.3,SUM(IF(([2]JOE_DATA!$C$2:$C$19999=$AV121)*([2]JOE_DATA!$B$2:$B$19999="Jurisdiction of dispute"),0.3,0)))</f>
        <v>1</v>
      </c>
      <c r="GM121" s="3">
        <f t="array" ref="GM121">IF(LEN($AZ121)=0,0.6,SUM(IF(([2]JOE_DATA!$C$2:$C$19999=$AZ121)*([2]JOE_DATA!$B$2:$B$19999="Seat of arbitration"),0.6,0)))
+
IF(LEN($BA121)=0,0.4,SUM(IF(([2]JOE_DATA!$C$2:$C$19999=$BA121)*([2]JOE_DATA!$B$2:$B$19999="Seat of arbitration"),0.4,0)))</f>
        <v>1</v>
      </c>
      <c r="GN121" s="3">
        <f t="array" ref="GN121">IF(ISBLANK($BB121),1,SUM(IF(([2]JOE_DATA!$C$2:$C$19999=$BB121)*([2]JOE_DATA!$B$2:$B$19999="Arbitral rules"),1,0)))</f>
        <v>1</v>
      </c>
      <c r="GO121" s="3">
        <f t="array" ref="GO121">IF(ISBLANK($BC121),1,SUM(IF(([2]JOE_DATA!$C$2:$C$19999=$BC121)*([2]JOE_DATA!$B$2:$B$19999="Investment treaty"),1,0)))</f>
        <v>1</v>
      </c>
      <c r="GP121" s="3">
        <f t="array" ref="GP121">IF(ISBLANK($BD121),1,SUM(IF(([2]JOE_DATA!$C$2:$C$19999=$BD121)*([2]JOE_DATA!$B$2:$B$19999="Investigation type"),1,0)))</f>
        <v>1</v>
      </c>
      <c r="GQ121" s="3">
        <f t="array" ref="GQ121">IF(ISBLANK($BF121),1,SUM(IF(([2]JOE_DATA!$C$2:$C$19999=$BF121)*([2]JOE_DATA!$B$2:$B$19999="Currency of deal"),1,0)))</f>
        <v>1</v>
      </c>
      <c r="GR121" s="3">
        <f t="array" ref="GR121">IF(ISBLANK($BG121),1,SUM(IF(([2]JOE_DATA!$C$2:$C$19999=$BG121)*([2]JOE_DATA!$B$2:$B$19999="Value confidential"),1,0)))</f>
        <v>1</v>
      </c>
      <c r="GS121" s="3">
        <f t="array" ref="GS121">IF(ISBLANK($BH121),1,SUM(IF(([2]JOE_DATA!$C$2:$C$19999=$BH121)*([2]JOE_DATA!$B$2:$B$19999="Value confidential on completion"),1,0)))</f>
        <v>1</v>
      </c>
      <c r="GT121" s="3">
        <f t="array" ref="GT121">IF(LEN($BI121)=0,0.4,SUM(IF(([2]JOE_DATA!$C$2:$C$19999=$BI121)*([2]JOE_DATA!$B$2:$B$19999="Teams"),0.4,0)))
+
IF(LEN($BJ121)=0,0.3,SUM(IF(([2]JOE_DATA!$C$2:$C$19999=$BJ121)*([2]JOE_DATA!$B$2:$B$19999="Teams"),0.3,0)))
+
IF(LEN($BK121)=0,0.3,SUM(IF(([2]JOE_DATA!$C$2:$C$19999=$BK121)*([2]JOE_DATA!$B$2:$B$19999="Teams"),0.3,0)))</f>
        <v>1</v>
      </c>
      <c r="GU121" s="3">
        <f t="array" ref="GU121">IF(LEN($BL121)=0,0.4,SUM(IF(([2]JOE_DATA!$C$2:$C$19999=$BL121)*([2]JOE_DATA!$B$2:$B$19999="Lead Matter Partner"),0.4,0)))
+
IF(LEN($BM121)=0,0.3,SUM(IF(([2]JOE_DATA!$C$2:$C$19999=$BM121)*([2]JOE_DATA!$B$2:$B$19999="Lead Matter Partner"),0.3,0)))
+
IF(LEN($BN121)=0,0.3,SUM(IF(([2]JOE_DATA!$C$2:$C$19999=$BN121)*([2]JOE_DATA!$B$2:$B$19999="Lead Matter Partner"),0.3,0)))</f>
        <v>1</v>
      </c>
      <c r="GV121" s="3">
        <f t="array" ref="GV121">IF(LEN($BP121)=0,0.4,SUM(IF(([2]JOE_DATA!$C$2:$C$19999=$BP121)*([2]JOE_DATA!$B$2:$B$19999="Source of credential"),0.4,0)))
+
IF(LEN($BQ121)=0,0.3,SUM(IF(([2]JOE_DATA!$C$2:$C$19999=$BQ121)*([2]JOE_DATA!$B$2:$B$19999="Source of credential"),0.3,0)))
+
IF(LEN($BR121)=0,0.3,SUM(IF(([2]JOE_DATA!$C$2:$C$19999=$BR121)*([2]JOE_DATA!$B$2:$B$19999="Source of credential"),0.3,0)))</f>
        <v>1</v>
      </c>
      <c r="GW121" s="3">
        <f t="array" ref="GW121">IF(LEN($BX121)=0,0.4,SUM(IF(([2]JOE_DATA!$C$2:$C$19999=$BX121)*([2]JOE_DATA!$B$2:$B$19999="CMS firms involved"),0.4,0)))
+
IF(LEN($BY121)=0,0.6,SUM(IF(([2]JOE_DATA!$C$2:$C$19999=$BY121)*([2]JOE_DATA!$B$2:$B$19999="CMS firms involved"),0.6,0)))</f>
        <v>1</v>
      </c>
      <c r="GX121" s="3">
        <f t="array" ref="GX121">IF(ISBLANK($BZ121),1,SUM(IF(([2]JOE_DATA!$C$2:$C$19999=$BZ121)*([2]JOE_DATA!$B$2:$B$19999="Lead CMS firm"),1,0)))</f>
        <v>1</v>
      </c>
      <c r="GY121" s="3">
        <f t="array" ref="GY121">IF(LEN($CA121)=0,0.4,SUM(IF(([2]JOE_DATA!$C$2:$C$19999=$CA121)*([2]JOE_DATA!$B$2:$B$19999="Countries of other CMS firms"),0.4,0)))
+
IF(LEN($CB121)=0,0.3,SUM(IF(([2]JOE_DATA!$C$2:$C$19999=$CB121)*([2]JOE_DATA!$B$2:$B$19999="Countries of other CMS firms"),0.3,0)))
+
IF(LEN($CC121)=0,0.3,SUM(IF(([2]JOE_DATA!$C$2:$C$19999=$CC121)*([2]JOE_DATA!$B$2:$B$19999="Countries of other CMS firms"),0.3,0)))</f>
        <v>1</v>
      </c>
      <c r="GZ121" s="3">
        <f t="array" ref="GZ121">IF(ISBLANK($CD121),1,SUM(IF(([2]JOE_DATA!$C$2:$C$19999=$CD121)*([2]JOE_DATA!$B$2:$B$19999="Credential status"),1,0)))</f>
        <v>1</v>
      </c>
      <c r="HA121" s="3">
        <f t="array" ref="HA121">IF(ISBLANK($CE121),1,SUM(IF(([2]JOE_DATA!$C$2:$C$19999=$CE121)*([2]JOE_DATA!$B$2:$B$19999="Credential version"),1,0)))</f>
        <v>1</v>
      </c>
      <c r="HB121" s="3">
        <f t="array" ref="HB121">IF(ISBLANK($CG121),1,SUM(IF(([2]JOE_DATA!$C$2:$C$19999=$CG121)*([2]JOE_DATA!$B$2:$B$19999="Credential type "),1,0)))</f>
        <v>1</v>
      </c>
      <c r="HC121" s="3">
        <f t="array" ref="HC121">IF(ISBLANK($CH121),1,SUM(IF(([2]JOE_DATA!$C$2:$C$19999=$CH121)*([2]JOE_DATA!$B$2:$B$19999="Other uses"),1,0)))</f>
        <v>1</v>
      </c>
      <c r="HD121" s="3">
        <f t="array" ref="HD121">IF(ISBLANK($CK121),1,SUM(IF(([2]JOE_DATA!$C$2:$C$19999=$CK121)*([2]JOE_DATA!$B$2:$B$19999="Priority"),1,0)))</f>
        <v>1</v>
      </c>
      <c r="HE121" s="3">
        <f t="array" ref="HE121">IF(LEN($CM121)=0,0.4,SUM(IF(([2]JOE_DATA!$C$2:$C$19999=$CM121)*([2]JOE_DATA!$B$2:$B$19999="Know how"),0.4,0)))
+
IF(LEN($CN121)=0,0.3,SUM(IF(([2]JOE_DATA!$C$2:$C$19999=$CN121)*([2]JOE_DATA!$B$2:$B$19999="Know how"),0.3,0)))
+
IF(LEN($CO121)=0,0.3,SUM(IF(([2]JOE_DATA!$C$2:$C$19999=$CO121)*([2]JOE_DATA!$B$2:$B$19999="Know how"),0.3,0)))</f>
        <v>1</v>
      </c>
      <c r="HF121" s="3">
        <f t="array" ref="HF121">IF(LEN($CS121)=0,0.4,SUM(IF(([2]JOE_DATA!$C$2:$C$19999=$CS121)*([2]JOE_DATA!$B$2:$B$19999="Work type")*([2]JOE_DATA!$A$2:$A$19999="BAIF"),0.4,0)))
+
IF(LEN($CT121)=0,0.3,SUM(IF(([2]JOE_DATA!$C$2:$C$19999=$CT121)*([2]JOE_DATA!$B$2:$B$19999="Work type")*([2]JOE_DATA!$A$2:$A$19999="BAIF"),0.3,0)))
+
IF(LEN($CU121)=0,0.3,SUM(IF(([2]JOE_DATA!$C$2:$C$19999=$CU121)*([2]JOE_DATA!$B$2:$B$19999="Work type")*([2]JOE_DATA!$A$2:$A$19999="BAIF"),0.3,0)))</f>
        <v>1</v>
      </c>
      <c r="HG121" s="3">
        <f t="array" ref="HG121">IF(LEN($CQ121)=0,1,SUM(IF(([2]JOE_DATA!$C$2:$C$19999=$CQ121)*([2]JOE_DATA!$B$2:$B$19999="Client type")*([2]JOE_DATA!$A$2:$A$19999="BAIF"),1,0)))</f>
        <v>1</v>
      </c>
      <c r="HH121" s="3">
        <f t="array" ref="HH121">IF(LEN($CW121)=0,0.4,SUM(IF(([2]JOE_DATA!$C$2:$C$19999=$CW121)*([2]JOE_DATA!$B$2:$B$19999="Work type")*([2]JOE_DATA!$A$2:$A$19999="CRD"),0.4,0)))
+
IF(LEN($CX121)=0,0.3,SUM(IF(([2]JOE_DATA!$C$2:$C$19999=$CX121)*([2]JOE_DATA!$B$2:$B$19999="Work type")*([2]JOE_DATA!$A$2:$A$19999="CRD"),0.3,0)))
+
IF(LEN($CY121)=0,0.3,SUM(IF(([2]JOE_DATA!$C$2:$C$19999=$CY121)*([2]JOE_DATA!$B$2:$B$19999="Work type")*([2]JOE_DATA!$A$2:$A$19999="CRD"),0.3,0)))</f>
        <v>1</v>
      </c>
      <c r="HI121" s="3">
        <f t="array" ref="HI121">IF(LEN($CZ121)=0,0.4,SUM(IF(([2]JOE_DATA!$C$2:$C$19999=$CZ121)*([2]JOE_DATA!$B$2:$B$19999="Sub-work type")*([2]JOE_DATA!$A$2:$A$19999="CRD"),0.4,0)))
+
IF(LEN($DA121)=0,0.3,SUM(IF(([2]JOE_DATA!$C$2:$C$19999=$DA121)*([2]JOE_DATA!$B$2:$B$19999="Sub-work type")*([2]JOE_DATA!$A$2:$A$19999="CRD"),0.3,0)))
+
IF(LEN($DB121)=0,0.3,SUM(IF(([2]JOE_DATA!$C$2:$C$19999=$DB121)*([2]JOE_DATA!$B$2:$B$19999="Sub-work type")*([2]JOE_DATA!$A$2:$A$19999="CRD"),0.3,0)))</f>
        <v>1</v>
      </c>
      <c r="HJ121" s="3">
        <f t="array" ref="HJ121">IF(LEN($CV121)=0,1,SUM(IF(([2]JOE_DATA!$C$2:$C$19999=$CV121)*([2]JOE_DATA!$B$2:$B$19999="Client type")*([2]JOE_DATA!$A$2:$A$19999="CRD"),1,0)))</f>
        <v>1</v>
      </c>
      <c r="HK121" s="3">
        <f t="array" ref="HK121">IF(LEN($DC121)=0,0.4,SUM(IF(([2]JOE_DATA!$C$2:$C$19999=$DC121)*([2]JOE_DATA!$B$2:$B$19999="Work type")*([2]JOE_DATA!$A$2:$A$19999="Corporate"),0.4,0)))
+
IF(LEN($DD121)=0,0.3,SUM(IF(([2]JOE_DATA!$C$2:$C$19999=$DD121)*([2]JOE_DATA!$B$2:$B$19999="Work type")*([2]JOE_DATA!$A$2:$A$19999="Corporate"),0.3,0)))
+
IF(LEN($DE121)=0,0.3,SUM(IF(([2]JOE_DATA!$C$2:$C$19999=$DE121)*([2]JOE_DATA!$B$2:$B$19999="Work type")*([2]JOE_DATA!$A$2:$A$19999="Corporate"),0.3,0)))</f>
        <v>1</v>
      </c>
      <c r="HL121" s="3">
        <f t="array" ref="HL121">IF(LEN($DF121)=0,0.4,SUM(IF(([2]JOE_DATA!$C$2:$C$19999=$DF121)*([2]JOE_DATA!$B$2:$B$19999="Sub-work type")*([2]JOE_DATA!$A$2:$A$19999="Corporate"),0.4,0)))
+
IF(LEN($DG121)=0,0.3,SUM(IF(([2]JOE_DATA!$C$2:$C$19999=$DG121)*([2]JOE_DATA!$B$2:$B$19999="Sub-work type")*([2]JOE_DATA!$A$2:$A$19999="Corporate"),0.3,0)))
+
IF(LEN($DH121)=0,0.3,SUM(IF(([2]JOE_DATA!$C$2:$C$19999=$DH121)*([2]JOE_DATA!$B$2:$B$19999="Sub-work type")*([2]JOE_DATA!$A$2:$A$19999="Corporate"),0.3,0)))</f>
        <v>1</v>
      </c>
      <c r="HM121" s="3">
        <f t="array" ref="HM121">IF(LEN($DI121)=0,0.4,SUM(IF(([2]JOE_DATA!$C$2:$C$19999=$DI121)*([2]JOE_DATA!$B$2:$B$19999="Acting for")*([2]JOE_DATA!$A$2:$A$19999="Corporate"),0.4,0)))
+
IF(LEN($DJ121)=0,0.3,SUM(IF(([2]JOE_DATA!$C$2:$C$19999=$DJ121)*([2]JOE_DATA!$B$2:$B$19999="Acting for")*([2]JOE_DATA!$A$2:$A$19999="Corporate"),0.3,0)))
+
IF(LEN($DK121)=0,0.3,SUM(IF(([2]JOE_DATA!$C$2:$C$19999=$DK121)*([2]JOE_DATA!$B$2:$B$19999="Acting for")*([2]JOE_DATA!$A$2:$A$19999="Corporate"),0.3,0)))</f>
        <v>1</v>
      </c>
      <c r="HN121" s="3">
        <f t="array" ref="HN121">IF(LEN($DM121)=0,0.4,SUM(IF(([2]JOE_DATA!$C$2:$C$19999=$DM121)*([2]JOE_DATA!$B$2:$B$19999="Country of buyer")*([2]JOE_DATA!$A$2:$A$19999="Corporate"),0.4,0)))
+
IF(LEN($DN121)=0,0.3,SUM(IF(([2]JOE_DATA!$C$2:$C$19999=$DN121)*([2]JOE_DATA!$B$2:$B$19999="Country of buyer")*([2]JOE_DATA!$A$2:$A$19999="Corporate"),0.3,0)))
+
IF(LEN($DL121)=0,0.3,SUM(IF(([2]JOE_DATA!$C$2:$C$19999=$DL121)*([2]JOE_DATA!$B$2:$B$19999="Country of buyer")*([2]JOE_DATA!$A$2:$A$19999="Corporate"),0.3,0)))</f>
        <v>1</v>
      </c>
      <c r="HO121" s="3">
        <f t="array" ref="HO121">IF(LEN($DO121)=0,0.4,SUM(IF(([2]JOE_DATA!$C$2:$C$19999=$DO121)*([2]JOE_DATA!$B$2:$B$19999="Country of seller")*([2]JOE_DATA!$A$2:$A$19999="Corporate"),0.4,0)))
+
IF(LEN($DP121)=0,0.3,SUM(IF(([2]JOE_DATA!$C$2:$C$19999=$DP121)*([2]JOE_DATA!$B$2:$B$19999="Country of seller")*([2]JOE_DATA!$A$2:$A$19999="Corporate"),0.3,0)))
+
IF(LEN($DQ121)=0,0.3,SUM(IF(([2]JOE_DATA!$C$2:$C$19999=$DQ121)*([2]JOE_DATA!$B$2:$B$19999="Country of seller")*([2]JOE_DATA!$A$2:$A$19999="Corporate"),0.3,0)))</f>
        <v>1</v>
      </c>
      <c r="HP121" s="3">
        <f t="array" ref="HP121">IF(LEN($DR121)=0,0.4,SUM(IF(([2]JOE_DATA!$C$2:$C$19999=$DR121)*([2]JOE_DATA!$B$2:$B$19999="Country of target")*([2]JOE_DATA!$A$2:$A$19999="Corporate"),0.4,0)))
+
IF(LEN($DS121)=0,0.3,SUM(IF(([2]JOE_DATA!$C$2:$C$19999=$DS121)*([2]JOE_DATA!$B$2:$B$19999="Country of target")*([2]JOE_DATA!$A$2:$A$19999="Corporate"),0.3,0)))
+
IF(LEN($DT121)=0,0.3,SUM(IF(([2]JOE_DATA!$C$2:$C$19999=$DT121)*([2]JOE_DATA!$B$2:$B$19999="Country of target")*([2]JOE_DATA!$A$2:$A$19999="Corporate"),0.3,0)))</f>
        <v>1</v>
      </c>
      <c r="HQ121" s="3">
        <f t="array" ref="HQ121">IF(LEN($DU121)=0,1,SUM(IF(([2]JOE_DATA!$C$2:$C$19999=$DU121)*([2]JOE_DATA!$B$2:$B$19999="Value over US $5m")*([2]JOE_DATA!$A$2:$A$19999="Corporate"),1,0)))</f>
        <v>1</v>
      </c>
      <c r="HR121" s="3">
        <f t="array" ref="HR121">IF(LEN($DV121)=0,1,SUM(IF(([2]JOE_DATA!$C$2:$C$19999=$DV121)*([2]JOE_DATA!$B$2:$B$19999="Value over £500,000")*([2]JOE_DATA!$A$2:$A$19999="Corporate"),1,0)))</f>
        <v>1</v>
      </c>
      <c r="HS121" s="3">
        <f t="array" ref="HS121">IF(LEN($DW121)=0,1,SUM(IF(([2]JOE_DATA!$C$2:$C$19999=$DW121)*([2]JOE_DATA!$B$2:$B$19999="Value over Euro 5m")*([2]JOE_DATA!$A$2:$A$19999="Corporate"),1,0)))</f>
        <v>1</v>
      </c>
      <c r="HT121" s="3">
        <f t="array" ref="HT121">IF(LEN($DX121)=0,1,SUM(IF(([2]JOE_DATA!$C$2:$C$19999=$DX121)*([2]JOE_DATA!$B$2:$B$19999="Value range in euros")*([2]JOE_DATA!$A$2:$A$19999="Corporate"),1,0)))</f>
        <v>1</v>
      </c>
      <c r="HU121" s="3">
        <f t="array" ref="HU121">IF(LEN($DY121)=0,1,SUM(IF(([2]JOE_DATA!$C$2:$C$19999=$DY121)*([2]JOE_DATA!$B$2:$B$19999="Is the deal relevant for M&amp;A study")*([2]JOE_DATA!$A$2:$A$19999="Corporate"),1,0)))</f>
        <v>1</v>
      </c>
      <c r="HV121" s="3">
        <f t="array" ref="HV121">IF(LEN($DZ121)=0,1,SUM(IF(([2]JOE_DATA!$C$2:$C$19999=$DZ121)*([2]JOE_DATA!$B$2:$B$19999="Does the deal involve PE clients")*([2]JOE_DATA!$A$2:$A$19999="Corporate"),1,0)))</f>
        <v>1</v>
      </c>
      <c r="HW121" s="3">
        <f t="array" ref="HW121">IF(LEN($EA121)=0,1,SUM(IF(([2]JOE_DATA!$C$2:$C$19999=$EA121)*([2]JOE_DATA!$B$2:$B$19999="Quarter deal announced/signed")*([2]JOE_DATA!$A$2:$A$19999="Corporate"),1,0)))</f>
        <v>1</v>
      </c>
      <c r="HX121" s="3">
        <f t="array" ref="HX121">IF(LEN($EB121)=0,1,SUM(IF(([2]JOE_DATA!$C$2:$C$19999=$EB121)*([2]JOE_DATA!$B$2:$B$19999="Quarter deal completed")*([2]JOE_DATA!$A$2:$A$19999="Corporate"),1,0)))</f>
        <v>1</v>
      </c>
      <c r="HY121" s="3">
        <f t="array" ref="HY121">IF(LEN($EC121)=0,1,SUM(IF(([2]JOE_DATA!$C$2:$C$19999=$EC121)*([2]JOE_DATA!$B$2:$B$19999="Year deal announced/signed")*([2]JOE_DATA!$A$2:$A$19999="Corporate"),1,0)))</f>
        <v>1</v>
      </c>
      <c r="HZ121" s="3">
        <f t="array" ref="HZ121">IF(LEN($ED121)=0,1,SUM(IF(([2]JOE_DATA!$C$2:$C$19999=$ED121)*([2]JOE_DATA!$B$2:$B$19999="Year deal completed")*([2]JOE_DATA!$A$2:$A$19999="Corporate"),1,0)))</f>
        <v>1</v>
      </c>
      <c r="IA121" s="3">
        <v>1</v>
      </c>
      <c r="IB121" s="3">
        <f t="array" ref="IB121">IF(LEN($EF121)=0,1,SUM(IF(([2]JOE_DATA!$C$2:$C$19999=$EF121)*([2]JOE_DATA!$B$2:$B$19999="Work type")*([2]JOE_DATA!$A$2:$A$19999="Corporate Tax"),1,0)))</f>
        <v>1</v>
      </c>
      <c r="IC121" s="3">
        <f t="array" ref="IC121">IF(LEN($EG121)=0,0.4,SUM(IF(([2]JOE_DATA!$C$2:$C$19999=$EG121)*([2]JOE_DATA!$B$2:$B$19999="Work type")*([2]JOE_DATA!$A$2:$A$19999="EPC Construction"),0.4,0)))
+
IF(LEN($EH121)=0,0.3,SUM(IF(([2]JOE_DATA!$C$2:$C$19999=$EH121)*([2]JOE_DATA!$B$2:$B$19999="Work type")*([2]JOE_DATA!$A$2:$A$19999="EPC Construction"),0.3,0)))
+
IF(LEN($EI121)=0,0.3,SUM(IF(([2]JOE_DATA!$C$2:$C$19999=$EI121)*([2]JOE_DATA!$B$2:$B$19999="Work type")*([2]JOE_DATA!$A$2:$A$19999="EPC Construction"),0.3,0)))</f>
        <v>1</v>
      </c>
      <c r="ID121" s="3">
        <f t="array" ref="ID121">IF(LEN($EJ121)=0,0.4,SUM(IF(([2]JOE_DATA!$C$2:$C$19999=$EJ121)*([2]JOE_DATA!$B$2:$B$19999="Contract type")*([2]JOE_DATA!$A$2:$A$19999="EPC Construction"),0.4,0)))
+
IF(LEN($EK121)=0,0.3,SUM(IF(([2]JOE_DATA!$C$2:$C$19999=$EK121)*([2]JOE_DATA!$B$2:$B$19999="Contract type")*([2]JOE_DATA!$A$2:$A$19999="EPC Construction"),0.3,0)))
+
IF(LEN($EL121)=0,0.3,SUM(IF(([2]JOE_DATA!$C$2:$C$19999=$EL121)*([2]JOE_DATA!$B$2:$B$19999="Contract type")*([2]JOE_DATA!$A$2:$A$19999="EPC Construction"),0.3,0)))</f>
        <v>1</v>
      </c>
      <c r="IE121" s="3">
        <f t="array" ref="IE121">IF(LEN($EP121)=0,1,SUM(IF(([2]JOE_DATA!$C$2:$C$19999=$EP121)*([2]JOE_DATA!$B$2:$B$19999="Client type")*([2]JOE_DATA!$A$2:$A$19999="EPC Construction"),1,0)))</f>
        <v>1</v>
      </c>
      <c r="IF121" s="3">
        <f t="array" ref="IF121">IF(LEN($EN121)=0,1,SUM(IF(([2]JOE_DATA!$C$2:$C$19999=$EN121)*([2]JOE_DATA!$B$2:$B$19999="Subject matter")*([2]JOE_DATA!$A$2:$A$19999="EPC Construction"),1,0)))</f>
        <v>1</v>
      </c>
      <c r="IG121" s="3">
        <f t="array" ref="IG121">IF(LEN($ER121)=0,1,SUM(IF(([2]JOE_DATA!$C$2:$C$19999=$ER121)*([2]JOE_DATA!$B$2:$B$19999="Client scope")*([2]JOE_DATA!$A$2:$A$19999="EPC Construction"),1,0)))</f>
        <v>1</v>
      </c>
      <c r="IH121" s="3">
        <f t="array" ref="IH121">IF(LEN($ES121)=0,0.4,SUM(IF(([2]JOE_DATA!$C$2:$C$19999=$ES121)*([2]JOE_DATA!$B$2:$B$19999="Work type")*([2]JOE_DATA!$A$2:$A$19999="EPC Energy"),0.4,0)))
+
IF(LEN($ET121)=0,0.3,SUM(IF(([2]JOE_DATA!$C$2:$C$19999=$ET121)*([2]JOE_DATA!$B$2:$B$19999="Work type")*([2]JOE_DATA!$A$2:$A$19999="EPC Energy"),0.3,0)))
+
IF(LEN($EU121)=0,0.3,SUM(IF(([2]JOE_DATA!$C$2:$C$19999=$EU121)*([2]JOE_DATA!$B$2:$B$19999="Work type")*([2]JOE_DATA!$A$2:$A$19999="EPC Energy"),0.3,0)))</f>
        <v>1</v>
      </c>
      <c r="II121" s="3">
        <f t="array" ref="II121">IF(LEN($EV121)=0,1,SUM(IF(([2]JOE_DATA!$C$2:$C$19999=$EV121)*([2]JOE_DATA!$B$2:$B$19999="Work type")*([2]JOE_DATA!$A$2:$A$19999="EPC Energy"),1,0)))</f>
        <v>1</v>
      </c>
      <c r="IJ121" s="3">
        <f t="array" ref="IJ121">IF(LEN($EW121)=0,1,SUM(IF(([2]JOE_DATA!$C$2:$C$19999=$EW121)*([2]JOE_DATA!$B$2:$B$19999="Client type")*([2]JOE_DATA!$A$2:$A$19999="EPC Projects"),1,0)))</f>
        <v>1</v>
      </c>
      <c r="IK121" s="3">
        <f t="array" ref="IK121">IF(LEN($FE121)=0,0.4,SUM(IF(([2]JOE_DATA!$C$2:$C$19999=$FE121)*([2]JOE_DATA!$B$2:$B$19999="Client type")*([2]JOE_DATA!$A$2:$A$19999="Real Estate"),0.4,0)))
+
IF(LEN($FF121)=0,0.3,SUM(IF(([2]JOE_DATA!$C$2:$C$19999=$FF121)*([2]JOE_DATA!$B$2:$B$19999="Client type")*([2]JOE_DATA!$A$2:$A$19999="Real Estate"),0.3,0)))
+
IF(LEN($FG121)=0,0.3,SUM(IF(([2]JOE_DATA!$C$2:$C$19999=$FG121)*([2]JOE_DATA!$B$2:$B$19999="Client type")*([2]JOE_DATA!$A$2:$A$19999="Real Estate"),0.3,0)))</f>
        <v>1</v>
      </c>
      <c r="IL121" s="3">
        <f t="array" ref="IL121">IF(LEN($FH121)=0,0.4,SUM(IF(([2]JOE_DATA!$C$2:$C$19999=$FH121)*([2]JOE_DATA!$B$2:$B$19999="Work type")*([2]JOE_DATA!$A$2:$A$19999="Real Estate"),0.4,0)))
+
IF(LEN($FI121)=0,0.3,SUM(IF(([2]JOE_DATA!$C$2:$C$19999=$FI121)*([2]JOE_DATA!$B$2:$B$19999="Work type")*([2]JOE_DATA!$A$2:$A$19999="Real Estate"),0.3,0)))
+
IF(LEN($FJ121)=0,0.3,SUM(IF(([2]JOE_DATA!$C$2:$C$19999=$FJ121)*([2]JOE_DATA!$B$2:$B$19999="Work type")*([2]JOE_DATA!$A$2:$A$19999="Real Estate"),0.3,0)))</f>
        <v>1</v>
      </c>
      <c r="IM121" s="3">
        <f t="array" ref="IM121">IF(LEN($EX121)=0,0.4,SUM(IF(([2]JOE_DATA!$C$2:$C$19999=$EX121)*([2]JOE_DATA!$B$2:$B$19999="Work type")*([2]JOE_DATA!$A$2:$A$19999="Human Capital"),0.4,0)))
+
IF(LEN($EY121)=0,0.3,SUM(IF(([2]JOE_DATA!$C$2:$C$19999=$EY121)*([2]JOE_DATA!$B$2:$B$19999="Work type")*([2]JOE_DATA!$A$2:$A$19999="Human Capital"),0.3,0)))
+
IF(LEN($EZ121)=0,0.3,SUM(IF(([2]JOE_DATA!$C$2:$C$19999=$EZ121)*([2]JOE_DATA!$B$2:$B$19999="Work type")*([2]JOE_DATA!$A$2:$A$19999="Human Capital"),0.3,0)))</f>
        <v>1</v>
      </c>
      <c r="IN121" s="3">
        <f t="array" ref="IN121">IF(LEN($FA121)=0,0.4,SUM(IF(([2]JOE_DATA!$C$2:$C$19999=$FA121)*([2]JOE_DATA!$B$2:$B$19999="Sub-work types")*([2]JOE_DATA!$A$2:$A$19999="Human Capital"),0.4,0)))
+
IF(LEN($FB121)=0,0.3,SUM(IF(([2]JOE_DATA!$C$2:$C$19999=$FB121)*([2]JOE_DATA!$B$2:$B$19999="Sub-work types")*([2]JOE_DATA!$A$2:$A$19999="Human Capital"),0.3,0)))
+
IF(LEN($FC121)=0,0.3,SUM(IF(([2]JOE_DATA!$C$2:$C$19999=$FC121)*([2]JOE_DATA!$B$2:$B$19999="Sub-work types")*([2]JOE_DATA!$A$2:$A$19999="Human Capital"),0.3,0)))</f>
        <v>1</v>
      </c>
      <c r="IO121" s="16">
        <f t="array" ref="IO121">IF(LEN($FD121)=0,1,SUM(IF(([2]JOE_DATA!$C$2:$C$19999=$FD121)*([2]JOE_DATA!$B$2:$B$19999="Pension scheme")*([2]JOE_DATA!$A$2:$A$19999="Human Capital"),1,0)))</f>
        <v>1</v>
      </c>
      <c r="IP121" s="3">
        <f t="array" ref="IP121">IF(LEN($BT121)=0,0.4,SUM(IF(([2]JOE_DATA!$C$2:$C$19999=$BT121)*([2]JOE_DATA!$B$2:$B$19999="Other Matter Executive"),0.4,0)))
+
IF(LEN($BU121)=0,0.3,SUM(IF(([2]JOE_DATA!$C$2:$C$19999=$BU121)*([2]JOE_DATA!$B$2:$B$19999="Other Matter Executive"),0.3,0)))
+
IF(LEN($BV121)=0,0.3,SUM(IF(([2]JOE_DATA!$C$2:$C$19999=$BV121)*([2]JOE_DATA!$B$2:$B$19999="Other Matter Executive"),0.3,0)))</f>
        <v>1</v>
      </c>
    </row>
    <row r="122" spans="1:250" ht="27.75">
      <c r="A122" s="37" t="s">
        <v>246</v>
      </c>
      <c r="B122" s="38" t="s">
        <v>617</v>
      </c>
      <c r="C122" s="37" t="s">
        <v>254</v>
      </c>
      <c r="D122" s="37"/>
      <c r="E122" s="3"/>
      <c r="F122" s="39" t="s">
        <v>250</v>
      </c>
      <c r="G122" s="3"/>
      <c r="H122" s="3"/>
      <c r="I122" s="40" t="s">
        <v>251</v>
      </c>
      <c r="J122" s="40" t="s">
        <v>263</v>
      </c>
      <c r="K122" s="37" t="s">
        <v>446</v>
      </c>
      <c r="L122" s="37"/>
      <c r="M122" s="3"/>
      <c r="N122" s="3"/>
      <c r="O122" s="41" t="s">
        <v>99</v>
      </c>
      <c r="P122" s="37"/>
      <c r="Q122" s="37"/>
      <c r="R122" s="3"/>
      <c r="S122" s="42"/>
      <c r="T122" s="42">
        <v>41023</v>
      </c>
      <c r="U122" s="37" t="s">
        <v>250</v>
      </c>
      <c r="V122" s="3"/>
      <c r="W122" s="3"/>
      <c r="X122" s="40" t="s">
        <v>251</v>
      </c>
      <c r="Y122" s="40" t="s">
        <v>263</v>
      </c>
      <c r="Z122" s="37" t="s">
        <v>446</v>
      </c>
      <c r="AA122" s="37" t="s">
        <v>618</v>
      </c>
      <c r="AB122" s="37"/>
      <c r="AC122" s="3"/>
      <c r="AD122" s="37" t="s">
        <v>254</v>
      </c>
      <c r="AE122" s="3"/>
      <c r="AF122" s="3"/>
      <c r="AG122" s="43"/>
      <c r="AH122" s="3"/>
      <c r="AI122" s="37" t="s">
        <v>255</v>
      </c>
      <c r="AJ122" s="3"/>
      <c r="AK122" s="3"/>
      <c r="AL122" s="37"/>
      <c r="AM122" s="3"/>
      <c r="AN122" s="3"/>
      <c r="AO122" s="37" t="s">
        <v>256</v>
      </c>
      <c r="AP122" s="3"/>
      <c r="AQ122" s="3"/>
      <c r="AR122" s="3"/>
      <c r="AS122" s="3"/>
      <c r="AT122" s="3"/>
      <c r="AU122" s="3"/>
      <c r="AV122" s="3"/>
      <c r="AW122" s="3"/>
      <c r="AX122" s="3"/>
      <c r="AY122" s="3"/>
      <c r="AZ122" s="3"/>
      <c r="BA122" s="3"/>
      <c r="BB122" s="3"/>
      <c r="BC122" s="3"/>
      <c r="BD122" s="3"/>
      <c r="BE122" s="44"/>
      <c r="BF122" s="37"/>
      <c r="BG122" s="37" t="s">
        <v>254</v>
      </c>
      <c r="BH122" s="3"/>
      <c r="BI122" s="40" t="s">
        <v>257</v>
      </c>
      <c r="BJ122" s="45"/>
      <c r="BK122" s="45"/>
      <c r="BL122" s="46" t="s">
        <v>266</v>
      </c>
      <c r="BM122" s="46"/>
      <c r="BN122" s="37"/>
      <c r="BO122" s="3"/>
      <c r="BP122" s="3"/>
      <c r="BQ122" s="3"/>
      <c r="BR122" s="3"/>
      <c r="BS122" s="3"/>
      <c r="BT122" s="46" t="s">
        <v>296</v>
      </c>
      <c r="BU122" s="37"/>
      <c r="BV122" s="37"/>
      <c r="BW122" s="3"/>
      <c r="BX122" s="3"/>
      <c r="BY122" s="3"/>
      <c r="BZ122" s="3"/>
      <c r="CA122" s="3"/>
      <c r="CB122" s="3"/>
      <c r="CC122" s="3"/>
      <c r="CD122" s="41" t="s">
        <v>259</v>
      </c>
      <c r="CE122" s="40" t="s">
        <v>260</v>
      </c>
      <c r="CF122" s="3"/>
      <c r="CG122" s="41" t="s">
        <v>261</v>
      </c>
      <c r="CH122" s="40"/>
      <c r="CI122" s="3"/>
      <c r="CJ122" s="3"/>
      <c r="CK122" s="41" t="s">
        <v>262</v>
      </c>
      <c r="CL122" s="3"/>
      <c r="CM122" s="3"/>
      <c r="CN122" s="3"/>
      <c r="CO122" s="3"/>
      <c r="CP122" s="3"/>
      <c r="CQ122" s="37"/>
      <c r="CR122" s="37"/>
      <c r="CS122" s="37"/>
      <c r="CT122" s="37"/>
      <c r="CU122" s="37"/>
      <c r="CV122" s="3"/>
      <c r="CW122" s="37" t="s">
        <v>687</v>
      </c>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7"/>
      <c r="FF122" s="37"/>
      <c r="FG122" s="37"/>
      <c r="FH122" s="37"/>
      <c r="FI122" s="37"/>
      <c r="FJ122" s="3"/>
      <c r="FK122" s="3"/>
      <c r="FL122" s="3"/>
      <c r="FM122" s="3"/>
      <c r="FO122" s="3"/>
      <c r="FP122" s="3"/>
      <c r="FQ122" s="3" t="str">
        <f t="array" ref="FQ122">IF(SUM($FU122:$IP122)=74,"PASS","FAIL")</f>
        <v>PASS</v>
      </c>
      <c r="FR122" s="3">
        <f t="shared" si="9"/>
        <v>0</v>
      </c>
      <c r="FS122" s="3">
        <f t="shared" si="10"/>
        <v>0</v>
      </c>
      <c r="FT122" s="3"/>
      <c r="FU122" s="3">
        <f t="array" ref="FU122">SUM(IF(([2]JOE_DATA!$C$2:$C$19999=$C122)*([2]JOE_DATA!$B$2:$B$19999="Client Name Confidential"),1,0))</f>
        <v>1</v>
      </c>
      <c r="FV122" s="3">
        <f t="array" ref="FV122">IF(ISBLANK($E122),1,SUM(IF(([2]JOE_DATA!$C$2:$C$19999=$E122)*([2]JOE_DATA!$B$2:$B$19999="Client name confidential on completion"),1,0)))</f>
        <v>1</v>
      </c>
      <c r="FW122" s="3">
        <f t="array" ref="FW122">IF(LEN($F122)=0,0.5,SUM(IF(([2]JOE_DATA!$C$2:$C$19999=$F122)*([2]JOE_DATA!$B$2:$B$19999="Client sector group"),0.5,0)))
+
IF(LEN($G122)=0,0.25,SUM(IF(([2]JOE_DATA!$C$2:$C$19999=$G122)*([2]JOE_DATA!$B$2:$B$19999="Client sector group"),0.25,0)))
+
IF(LEN($H122)=0,0.25,SUM(IF(([2]JOE_DATA!$C$2:$C$19999=$H122)*([2]JOE_DATA!$B$2:$B$19999="Client sector group"),0.25,0)))</f>
        <v>1</v>
      </c>
      <c r="FX122" s="3">
        <f t="array" ref="FX122">IF(ISBLANK($I122),0.5,SUM(IF(([2]JOE_DATA!$C$2:$C$19999=$I122)*([2]JOE_DATA!$B$2:$B$19999="Client sub-sector group"),0.5,0)))
+
IF(ISBLANK($J122),0.25,SUM(IF(([2]JOE_DATA!$C$2:$C$19999=$J122)*([2]JOE_DATA!$B$2:$B$19999="Client sub-sector group"),0.25,0)))
+
IF(ISBLANK($K122),0.25,SUM(IF(([2]JOE_DATA!$C$2:$C$19999=$K122)*([2]JOE_DATA!$B$2:$B$19999="Client sub-sector group"),0.25,0)))</f>
        <v>1</v>
      </c>
      <c r="FY122" s="3">
        <f t="array" ref="FY122">IF(LEN($L122)=0,0.4,SUM(IF(([2]JOE_DATA!$C$2:$C$19999=$L122)*([2]JOE_DATA!$B$2:$B$19999="Predominant Country of Client"),0.4,0)))
+
IF(LEN($M122)=0,0.3,SUM(IF(([2]JOE_DATA!$C$2:$C$19999=$M122)*([2]JOE_DATA!$B$2:$B$19999="Predominant Country of Client"),0.3,0)))
+
IF(LEN($N122)=0,0.3,SUM(IF(([2]JOE_DATA!$C$2:$C$19999=$N122)*([2]JOE_DATA!$B$2:$B$19999="Predominant Country of Client"),0.3,0)))</f>
        <v>1</v>
      </c>
      <c r="FZ122" s="3">
        <f t="array" ref="FZ122">IF(LEN($O122)=0,0.4,SUM(IF(([2]JOE_DATA!$C$2:$C$19999=$O122)*([2]JOE_DATA!$B$2:$B$19999="Main practice group"),0.4,0)))
+
IF(LEN($P122)=0,0.3,SUM(IF(([2]JOE_DATA!$C$2:$C$19999=$P122)*([2]JOE_DATA!$B$2:$B$19999="Main practice group"),0.3,0)))
+
IF(LEN($Q122)=0,0.3,SUM(IF(([2]JOE_DATA!$C$2:$C$19999=$Q122)*([2]JOE_DATA!$B$2:$B$19999="Main practice group"),0.3,0)))</f>
        <v>1</v>
      </c>
      <c r="GA122" s="3">
        <f t="shared" si="11"/>
        <v>1</v>
      </c>
      <c r="GB122" s="3">
        <f t="shared" si="12"/>
        <v>1</v>
      </c>
      <c r="GC122" s="3">
        <f t="array" ref="GC122">IF(LEN($U122)=0,0.4,SUM(IF(([2]JOE_DATA!$C$2:$C$19999=$U122)*([2]JOE_DATA!$B$2:$B$19999="Matter sector group"),0.4,0)))
+
IF(LEN($V122)=0,0.3,SUM(IF(([2]JOE_DATA!$C$2:$C$19999=$V122)*([2]JOE_DATA!$B$2:$B$19999="Matter sector group"),0.3,0)))
+
IF(LEN($W122)=0,0.3,SUM(IF(([2]JOE_DATA!$C$2:$C$19999=$W122)*([2]JOE_DATA!$B$2:$B$19999="Matter sector group"),0.3,0)))</f>
        <v>1</v>
      </c>
      <c r="GD122" s="3">
        <f t="array" ref="GD122">IF(LEN($X122)=0,0.4,SUM(IF(([2]JOE_DATA!$C$2:$C$19999=$X122)*([2]JOE_DATA!$B$2:$B$19999="Matter sub-sector group"),0.4,0)))
+
IF(LEN($Y122)=0,0.3,SUM(IF(([2]JOE_DATA!$C$2:$C$19999=$Y122)*([2]JOE_DATA!$B$2:$B$19999="Matter sub-sector group"),0.3,0)))
+
IF(LEN($Z122)=0,0.3,SUM(IF(([2]JOE_DATA!$C$2:$C$19999=$Z122)*([2]JOE_DATA!$B$2:$B$19999="Matter sub-sector group"),0.3,0)))</f>
        <v>1</v>
      </c>
      <c r="GE122" s="3">
        <f t="array" ref="GE122">IF(ISBLANK($AD122),1,SUM(IF(([2]JOE_DATA!$C$2:$C$19999=$AD122)*([2]JOE_DATA!$B$2:$B$19999="Matter confidential"),1,0)))</f>
        <v>1</v>
      </c>
      <c r="GF122" s="3">
        <f t="array" ref="GF122">IF(ISBLANK($AE122),1,SUM(IF(([2]JOE_DATA!$C$2:$C$19999=$AE122)*([2]JOE_DATA!$B$2:$B$19999="Matter confidential on completion"),1,0)))</f>
        <v>1</v>
      </c>
      <c r="GG122" s="3">
        <f t="array" ref="GG122">IF(ISBLANK($AG122),1,SUM(IF(([2]JOE_DATA!$C$2:$C$19999=$AG122)*([2]JOE_DATA!$B$2:$B$19999="Applicable law"),1,0)))</f>
        <v>1</v>
      </c>
      <c r="GH122" s="3">
        <f t="array" ref="GH122">IF(ISBLANK($AO122),1,SUM(IF(([2]JOE_DATA!$C$2:$C$19999=$AO122)*([2]JOE_DATA!$B$2:$B$19999="Contentious"),1,0)))</f>
        <v>1</v>
      </c>
      <c r="GI122" s="3">
        <f t="array" ref="GI122">IF(ISBLANK($AP122),1,SUM(IF(([2]JOE_DATA!$C$2:$C$19999=$AP122)*([2]JOE_DATA!$B$2:$B$19999="Dispute resolution"),1,0)))</f>
        <v>1</v>
      </c>
      <c r="GJ122" s="3">
        <f t="array" ref="GJ122">IF(ISBLANK($AQ122),1,SUM(IF(([2]JOE_DATA!$C$2:$C$19999=$AQ122)*([2]JOE_DATA!$B$2:$B$19999="Language of dispute"),1,0)))</f>
        <v>1</v>
      </c>
      <c r="GK122" s="3">
        <f t="array" ref="GK122">IF(LEN($AW122)=0,0.4,SUM(IF(([2]JOE_DATA!$C$2:$C$19999=$AW122)*([2]JOE_DATA!$B$2:$B$19999="Country Of Arbitration"),0.4,0)))
+
IF(LEN($AX122)=0,0.3,SUM(IF(([2]JOE_DATA!$C$2:$C$19999=$AX122)*([2]JOE_DATA!$B$2:$B$19999="Country Of Arbitration"),0.3,0)))
+
IF(LEN($AY122)=0,0.3,SUM(IF(([2]JOE_DATA!$C$2:$C$19999=$AY122)*([2]JOE_DATA!$B$2:$B$19999="Country Of Arbitration"),0.3,0)))</f>
        <v>1</v>
      </c>
      <c r="GL122" s="3">
        <f t="array" ref="GL122">IF(LEN($AT122)=0,0.4,SUM(IF(([2]JOE_DATA!$C$2:$C$19999=$AT122)*([2]JOE_DATA!$B$2:$B$19999="Jurisdiction of dispute"),0.4,0)))
+
IF(LEN($AU122)=0,0.3,SUM(IF(([2]JOE_DATA!$C$2:$C$19999=$AU122)*([2]JOE_DATA!$B$2:$B$19999="Jurisdiction of dispute"),0.3,0)))
+
IF(LEN($AV122)=0,0.3,SUM(IF(([2]JOE_DATA!$C$2:$C$19999=$AV122)*([2]JOE_DATA!$B$2:$B$19999="Jurisdiction of dispute"),0.3,0)))</f>
        <v>1</v>
      </c>
      <c r="GM122" s="3">
        <f t="array" ref="GM122">IF(LEN($AZ122)=0,0.6,SUM(IF(([2]JOE_DATA!$C$2:$C$19999=$AZ122)*([2]JOE_DATA!$B$2:$B$19999="Seat of arbitration"),0.6,0)))
+
IF(LEN($BA122)=0,0.4,SUM(IF(([2]JOE_DATA!$C$2:$C$19999=$BA122)*([2]JOE_DATA!$B$2:$B$19999="Seat of arbitration"),0.4,0)))</f>
        <v>1</v>
      </c>
      <c r="GN122" s="3">
        <f t="array" ref="GN122">IF(ISBLANK($BB122),1,SUM(IF(([2]JOE_DATA!$C$2:$C$19999=$BB122)*([2]JOE_DATA!$B$2:$B$19999="Arbitral rules"),1,0)))</f>
        <v>1</v>
      </c>
      <c r="GO122" s="3">
        <f t="array" ref="GO122">IF(ISBLANK($BC122),1,SUM(IF(([2]JOE_DATA!$C$2:$C$19999=$BC122)*([2]JOE_DATA!$B$2:$B$19999="Investment treaty"),1,0)))</f>
        <v>1</v>
      </c>
      <c r="GP122" s="3">
        <f t="array" ref="GP122">IF(ISBLANK($BD122),1,SUM(IF(([2]JOE_DATA!$C$2:$C$19999=$BD122)*([2]JOE_DATA!$B$2:$B$19999="Investigation type"),1,0)))</f>
        <v>1</v>
      </c>
      <c r="GQ122" s="3">
        <f t="array" ref="GQ122">IF(ISBLANK($BF122),1,SUM(IF(([2]JOE_DATA!$C$2:$C$19999=$BF122)*([2]JOE_DATA!$B$2:$B$19999="Currency of deal"),1,0)))</f>
        <v>1</v>
      </c>
      <c r="GR122" s="3">
        <f t="array" ref="GR122">IF(ISBLANK($BG122),1,SUM(IF(([2]JOE_DATA!$C$2:$C$19999=$BG122)*([2]JOE_DATA!$B$2:$B$19999="Value confidential"),1,0)))</f>
        <v>1</v>
      </c>
      <c r="GS122" s="3">
        <f t="array" ref="GS122">IF(ISBLANK($BH122),1,SUM(IF(([2]JOE_DATA!$C$2:$C$19999=$BH122)*([2]JOE_DATA!$B$2:$B$19999="Value confidential on completion"),1,0)))</f>
        <v>1</v>
      </c>
      <c r="GT122" s="3">
        <f t="array" ref="GT122">IF(LEN($BI122)=0,0.4,SUM(IF(([2]JOE_DATA!$C$2:$C$19999=$BI122)*([2]JOE_DATA!$B$2:$B$19999="Teams"),0.4,0)))
+
IF(LEN($BJ122)=0,0.3,SUM(IF(([2]JOE_DATA!$C$2:$C$19999=$BJ122)*([2]JOE_DATA!$B$2:$B$19999="Teams"),0.3,0)))
+
IF(LEN($BK122)=0,0.3,SUM(IF(([2]JOE_DATA!$C$2:$C$19999=$BK122)*([2]JOE_DATA!$B$2:$B$19999="Teams"),0.3,0)))</f>
        <v>1</v>
      </c>
      <c r="GU122" s="3">
        <f t="array" ref="GU122">IF(LEN($BL122)=0,0.4,SUM(IF(([2]JOE_DATA!$C$2:$C$19999=$BL122)*([2]JOE_DATA!$B$2:$B$19999="Lead Matter Partner"),0.4,0)))
+
IF(LEN($BM122)=0,0.3,SUM(IF(([2]JOE_DATA!$C$2:$C$19999=$BM122)*([2]JOE_DATA!$B$2:$B$19999="Lead Matter Partner"),0.3,0)))
+
IF(LEN($BN122)=0,0.3,SUM(IF(([2]JOE_DATA!$C$2:$C$19999=$BN122)*([2]JOE_DATA!$B$2:$B$19999="Lead Matter Partner"),0.3,0)))</f>
        <v>1</v>
      </c>
      <c r="GV122" s="3">
        <f t="array" ref="GV122">IF(LEN($BP122)=0,0.4,SUM(IF(([2]JOE_DATA!$C$2:$C$19999=$BP122)*([2]JOE_DATA!$B$2:$B$19999="Source of credential"),0.4,0)))
+
IF(LEN($BQ122)=0,0.3,SUM(IF(([2]JOE_DATA!$C$2:$C$19999=$BQ122)*([2]JOE_DATA!$B$2:$B$19999="Source of credential"),0.3,0)))
+
IF(LEN($BR122)=0,0.3,SUM(IF(([2]JOE_DATA!$C$2:$C$19999=$BR122)*([2]JOE_DATA!$B$2:$B$19999="Source of credential"),0.3,0)))</f>
        <v>1</v>
      </c>
      <c r="GW122" s="3">
        <f t="array" ref="GW122">IF(LEN($BX122)=0,0.4,SUM(IF(([2]JOE_DATA!$C$2:$C$19999=$BX122)*([2]JOE_DATA!$B$2:$B$19999="CMS firms involved"),0.4,0)))
+
IF(LEN($BY122)=0,0.6,SUM(IF(([2]JOE_DATA!$C$2:$C$19999=$BY122)*([2]JOE_DATA!$B$2:$B$19999="CMS firms involved"),0.6,0)))</f>
        <v>1</v>
      </c>
      <c r="GX122" s="3">
        <f t="array" ref="GX122">IF(ISBLANK($BZ122),1,SUM(IF(([2]JOE_DATA!$C$2:$C$19999=$BZ122)*([2]JOE_DATA!$B$2:$B$19999="Lead CMS firm"),1,0)))</f>
        <v>1</v>
      </c>
      <c r="GY122" s="3">
        <f t="array" ref="GY122">IF(LEN($CA122)=0,0.4,SUM(IF(([2]JOE_DATA!$C$2:$C$19999=$CA122)*([2]JOE_DATA!$B$2:$B$19999="Countries of other CMS firms"),0.4,0)))
+
IF(LEN($CB122)=0,0.3,SUM(IF(([2]JOE_DATA!$C$2:$C$19999=$CB122)*([2]JOE_DATA!$B$2:$B$19999="Countries of other CMS firms"),0.3,0)))
+
IF(LEN($CC122)=0,0.3,SUM(IF(([2]JOE_DATA!$C$2:$C$19999=$CC122)*([2]JOE_DATA!$B$2:$B$19999="Countries of other CMS firms"),0.3,0)))</f>
        <v>1</v>
      </c>
      <c r="GZ122" s="3">
        <f t="array" ref="GZ122">IF(ISBLANK($CD122),1,SUM(IF(([2]JOE_DATA!$C$2:$C$19999=$CD122)*([2]JOE_DATA!$B$2:$B$19999="Credential status"),1,0)))</f>
        <v>1</v>
      </c>
      <c r="HA122" s="3">
        <f t="array" ref="HA122">IF(ISBLANK($CE122),1,SUM(IF(([2]JOE_DATA!$C$2:$C$19999=$CE122)*([2]JOE_DATA!$B$2:$B$19999="Credential version"),1,0)))</f>
        <v>1</v>
      </c>
      <c r="HB122" s="3">
        <f t="array" ref="HB122">IF(ISBLANK($CG122),1,SUM(IF(([2]JOE_DATA!$C$2:$C$19999=$CG122)*([2]JOE_DATA!$B$2:$B$19999="Credential type "),1,0)))</f>
        <v>1</v>
      </c>
      <c r="HC122" s="3">
        <f t="array" ref="HC122">IF(ISBLANK($CH122),1,SUM(IF(([2]JOE_DATA!$C$2:$C$19999=$CH122)*([2]JOE_DATA!$B$2:$B$19999="Other uses"),1,0)))</f>
        <v>1</v>
      </c>
      <c r="HD122" s="3">
        <f t="array" ref="HD122">IF(ISBLANK($CK122),1,SUM(IF(([2]JOE_DATA!$C$2:$C$19999=$CK122)*([2]JOE_DATA!$B$2:$B$19999="Priority"),1,0)))</f>
        <v>1</v>
      </c>
      <c r="HE122" s="3">
        <f t="array" ref="HE122">IF(LEN($CM122)=0,0.4,SUM(IF(([2]JOE_DATA!$C$2:$C$19999=$CM122)*([2]JOE_DATA!$B$2:$B$19999="Know how"),0.4,0)))
+
IF(LEN($CN122)=0,0.3,SUM(IF(([2]JOE_DATA!$C$2:$C$19999=$CN122)*([2]JOE_DATA!$B$2:$B$19999="Know how"),0.3,0)))
+
IF(LEN($CO122)=0,0.3,SUM(IF(([2]JOE_DATA!$C$2:$C$19999=$CO122)*([2]JOE_DATA!$B$2:$B$19999="Know how"),0.3,0)))</f>
        <v>1</v>
      </c>
      <c r="HF122" s="3">
        <f t="array" ref="HF122">IF(LEN($CS122)=0,0.4,SUM(IF(([2]JOE_DATA!$C$2:$C$19999=$CS122)*([2]JOE_DATA!$B$2:$B$19999="Work type")*([2]JOE_DATA!$A$2:$A$19999="BAIF"),0.4,0)))
+
IF(LEN($CT122)=0,0.3,SUM(IF(([2]JOE_DATA!$C$2:$C$19999=$CT122)*([2]JOE_DATA!$B$2:$B$19999="Work type")*([2]JOE_DATA!$A$2:$A$19999="BAIF"),0.3,0)))
+
IF(LEN($CU122)=0,0.3,SUM(IF(([2]JOE_DATA!$C$2:$C$19999=$CU122)*([2]JOE_DATA!$B$2:$B$19999="Work type")*([2]JOE_DATA!$A$2:$A$19999="BAIF"),0.3,0)))</f>
        <v>1</v>
      </c>
      <c r="HG122" s="3">
        <f t="array" ref="HG122">IF(LEN($CQ122)=0,1,SUM(IF(([2]JOE_DATA!$C$2:$C$19999=$CQ122)*([2]JOE_DATA!$B$2:$B$19999="Client type")*([2]JOE_DATA!$A$2:$A$19999="BAIF"),1,0)))</f>
        <v>1</v>
      </c>
      <c r="HH122" s="3">
        <f t="array" ref="HH122">IF(LEN($CW122)=0,0.4,SUM(IF(([2]JOE_DATA!$C$2:$C$19999=$CW122)*([2]JOE_DATA!$B$2:$B$19999="Work type")*([2]JOE_DATA!$A$2:$A$19999="CRD"),0.4,0)))
+
IF(LEN($CX122)=0,0.3,SUM(IF(([2]JOE_DATA!$C$2:$C$19999=$CX122)*([2]JOE_DATA!$B$2:$B$19999="Work type")*([2]JOE_DATA!$A$2:$A$19999="CRD"),0.3,0)))
+
IF(LEN($CY122)=0,0.3,SUM(IF(([2]JOE_DATA!$C$2:$C$19999=$CY122)*([2]JOE_DATA!$B$2:$B$19999="Work type")*([2]JOE_DATA!$A$2:$A$19999="CRD"),0.3,0)))</f>
        <v>1</v>
      </c>
      <c r="HI122" s="3">
        <f t="array" ref="HI122">IF(LEN($CZ122)=0,0.4,SUM(IF(([2]JOE_DATA!$C$2:$C$19999=$CZ122)*([2]JOE_DATA!$B$2:$B$19999="Sub-work type")*([2]JOE_DATA!$A$2:$A$19999="CRD"),0.4,0)))
+
IF(LEN($DA122)=0,0.3,SUM(IF(([2]JOE_DATA!$C$2:$C$19999=$DA122)*([2]JOE_DATA!$B$2:$B$19999="Sub-work type")*([2]JOE_DATA!$A$2:$A$19999="CRD"),0.3,0)))
+
IF(LEN($DB122)=0,0.3,SUM(IF(([2]JOE_DATA!$C$2:$C$19999=$DB122)*([2]JOE_DATA!$B$2:$B$19999="Sub-work type")*([2]JOE_DATA!$A$2:$A$19999="CRD"),0.3,0)))</f>
        <v>1</v>
      </c>
      <c r="HJ122" s="3">
        <f t="array" ref="HJ122">IF(LEN($CV122)=0,1,SUM(IF(([2]JOE_DATA!$C$2:$C$19999=$CV122)*([2]JOE_DATA!$B$2:$B$19999="Client type")*([2]JOE_DATA!$A$2:$A$19999="CRD"),1,0)))</f>
        <v>1</v>
      </c>
      <c r="HK122" s="3">
        <f t="array" ref="HK122">IF(LEN($DC122)=0,0.4,SUM(IF(([2]JOE_DATA!$C$2:$C$19999=$DC122)*([2]JOE_DATA!$B$2:$B$19999="Work type")*([2]JOE_DATA!$A$2:$A$19999="Corporate"),0.4,0)))
+
IF(LEN($DD122)=0,0.3,SUM(IF(([2]JOE_DATA!$C$2:$C$19999=$DD122)*([2]JOE_DATA!$B$2:$B$19999="Work type")*([2]JOE_DATA!$A$2:$A$19999="Corporate"),0.3,0)))
+
IF(LEN($DE122)=0,0.3,SUM(IF(([2]JOE_DATA!$C$2:$C$19999=$DE122)*([2]JOE_DATA!$B$2:$B$19999="Work type")*([2]JOE_DATA!$A$2:$A$19999="Corporate"),0.3,0)))</f>
        <v>1</v>
      </c>
      <c r="HL122" s="3">
        <f t="array" ref="HL122">IF(LEN($DF122)=0,0.4,SUM(IF(([2]JOE_DATA!$C$2:$C$19999=$DF122)*([2]JOE_DATA!$B$2:$B$19999="Sub-work type")*([2]JOE_DATA!$A$2:$A$19999="Corporate"),0.4,0)))
+
IF(LEN($DG122)=0,0.3,SUM(IF(([2]JOE_DATA!$C$2:$C$19999=$DG122)*([2]JOE_DATA!$B$2:$B$19999="Sub-work type")*([2]JOE_DATA!$A$2:$A$19999="Corporate"),0.3,0)))
+
IF(LEN($DH122)=0,0.3,SUM(IF(([2]JOE_DATA!$C$2:$C$19999=$DH122)*([2]JOE_DATA!$B$2:$B$19999="Sub-work type")*([2]JOE_DATA!$A$2:$A$19999="Corporate"),0.3,0)))</f>
        <v>1</v>
      </c>
      <c r="HM122" s="3">
        <f t="array" ref="HM122">IF(LEN($DI122)=0,0.4,SUM(IF(([2]JOE_DATA!$C$2:$C$19999=$DI122)*([2]JOE_DATA!$B$2:$B$19999="Acting for")*([2]JOE_DATA!$A$2:$A$19999="Corporate"),0.4,0)))
+
IF(LEN($DJ122)=0,0.3,SUM(IF(([2]JOE_DATA!$C$2:$C$19999=$DJ122)*([2]JOE_DATA!$B$2:$B$19999="Acting for")*([2]JOE_DATA!$A$2:$A$19999="Corporate"),0.3,0)))
+
IF(LEN($DK122)=0,0.3,SUM(IF(([2]JOE_DATA!$C$2:$C$19999=$DK122)*([2]JOE_DATA!$B$2:$B$19999="Acting for")*([2]JOE_DATA!$A$2:$A$19999="Corporate"),0.3,0)))</f>
        <v>1</v>
      </c>
      <c r="HN122" s="3">
        <f t="array" ref="HN122">IF(LEN($DM122)=0,0.4,SUM(IF(([2]JOE_DATA!$C$2:$C$19999=$DM122)*([2]JOE_DATA!$B$2:$B$19999="Country of buyer")*([2]JOE_DATA!$A$2:$A$19999="Corporate"),0.4,0)))
+
IF(LEN($DN122)=0,0.3,SUM(IF(([2]JOE_DATA!$C$2:$C$19999=$DN122)*([2]JOE_DATA!$B$2:$B$19999="Country of buyer")*([2]JOE_DATA!$A$2:$A$19999="Corporate"),0.3,0)))
+
IF(LEN($DL122)=0,0.3,SUM(IF(([2]JOE_DATA!$C$2:$C$19999=$DL122)*([2]JOE_DATA!$B$2:$B$19999="Country of buyer")*([2]JOE_DATA!$A$2:$A$19999="Corporate"),0.3,0)))</f>
        <v>1</v>
      </c>
      <c r="HO122" s="3">
        <f t="array" ref="HO122">IF(LEN($DO122)=0,0.4,SUM(IF(([2]JOE_DATA!$C$2:$C$19999=$DO122)*([2]JOE_DATA!$B$2:$B$19999="Country of seller")*([2]JOE_DATA!$A$2:$A$19999="Corporate"),0.4,0)))
+
IF(LEN($DP122)=0,0.3,SUM(IF(([2]JOE_DATA!$C$2:$C$19999=$DP122)*([2]JOE_DATA!$B$2:$B$19999="Country of seller")*([2]JOE_DATA!$A$2:$A$19999="Corporate"),0.3,0)))
+
IF(LEN($DQ122)=0,0.3,SUM(IF(([2]JOE_DATA!$C$2:$C$19999=$DQ122)*([2]JOE_DATA!$B$2:$B$19999="Country of seller")*([2]JOE_DATA!$A$2:$A$19999="Corporate"),0.3,0)))</f>
        <v>1</v>
      </c>
      <c r="HP122" s="3">
        <f t="array" ref="HP122">IF(LEN($DR122)=0,0.4,SUM(IF(([2]JOE_DATA!$C$2:$C$19999=$DR122)*([2]JOE_DATA!$B$2:$B$19999="Country of target")*([2]JOE_DATA!$A$2:$A$19999="Corporate"),0.4,0)))
+
IF(LEN($DS122)=0,0.3,SUM(IF(([2]JOE_DATA!$C$2:$C$19999=$DS122)*([2]JOE_DATA!$B$2:$B$19999="Country of target")*([2]JOE_DATA!$A$2:$A$19999="Corporate"),0.3,0)))
+
IF(LEN($DT122)=0,0.3,SUM(IF(([2]JOE_DATA!$C$2:$C$19999=$DT122)*([2]JOE_DATA!$B$2:$B$19999="Country of target")*([2]JOE_DATA!$A$2:$A$19999="Corporate"),0.3,0)))</f>
        <v>1</v>
      </c>
      <c r="HQ122" s="3">
        <f t="array" ref="HQ122">IF(LEN($DU122)=0,1,SUM(IF(([2]JOE_DATA!$C$2:$C$19999=$DU122)*([2]JOE_DATA!$B$2:$B$19999="Value over US $5m")*([2]JOE_DATA!$A$2:$A$19999="Corporate"),1,0)))</f>
        <v>1</v>
      </c>
      <c r="HR122" s="3">
        <f t="array" ref="HR122">IF(LEN($DV122)=0,1,SUM(IF(([2]JOE_DATA!$C$2:$C$19999=$DV122)*([2]JOE_DATA!$B$2:$B$19999="Value over £500,000")*([2]JOE_DATA!$A$2:$A$19999="Corporate"),1,0)))</f>
        <v>1</v>
      </c>
      <c r="HS122" s="3">
        <f t="array" ref="HS122">IF(LEN($DW122)=0,1,SUM(IF(([2]JOE_DATA!$C$2:$C$19999=$DW122)*([2]JOE_DATA!$B$2:$B$19999="Value over Euro 5m")*([2]JOE_DATA!$A$2:$A$19999="Corporate"),1,0)))</f>
        <v>1</v>
      </c>
      <c r="HT122" s="3">
        <f t="array" ref="HT122">IF(LEN($DX122)=0,1,SUM(IF(([2]JOE_DATA!$C$2:$C$19999=$DX122)*([2]JOE_DATA!$B$2:$B$19999="Value range in euros")*([2]JOE_DATA!$A$2:$A$19999="Corporate"),1,0)))</f>
        <v>1</v>
      </c>
      <c r="HU122" s="3">
        <f t="array" ref="HU122">IF(LEN($DY122)=0,1,SUM(IF(([2]JOE_DATA!$C$2:$C$19999=$DY122)*([2]JOE_DATA!$B$2:$B$19999="Is the deal relevant for M&amp;A study")*([2]JOE_DATA!$A$2:$A$19999="Corporate"),1,0)))</f>
        <v>1</v>
      </c>
      <c r="HV122" s="3">
        <f t="array" ref="HV122">IF(LEN($DZ122)=0,1,SUM(IF(([2]JOE_DATA!$C$2:$C$19999=$DZ122)*([2]JOE_DATA!$B$2:$B$19999="Does the deal involve PE clients")*([2]JOE_DATA!$A$2:$A$19999="Corporate"),1,0)))</f>
        <v>1</v>
      </c>
      <c r="HW122" s="3">
        <f t="array" ref="HW122">IF(LEN($EA122)=0,1,SUM(IF(([2]JOE_DATA!$C$2:$C$19999=$EA122)*([2]JOE_DATA!$B$2:$B$19999="Quarter deal announced/signed")*([2]JOE_DATA!$A$2:$A$19999="Corporate"),1,0)))</f>
        <v>1</v>
      </c>
      <c r="HX122" s="3">
        <f t="array" ref="HX122">IF(LEN($EB122)=0,1,SUM(IF(([2]JOE_DATA!$C$2:$C$19999=$EB122)*([2]JOE_DATA!$B$2:$B$19999="Quarter deal completed")*([2]JOE_DATA!$A$2:$A$19999="Corporate"),1,0)))</f>
        <v>1</v>
      </c>
      <c r="HY122" s="3">
        <f t="array" ref="HY122">IF(LEN($EC122)=0,1,SUM(IF(([2]JOE_DATA!$C$2:$C$19999=$EC122)*([2]JOE_DATA!$B$2:$B$19999="Year deal announced/signed")*([2]JOE_DATA!$A$2:$A$19999="Corporate"),1,0)))</f>
        <v>1</v>
      </c>
      <c r="HZ122" s="3">
        <f t="array" ref="HZ122">IF(LEN($ED122)=0,1,SUM(IF(([2]JOE_DATA!$C$2:$C$19999=$ED122)*([2]JOE_DATA!$B$2:$B$19999="Year deal completed")*([2]JOE_DATA!$A$2:$A$19999="Corporate"),1,0)))</f>
        <v>1</v>
      </c>
      <c r="IA122" s="3">
        <v>1</v>
      </c>
      <c r="IB122" s="3">
        <f t="array" ref="IB122">IF(LEN($EF122)=0,1,SUM(IF(([2]JOE_DATA!$C$2:$C$19999=$EF122)*([2]JOE_DATA!$B$2:$B$19999="Work type")*([2]JOE_DATA!$A$2:$A$19999="Corporate Tax"),1,0)))</f>
        <v>1</v>
      </c>
      <c r="IC122" s="3">
        <f t="array" ref="IC122">IF(LEN($EG122)=0,0.4,SUM(IF(([2]JOE_DATA!$C$2:$C$19999=$EG122)*([2]JOE_DATA!$B$2:$B$19999="Work type")*([2]JOE_DATA!$A$2:$A$19999="EPC Construction"),0.4,0)))
+
IF(LEN($EH122)=0,0.3,SUM(IF(([2]JOE_DATA!$C$2:$C$19999=$EH122)*([2]JOE_DATA!$B$2:$B$19999="Work type")*([2]JOE_DATA!$A$2:$A$19999="EPC Construction"),0.3,0)))
+
IF(LEN($EI122)=0,0.3,SUM(IF(([2]JOE_DATA!$C$2:$C$19999=$EI122)*([2]JOE_DATA!$B$2:$B$19999="Work type")*([2]JOE_DATA!$A$2:$A$19999="EPC Construction"),0.3,0)))</f>
        <v>1</v>
      </c>
      <c r="ID122" s="3">
        <f t="array" ref="ID122">IF(LEN($EJ122)=0,0.4,SUM(IF(([2]JOE_DATA!$C$2:$C$19999=$EJ122)*([2]JOE_DATA!$B$2:$B$19999="Contract type")*([2]JOE_DATA!$A$2:$A$19999="EPC Construction"),0.4,0)))
+
IF(LEN($EK122)=0,0.3,SUM(IF(([2]JOE_DATA!$C$2:$C$19999=$EK122)*([2]JOE_DATA!$B$2:$B$19999="Contract type")*([2]JOE_DATA!$A$2:$A$19999="EPC Construction"),0.3,0)))
+
IF(LEN($EL122)=0,0.3,SUM(IF(([2]JOE_DATA!$C$2:$C$19999=$EL122)*([2]JOE_DATA!$B$2:$B$19999="Contract type")*([2]JOE_DATA!$A$2:$A$19999="EPC Construction"),0.3,0)))</f>
        <v>1</v>
      </c>
      <c r="IE122" s="3">
        <f t="array" ref="IE122">IF(LEN($EP122)=0,1,SUM(IF(([2]JOE_DATA!$C$2:$C$19999=$EP122)*([2]JOE_DATA!$B$2:$B$19999="Client type")*([2]JOE_DATA!$A$2:$A$19999="EPC Construction"),1,0)))</f>
        <v>1</v>
      </c>
      <c r="IF122" s="3">
        <f t="array" ref="IF122">IF(LEN($EN122)=0,1,SUM(IF(([2]JOE_DATA!$C$2:$C$19999=$EN122)*([2]JOE_DATA!$B$2:$B$19999="Subject matter")*([2]JOE_DATA!$A$2:$A$19999="EPC Construction"),1,0)))</f>
        <v>1</v>
      </c>
      <c r="IG122" s="3">
        <f t="array" ref="IG122">IF(LEN($ER122)=0,1,SUM(IF(([2]JOE_DATA!$C$2:$C$19999=$ER122)*([2]JOE_DATA!$B$2:$B$19999="Client scope")*([2]JOE_DATA!$A$2:$A$19999="EPC Construction"),1,0)))</f>
        <v>1</v>
      </c>
      <c r="IH122" s="3">
        <f t="array" ref="IH122">IF(LEN($ES122)=0,0.4,SUM(IF(([2]JOE_DATA!$C$2:$C$19999=$ES122)*([2]JOE_DATA!$B$2:$B$19999="Work type")*([2]JOE_DATA!$A$2:$A$19999="EPC Energy"),0.4,0)))
+
IF(LEN($ET122)=0,0.3,SUM(IF(([2]JOE_DATA!$C$2:$C$19999=$ET122)*([2]JOE_DATA!$B$2:$B$19999="Work type")*([2]JOE_DATA!$A$2:$A$19999="EPC Energy"),0.3,0)))
+
IF(LEN($EU122)=0,0.3,SUM(IF(([2]JOE_DATA!$C$2:$C$19999=$EU122)*([2]JOE_DATA!$B$2:$B$19999="Work type")*([2]JOE_DATA!$A$2:$A$19999="EPC Energy"),0.3,0)))</f>
        <v>1</v>
      </c>
      <c r="II122" s="3">
        <f t="array" ref="II122">IF(LEN($EV122)=0,1,SUM(IF(([2]JOE_DATA!$C$2:$C$19999=$EV122)*([2]JOE_DATA!$B$2:$B$19999="Work type")*([2]JOE_DATA!$A$2:$A$19999="EPC Energy"),1,0)))</f>
        <v>1</v>
      </c>
      <c r="IJ122" s="3">
        <f t="array" ref="IJ122">IF(LEN($EW122)=0,1,SUM(IF(([2]JOE_DATA!$C$2:$C$19999=$EW122)*([2]JOE_DATA!$B$2:$B$19999="Client type")*([2]JOE_DATA!$A$2:$A$19999="EPC Projects"),1,0)))</f>
        <v>1</v>
      </c>
      <c r="IK122" s="3">
        <f t="array" ref="IK122">IF(LEN($FE122)=0,0.4,SUM(IF(([2]JOE_DATA!$C$2:$C$19999=$FE122)*([2]JOE_DATA!$B$2:$B$19999="Client type")*([2]JOE_DATA!$A$2:$A$19999="Real Estate"),0.4,0)))
+
IF(LEN($FF122)=0,0.3,SUM(IF(([2]JOE_DATA!$C$2:$C$19999=$FF122)*([2]JOE_DATA!$B$2:$B$19999="Client type")*([2]JOE_DATA!$A$2:$A$19999="Real Estate"),0.3,0)))
+
IF(LEN($FG122)=0,0.3,SUM(IF(([2]JOE_DATA!$C$2:$C$19999=$FG122)*([2]JOE_DATA!$B$2:$B$19999="Client type")*([2]JOE_DATA!$A$2:$A$19999="Real Estate"),0.3,0)))</f>
        <v>1</v>
      </c>
      <c r="IL122" s="3">
        <f t="array" ref="IL122">IF(LEN($FH122)=0,0.4,SUM(IF(([2]JOE_DATA!$C$2:$C$19999=$FH122)*([2]JOE_DATA!$B$2:$B$19999="Work type")*([2]JOE_DATA!$A$2:$A$19999="Real Estate"),0.4,0)))
+
IF(LEN($FI122)=0,0.3,SUM(IF(([2]JOE_DATA!$C$2:$C$19999=$FI122)*([2]JOE_DATA!$B$2:$B$19999="Work type")*([2]JOE_DATA!$A$2:$A$19999="Real Estate"),0.3,0)))
+
IF(LEN($FJ122)=0,0.3,SUM(IF(([2]JOE_DATA!$C$2:$C$19999=$FJ122)*([2]JOE_DATA!$B$2:$B$19999="Work type")*([2]JOE_DATA!$A$2:$A$19999="Real Estate"),0.3,0)))</f>
        <v>1</v>
      </c>
      <c r="IM122" s="3">
        <f t="array" ref="IM122">IF(LEN($EX122)=0,0.4,SUM(IF(([2]JOE_DATA!$C$2:$C$19999=$EX122)*([2]JOE_DATA!$B$2:$B$19999="Work type")*([2]JOE_DATA!$A$2:$A$19999="Human Capital"),0.4,0)))
+
IF(LEN($EY122)=0,0.3,SUM(IF(([2]JOE_DATA!$C$2:$C$19999=$EY122)*([2]JOE_DATA!$B$2:$B$19999="Work type")*([2]JOE_DATA!$A$2:$A$19999="Human Capital"),0.3,0)))
+
IF(LEN($EZ122)=0,0.3,SUM(IF(([2]JOE_DATA!$C$2:$C$19999=$EZ122)*([2]JOE_DATA!$B$2:$B$19999="Work type")*([2]JOE_DATA!$A$2:$A$19999="Human Capital"),0.3,0)))</f>
        <v>1</v>
      </c>
      <c r="IN122" s="3">
        <f t="array" ref="IN122">IF(LEN($FA122)=0,0.4,SUM(IF(([2]JOE_DATA!$C$2:$C$19999=$FA122)*([2]JOE_DATA!$B$2:$B$19999="Sub-work types")*([2]JOE_DATA!$A$2:$A$19999="Human Capital"),0.4,0)))
+
IF(LEN($FB122)=0,0.3,SUM(IF(([2]JOE_DATA!$C$2:$C$19999=$FB122)*([2]JOE_DATA!$B$2:$B$19999="Sub-work types")*([2]JOE_DATA!$A$2:$A$19999="Human Capital"),0.3,0)))
+
IF(LEN($FC122)=0,0.3,SUM(IF(([2]JOE_DATA!$C$2:$C$19999=$FC122)*([2]JOE_DATA!$B$2:$B$19999="Sub-work types")*([2]JOE_DATA!$A$2:$A$19999="Human Capital"),0.3,0)))</f>
        <v>1</v>
      </c>
      <c r="IO122" s="16">
        <f t="array" ref="IO122">IF(LEN($FD122)=0,1,SUM(IF(([2]JOE_DATA!$C$2:$C$19999=$FD122)*([2]JOE_DATA!$B$2:$B$19999="Pension scheme")*([2]JOE_DATA!$A$2:$A$19999="Human Capital"),1,0)))</f>
        <v>1</v>
      </c>
      <c r="IP122" s="3">
        <f t="array" ref="IP122">IF(LEN($BT122)=0,0.4,SUM(IF(([2]JOE_DATA!$C$2:$C$19999=$BT122)*([2]JOE_DATA!$B$2:$B$19999="Other Matter Executive"),0.4,0)))
+
IF(LEN($BU122)=0,0.3,SUM(IF(([2]JOE_DATA!$C$2:$C$19999=$BU122)*([2]JOE_DATA!$B$2:$B$19999="Other Matter Executive"),0.3,0)))
+
IF(LEN($BV122)=0,0.3,SUM(IF(([2]JOE_DATA!$C$2:$C$19999=$BV122)*([2]JOE_DATA!$B$2:$B$19999="Other Matter Executive"),0.3,0)))</f>
        <v>1</v>
      </c>
    </row>
    <row r="123" spans="1:250" ht="27.75">
      <c r="A123" s="37" t="s">
        <v>246</v>
      </c>
      <c r="B123" s="38" t="s">
        <v>617</v>
      </c>
      <c r="C123" s="37" t="s">
        <v>254</v>
      </c>
      <c r="D123" s="37"/>
      <c r="E123" s="3"/>
      <c r="F123" s="39" t="s">
        <v>250</v>
      </c>
      <c r="G123" s="3"/>
      <c r="H123" s="3"/>
      <c r="I123" s="40" t="s">
        <v>251</v>
      </c>
      <c r="J123" s="40" t="s">
        <v>263</v>
      </c>
      <c r="K123" s="37" t="s">
        <v>446</v>
      </c>
      <c r="L123" s="37"/>
      <c r="M123" s="3"/>
      <c r="N123" s="3"/>
      <c r="O123" s="41" t="s">
        <v>99</v>
      </c>
      <c r="P123" s="37"/>
      <c r="Q123" s="37"/>
      <c r="R123" s="3"/>
      <c r="S123" s="42"/>
      <c r="T123" s="42">
        <v>41023</v>
      </c>
      <c r="U123" s="37" t="s">
        <v>250</v>
      </c>
      <c r="V123" s="3"/>
      <c r="W123" s="3"/>
      <c r="X123" s="40" t="s">
        <v>251</v>
      </c>
      <c r="Y123" s="40" t="s">
        <v>263</v>
      </c>
      <c r="Z123" s="37" t="s">
        <v>446</v>
      </c>
      <c r="AA123" s="37" t="s">
        <v>619</v>
      </c>
      <c r="AB123" s="37"/>
      <c r="AC123" s="3"/>
      <c r="AD123" s="37" t="s">
        <v>248</v>
      </c>
      <c r="AE123" s="3"/>
      <c r="AF123" s="3"/>
      <c r="AG123" s="43" t="s">
        <v>130</v>
      </c>
      <c r="AH123" s="3"/>
      <c r="AI123" s="37" t="s">
        <v>255</v>
      </c>
      <c r="AJ123" s="3"/>
      <c r="AK123" s="3"/>
      <c r="AL123" s="37"/>
      <c r="AM123" s="3"/>
      <c r="AN123" s="3"/>
      <c r="AO123" s="37" t="s">
        <v>256</v>
      </c>
      <c r="AP123" s="3"/>
      <c r="AQ123" s="3"/>
      <c r="AR123" s="3"/>
      <c r="AS123" s="3"/>
      <c r="AT123" s="3"/>
      <c r="AU123" s="3"/>
      <c r="AV123" s="3"/>
      <c r="AW123" s="3"/>
      <c r="AX123" s="3"/>
      <c r="AY123" s="3"/>
      <c r="AZ123" s="3"/>
      <c r="BA123" s="3"/>
      <c r="BB123" s="3"/>
      <c r="BC123" s="3"/>
      <c r="BD123" s="3"/>
      <c r="BE123" s="44"/>
      <c r="BF123" s="37"/>
      <c r="BG123" s="37" t="s">
        <v>254</v>
      </c>
      <c r="BH123" s="3"/>
      <c r="BI123" s="40" t="s">
        <v>257</v>
      </c>
      <c r="BJ123" s="45"/>
      <c r="BK123" s="45"/>
      <c r="BL123" s="46" t="s">
        <v>258</v>
      </c>
      <c r="BM123" s="46"/>
      <c r="BN123" s="37"/>
      <c r="BO123" s="3"/>
      <c r="BP123" s="3"/>
      <c r="BQ123" s="3"/>
      <c r="BR123" s="3"/>
      <c r="BS123" s="3"/>
      <c r="BT123" s="37"/>
      <c r="BU123" s="37"/>
      <c r="BV123" s="37"/>
      <c r="BW123" s="3"/>
      <c r="BX123" s="3"/>
      <c r="BY123" s="3"/>
      <c r="BZ123" s="3"/>
      <c r="CA123" s="3"/>
      <c r="CB123" s="3"/>
      <c r="CC123" s="3"/>
      <c r="CD123" s="41" t="s">
        <v>259</v>
      </c>
      <c r="CE123" s="40" t="s">
        <v>260</v>
      </c>
      <c r="CF123" s="3"/>
      <c r="CG123" s="41" t="s">
        <v>261</v>
      </c>
      <c r="CH123" s="40"/>
      <c r="CI123" s="3"/>
      <c r="CJ123" s="3"/>
      <c r="CK123" s="41" t="s">
        <v>262</v>
      </c>
      <c r="CL123" s="3"/>
      <c r="CM123" s="3"/>
      <c r="CN123" s="3"/>
      <c r="CO123" s="3"/>
      <c r="CP123" s="3"/>
      <c r="CQ123" s="37"/>
      <c r="CR123" s="37"/>
      <c r="CS123" s="37"/>
      <c r="CT123" s="37"/>
      <c r="CU123" s="37"/>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7"/>
      <c r="FF123" s="37"/>
      <c r="FG123" s="37"/>
      <c r="FH123" s="37"/>
      <c r="FI123" s="37"/>
      <c r="FJ123" s="3"/>
      <c r="FK123" s="3"/>
      <c r="FL123" s="3"/>
      <c r="FM123" s="3"/>
      <c r="FO123" s="3"/>
      <c r="FP123" s="3"/>
      <c r="FQ123" s="3" t="str">
        <f t="array" ref="FQ123">IF(SUM($FU123:$IP123)=74,"PASS","FAIL")</f>
        <v>PASS</v>
      </c>
      <c r="FR123" s="3">
        <f t="shared" si="9"/>
        <v>0</v>
      </c>
      <c r="FS123" s="3">
        <f t="shared" si="10"/>
        <v>0</v>
      </c>
      <c r="FT123" s="3"/>
      <c r="FU123" s="3">
        <f t="array" ref="FU123">SUM(IF(([2]JOE_DATA!$C$2:$C$19999=$C123)*([2]JOE_DATA!$B$2:$B$19999="Client Name Confidential"),1,0))</f>
        <v>1</v>
      </c>
      <c r="FV123" s="3">
        <f t="array" ref="FV123">IF(ISBLANK($E123),1,SUM(IF(([2]JOE_DATA!$C$2:$C$19999=$E123)*([2]JOE_DATA!$B$2:$B$19999="Client name confidential on completion"),1,0)))</f>
        <v>1</v>
      </c>
      <c r="FW123" s="3">
        <f t="array" ref="FW123">IF(LEN($F123)=0,0.5,SUM(IF(([2]JOE_DATA!$C$2:$C$19999=$F123)*([2]JOE_DATA!$B$2:$B$19999="Client sector group"),0.5,0)))
+
IF(LEN($G123)=0,0.25,SUM(IF(([2]JOE_DATA!$C$2:$C$19999=$G123)*([2]JOE_DATA!$B$2:$B$19999="Client sector group"),0.25,0)))
+
IF(LEN($H123)=0,0.25,SUM(IF(([2]JOE_DATA!$C$2:$C$19999=$H123)*([2]JOE_DATA!$B$2:$B$19999="Client sector group"),0.25,0)))</f>
        <v>1</v>
      </c>
      <c r="FX123" s="3">
        <f t="array" ref="FX123">IF(ISBLANK($I123),0.5,SUM(IF(([2]JOE_DATA!$C$2:$C$19999=$I123)*([2]JOE_DATA!$B$2:$B$19999="Client sub-sector group"),0.5,0)))
+
IF(ISBLANK($J123),0.25,SUM(IF(([2]JOE_DATA!$C$2:$C$19999=$J123)*([2]JOE_DATA!$B$2:$B$19999="Client sub-sector group"),0.25,0)))
+
IF(ISBLANK($K123),0.25,SUM(IF(([2]JOE_DATA!$C$2:$C$19999=$K123)*([2]JOE_DATA!$B$2:$B$19999="Client sub-sector group"),0.25,0)))</f>
        <v>1</v>
      </c>
      <c r="FY123" s="3">
        <f t="array" ref="FY123">IF(LEN($L123)=0,0.4,SUM(IF(([2]JOE_DATA!$C$2:$C$19999=$L123)*([2]JOE_DATA!$B$2:$B$19999="Predominant Country of Client"),0.4,0)))
+
IF(LEN($M123)=0,0.3,SUM(IF(([2]JOE_DATA!$C$2:$C$19999=$M123)*([2]JOE_DATA!$B$2:$B$19999="Predominant Country of Client"),0.3,0)))
+
IF(LEN($N123)=0,0.3,SUM(IF(([2]JOE_DATA!$C$2:$C$19999=$N123)*([2]JOE_DATA!$B$2:$B$19999="Predominant Country of Client"),0.3,0)))</f>
        <v>1</v>
      </c>
      <c r="FZ123" s="3">
        <f t="array" ref="FZ123">IF(LEN($O123)=0,0.4,SUM(IF(([2]JOE_DATA!$C$2:$C$19999=$O123)*([2]JOE_DATA!$B$2:$B$19999="Main practice group"),0.4,0)))
+
IF(LEN($P123)=0,0.3,SUM(IF(([2]JOE_DATA!$C$2:$C$19999=$P123)*([2]JOE_DATA!$B$2:$B$19999="Main practice group"),0.3,0)))
+
IF(LEN($Q123)=0,0.3,SUM(IF(([2]JOE_DATA!$C$2:$C$19999=$Q123)*([2]JOE_DATA!$B$2:$B$19999="Main practice group"),0.3,0)))</f>
        <v>1</v>
      </c>
      <c r="GA123" s="3">
        <f t="shared" si="11"/>
        <v>1</v>
      </c>
      <c r="GB123" s="3">
        <f t="shared" si="12"/>
        <v>1</v>
      </c>
      <c r="GC123" s="3">
        <f t="array" ref="GC123">IF(LEN($U123)=0,0.4,SUM(IF(([2]JOE_DATA!$C$2:$C$19999=$U123)*([2]JOE_DATA!$B$2:$B$19999="Matter sector group"),0.4,0)))
+
IF(LEN($V123)=0,0.3,SUM(IF(([2]JOE_DATA!$C$2:$C$19999=$V123)*([2]JOE_DATA!$B$2:$B$19999="Matter sector group"),0.3,0)))
+
IF(LEN($W123)=0,0.3,SUM(IF(([2]JOE_DATA!$C$2:$C$19999=$W123)*([2]JOE_DATA!$B$2:$B$19999="Matter sector group"),0.3,0)))</f>
        <v>1</v>
      </c>
      <c r="GD123" s="3">
        <f t="array" ref="GD123">IF(LEN($X123)=0,0.4,SUM(IF(([2]JOE_DATA!$C$2:$C$19999=$X123)*([2]JOE_DATA!$B$2:$B$19999="Matter sub-sector group"),0.4,0)))
+
IF(LEN($Y123)=0,0.3,SUM(IF(([2]JOE_DATA!$C$2:$C$19999=$Y123)*([2]JOE_DATA!$B$2:$B$19999="Matter sub-sector group"),0.3,0)))
+
IF(LEN($Z123)=0,0.3,SUM(IF(([2]JOE_DATA!$C$2:$C$19999=$Z123)*([2]JOE_DATA!$B$2:$B$19999="Matter sub-sector group"),0.3,0)))</f>
        <v>1</v>
      </c>
      <c r="GE123" s="3">
        <f t="array" ref="GE123">IF(ISBLANK($AD123),1,SUM(IF(([2]JOE_DATA!$C$2:$C$19999=$AD123)*([2]JOE_DATA!$B$2:$B$19999="Matter confidential"),1,0)))</f>
        <v>1</v>
      </c>
      <c r="GF123" s="3">
        <f t="array" ref="GF123">IF(ISBLANK($AE123),1,SUM(IF(([2]JOE_DATA!$C$2:$C$19999=$AE123)*([2]JOE_DATA!$B$2:$B$19999="Matter confidential on completion"),1,0)))</f>
        <v>1</v>
      </c>
      <c r="GG123" s="3">
        <f t="array" ref="GG123">IF(ISBLANK($AG123),1,SUM(IF(([2]JOE_DATA!$C$2:$C$19999=$AG123)*([2]JOE_DATA!$B$2:$B$19999="Applicable law"),1,0)))</f>
        <v>1</v>
      </c>
      <c r="GH123" s="3">
        <f t="array" ref="GH123">IF(ISBLANK($AO123),1,SUM(IF(([2]JOE_DATA!$C$2:$C$19999=$AO123)*([2]JOE_DATA!$B$2:$B$19999="Contentious"),1,0)))</f>
        <v>1</v>
      </c>
      <c r="GI123" s="3">
        <f t="array" ref="GI123">IF(ISBLANK($AP123),1,SUM(IF(([2]JOE_DATA!$C$2:$C$19999=$AP123)*([2]JOE_DATA!$B$2:$B$19999="Dispute resolution"),1,0)))</f>
        <v>1</v>
      </c>
      <c r="GJ123" s="3">
        <f t="array" ref="GJ123">IF(ISBLANK($AQ123),1,SUM(IF(([2]JOE_DATA!$C$2:$C$19999=$AQ123)*([2]JOE_DATA!$B$2:$B$19999="Language of dispute"),1,0)))</f>
        <v>1</v>
      </c>
      <c r="GK123" s="3">
        <f t="array" ref="GK123">IF(LEN($AW123)=0,0.4,SUM(IF(([2]JOE_DATA!$C$2:$C$19999=$AW123)*([2]JOE_DATA!$B$2:$B$19999="Country Of Arbitration"),0.4,0)))
+
IF(LEN($AX123)=0,0.3,SUM(IF(([2]JOE_DATA!$C$2:$C$19999=$AX123)*([2]JOE_DATA!$B$2:$B$19999="Country Of Arbitration"),0.3,0)))
+
IF(LEN($AY123)=0,0.3,SUM(IF(([2]JOE_DATA!$C$2:$C$19999=$AY123)*([2]JOE_DATA!$B$2:$B$19999="Country Of Arbitration"),0.3,0)))</f>
        <v>1</v>
      </c>
      <c r="GL123" s="3">
        <f t="array" ref="GL123">IF(LEN($AT123)=0,0.4,SUM(IF(([2]JOE_DATA!$C$2:$C$19999=$AT123)*([2]JOE_DATA!$B$2:$B$19999="Jurisdiction of dispute"),0.4,0)))
+
IF(LEN($AU123)=0,0.3,SUM(IF(([2]JOE_DATA!$C$2:$C$19999=$AU123)*([2]JOE_DATA!$B$2:$B$19999="Jurisdiction of dispute"),0.3,0)))
+
IF(LEN($AV123)=0,0.3,SUM(IF(([2]JOE_DATA!$C$2:$C$19999=$AV123)*([2]JOE_DATA!$B$2:$B$19999="Jurisdiction of dispute"),0.3,0)))</f>
        <v>1</v>
      </c>
      <c r="GM123" s="3">
        <f t="array" ref="GM123">IF(LEN($AZ123)=0,0.6,SUM(IF(([2]JOE_DATA!$C$2:$C$19999=$AZ123)*([2]JOE_DATA!$B$2:$B$19999="Seat of arbitration"),0.6,0)))
+
IF(LEN($BA123)=0,0.4,SUM(IF(([2]JOE_DATA!$C$2:$C$19999=$BA123)*([2]JOE_DATA!$B$2:$B$19999="Seat of arbitration"),0.4,0)))</f>
        <v>1</v>
      </c>
      <c r="GN123" s="3">
        <f t="array" ref="GN123">IF(ISBLANK($BB123),1,SUM(IF(([2]JOE_DATA!$C$2:$C$19999=$BB123)*([2]JOE_DATA!$B$2:$B$19999="Arbitral rules"),1,0)))</f>
        <v>1</v>
      </c>
      <c r="GO123" s="3">
        <f t="array" ref="GO123">IF(ISBLANK($BC123),1,SUM(IF(([2]JOE_DATA!$C$2:$C$19999=$BC123)*([2]JOE_DATA!$B$2:$B$19999="Investment treaty"),1,0)))</f>
        <v>1</v>
      </c>
      <c r="GP123" s="3">
        <f t="array" ref="GP123">IF(ISBLANK($BD123),1,SUM(IF(([2]JOE_DATA!$C$2:$C$19999=$BD123)*([2]JOE_DATA!$B$2:$B$19999="Investigation type"),1,0)))</f>
        <v>1</v>
      </c>
      <c r="GQ123" s="3">
        <f t="array" ref="GQ123">IF(ISBLANK($BF123),1,SUM(IF(([2]JOE_DATA!$C$2:$C$19999=$BF123)*([2]JOE_DATA!$B$2:$B$19999="Currency of deal"),1,0)))</f>
        <v>1</v>
      </c>
      <c r="GR123" s="3">
        <f t="array" ref="GR123">IF(ISBLANK($BG123),1,SUM(IF(([2]JOE_DATA!$C$2:$C$19999=$BG123)*([2]JOE_DATA!$B$2:$B$19999="Value confidential"),1,0)))</f>
        <v>1</v>
      </c>
      <c r="GS123" s="3">
        <f t="array" ref="GS123">IF(ISBLANK($BH123),1,SUM(IF(([2]JOE_DATA!$C$2:$C$19999=$BH123)*([2]JOE_DATA!$B$2:$B$19999="Value confidential on completion"),1,0)))</f>
        <v>1</v>
      </c>
      <c r="GT123" s="3">
        <f t="array" ref="GT123">IF(LEN($BI123)=0,0.4,SUM(IF(([2]JOE_DATA!$C$2:$C$19999=$BI123)*([2]JOE_DATA!$B$2:$B$19999="Teams"),0.4,0)))
+
IF(LEN($BJ123)=0,0.3,SUM(IF(([2]JOE_DATA!$C$2:$C$19999=$BJ123)*([2]JOE_DATA!$B$2:$B$19999="Teams"),0.3,0)))
+
IF(LEN($BK123)=0,0.3,SUM(IF(([2]JOE_DATA!$C$2:$C$19999=$BK123)*([2]JOE_DATA!$B$2:$B$19999="Teams"),0.3,0)))</f>
        <v>1</v>
      </c>
      <c r="GU123" s="3">
        <f t="array" ref="GU123">IF(LEN($BL123)=0,0.4,SUM(IF(([2]JOE_DATA!$C$2:$C$19999=$BL123)*([2]JOE_DATA!$B$2:$B$19999="Lead Matter Partner"),0.4,0)))
+
IF(LEN($BM123)=0,0.3,SUM(IF(([2]JOE_DATA!$C$2:$C$19999=$BM123)*([2]JOE_DATA!$B$2:$B$19999="Lead Matter Partner"),0.3,0)))
+
IF(LEN($BN123)=0,0.3,SUM(IF(([2]JOE_DATA!$C$2:$C$19999=$BN123)*([2]JOE_DATA!$B$2:$B$19999="Lead Matter Partner"),0.3,0)))</f>
        <v>1</v>
      </c>
      <c r="GV123" s="3">
        <f t="array" ref="GV123">IF(LEN($BP123)=0,0.4,SUM(IF(([2]JOE_DATA!$C$2:$C$19999=$BP123)*([2]JOE_DATA!$B$2:$B$19999="Source of credential"),0.4,0)))
+
IF(LEN($BQ123)=0,0.3,SUM(IF(([2]JOE_DATA!$C$2:$C$19999=$BQ123)*([2]JOE_DATA!$B$2:$B$19999="Source of credential"),0.3,0)))
+
IF(LEN($BR123)=0,0.3,SUM(IF(([2]JOE_DATA!$C$2:$C$19999=$BR123)*([2]JOE_DATA!$B$2:$B$19999="Source of credential"),0.3,0)))</f>
        <v>1</v>
      </c>
      <c r="GW123" s="3">
        <f t="array" ref="GW123">IF(LEN($BX123)=0,0.4,SUM(IF(([2]JOE_DATA!$C$2:$C$19999=$BX123)*([2]JOE_DATA!$B$2:$B$19999="CMS firms involved"),0.4,0)))
+
IF(LEN($BY123)=0,0.6,SUM(IF(([2]JOE_DATA!$C$2:$C$19999=$BY123)*([2]JOE_DATA!$B$2:$B$19999="CMS firms involved"),0.6,0)))</f>
        <v>1</v>
      </c>
      <c r="GX123" s="3">
        <f t="array" ref="GX123">IF(ISBLANK($BZ123),1,SUM(IF(([2]JOE_DATA!$C$2:$C$19999=$BZ123)*([2]JOE_DATA!$B$2:$B$19999="Lead CMS firm"),1,0)))</f>
        <v>1</v>
      </c>
      <c r="GY123" s="3">
        <f t="array" ref="GY123">IF(LEN($CA123)=0,0.4,SUM(IF(([2]JOE_DATA!$C$2:$C$19999=$CA123)*([2]JOE_DATA!$B$2:$B$19999="Countries of other CMS firms"),0.4,0)))
+
IF(LEN($CB123)=0,0.3,SUM(IF(([2]JOE_DATA!$C$2:$C$19999=$CB123)*([2]JOE_DATA!$B$2:$B$19999="Countries of other CMS firms"),0.3,0)))
+
IF(LEN($CC123)=0,0.3,SUM(IF(([2]JOE_DATA!$C$2:$C$19999=$CC123)*([2]JOE_DATA!$B$2:$B$19999="Countries of other CMS firms"),0.3,0)))</f>
        <v>1</v>
      </c>
      <c r="GZ123" s="3">
        <f t="array" ref="GZ123">IF(ISBLANK($CD123),1,SUM(IF(([2]JOE_DATA!$C$2:$C$19999=$CD123)*([2]JOE_DATA!$B$2:$B$19999="Credential status"),1,0)))</f>
        <v>1</v>
      </c>
      <c r="HA123" s="3">
        <f t="array" ref="HA123">IF(ISBLANK($CE123),1,SUM(IF(([2]JOE_DATA!$C$2:$C$19999=$CE123)*([2]JOE_DATA!$B$2:$B$19999="Credential version"),1,0)))</f>
        <v>1</v>
      </c>
      <c r="HB123" s="3">
        <f t="array" ref="HB123">IF(ISBLANK($CG123),1,SUM(IF(([2]JOE_DATA!$C$2:$C$19999=$CG123)*([2]JOE_DATA!$B$2:$B$19999="Credential type "),1,0)))</f>
        <v>1</v>
      </c>
      <c r="HC123" s="3">
        <f t="array" ref="HC123">IF(ISBLANK($CH123),1,SUM(IF(([2]JOE_DATA!$C$2:$C$19999=$CH123)*([2]JOE_DATA!$B$2:$B$19999="Other uses"),1,0)))</f>
        <v>1</v>
      </c>
      <c r="HD123" s="3">
        <f t="array" ref="HD123">IF(ISBLANK($CK123),1,SUM(IF(([2]JOE_DATA!$C$2:$C$19999=$CK123)*([2]JOE_DATA!$B$2:$B$19999="Priority"),1,0)))</f>
        <v>1</v>
      </c>
      <c r="HE123" s="3">
        <f t="array" ref="HE123">IF(LEN($CM123)=0,0.4,SUM(IF(([2]JOE_DATA!$C$2:$C$19999=$CM123)*([2]JOE_DATA!$B$2:$B$19999="Know how"),0.4,0)))
+
IF(LEN($CN123)=0,0.3,SUM(IF(([2]JOE_DATA!$C$2:$C$19999=$CN123)*([2]JOE_DATA!$B$2:$B$19999="Know how"),0.3,0)))
+
IF(LEN($CO123)=0,0.3,SUM(IF(([2]JOE_DATA!$C$2:$C$19999=$CO123)*([2]JOE_DATA!$B$2:$B$19999="Know how"),0.3,0)))</f>
        <v>1</v>
      </c>
      <c r="HF123" s="3">
        <f t="array" ref="HF123">IF(LEN($CS123)=0,0.4,SUM(IF(([2]JOE_DATA!$C$2:$C$19999=$CS123)*([2]JOE_DATA!$B$2:$B$19999="Work type")*([2]JOE_DATA!$A$2:$A$19999="BAIF"),0.4,0)))
+
IF(LEN($CT123)=0,0.3,SUM(IF(([2]JOE_DATA!$C$2:$C$19999=$CT123)*([2]JOE_DATA!$B$2:$B$19999="Work type")*([2]JOE_DATA!$A$2:$A$19999="BAIF"),0.3,0)))
+
IF(LEN($CU123)=0,0.3,SUM(IF(([2]JOE_DATA!$C$2:$C$19999=$CU123)*([2]JOE_DATA!$B$2:$B$19999="Work type")*([2]JOE_DATA!$A$2:$A$19999="BAIF"),0.3,0)))</f>
        <v>1</v>
      </c>
      <c r="HG123" s="3">
        <f t="array" ref="HG123">IF(LEN($CQ123)=0,1,SUM(IF(([2]JOE_DATA!$C$2:$C$19999=$CQ123)*([2]JOE_DATA!$B$2:$B$19999="Client type")*([2]JOE_DATA!$A$2:$A$19999="BAIF"),1,0)))</f>
        <v>1</v>
      </c>
      <c r="HH123" s="3">
        <f t="array" ref="HH123">IF(LEN($CW123)=0,0.4,SUM(IF(([2]JOE_DATA!$C$2:$C$19999=$CW123)*([2]JOE_DATA!$B$2:$B$19999="Work type")*([2]JOE_DATA!$A$2:$A$19999="CRD"),0.4,0)))
+
IF(LEN($CX123)=0,0.3,SUM(IF(([2]JOE_DATA!$C$2:$C$19999=$CX123)*([2]JOE_DATA!$B$2:$B$19999="Work type")*([2]JOE_DATA!$A$2:$A$19999="CRD"),0.3,0)))
+
IF(LEN($CY123)=0,0.3,SUM(IF(([2]JOE_DATA!$C$2:$C$19999=$CY123)*([2]JOE_DATA!$B$2:$B$19999="Work type")*([2]JOE_DATA!$A$2:$A$19999="CRD"),0.3,0)))</f>
        <v>1</v>
      </c>
      <c r="HI123" s="3">
        <f t="array" ref="HI123">IF(LEN($CZ123)=0,0.4,SUM(IF(([2]JOE_DATA!$C$2:$C$19999=$CZ123)*([2]JOE_DATA!$B$2:$B$19999="Sub-work type")*([2]JOE_DATA!$A$2:$A$19999="CRD"),0.4,0)))
+
IF(LEN($DA123)=0,0.3,SUM(IF(([2]JOE_DATA!$C$2:$C$19999=$DA123)*([2]JOE_DATA!$B$2:$B$19999="Sub-work type")*([2]JOE_DATA!$A$2:$A$19999="CRD"),0.3,0)))
+
IF(LEN($DB123)=0,0.3,SUM(IF(([2]JOE_DATA!$C$2:$C$19999=$DB123)*([2]JOE_DATA!$B$2:$B$19999="Sub-work type")*([2]JOE_DATA!$A$2:$A$19999="CRD"),0.3,0)))</f>
        <v>1</v>
      </c>
      <c r="HJ123" s="3">
        <f t="array" ref="HJ123">IF(LEN($CV123)=0,1,SUM(IF(([2]JOE_DATA!$C$2:$C$19999=$CV123)*([2]JOE_DATA!$B$2:$B$19999="Client type")*([2]JOE_DATA!$A$2:$A$19999="CRD"),1,0)))</f>
        <v>1</v>
      </c>
      <c r="HK123" s="3">
        <f t="array" ref="HK123">IF(LEN($DC123)=0,0.4,SUM(IF(([2]JOE_DATA!$C$2:$C$19999=$DC123)*([2]JOE_DATA!$B$2:$B$19999="Work type")*([2]JOE_DATA!$A$2:$A$19999="Corporate"),0.4,0)))
+
IF(LEN($DD123)=0,0.3,SUM(IF(([2]JOE_DATA!$C$2:$C$19999=$DD123)*([2]JOE_DATA!$B$2:$B$19999="Work type")*([2]JOE_DATA!$A$2:$A$19999="Corporate"),0.3,0)))
+
IF(LEN($DE123)=0,0.3,SUM(IF(([2]JOE_DATA!$C$2:$C$19999=$DE123)*([2]JOE_DATA!$B$2:$B$19999="Work type")*([2]JOE_DATA!$A$2:$A$19999="Corporate"),0.3,0)))</f>
        <v>1</v>
      </c>
      <c r="HL123" s="3">
        <f t="array" ref="HL123">IF(LEN($DF123)=0,0.4,SUM(IF(([2]JOE_DATA!$C$2:$C$19999=$DF123)*([2]JOE_DATA!$B$2:$B$19999="Sub-work type")*([2]JOE_DATA!$A$2:$A$19999="Corporate"),0.4,0)))
+
IF(LEN($DG123)=0,0.3,SUM(IF(([2]JOE_DATA!$C$2:$C$19999=$DG123)*([2]JOE_DATA!$B$2:$B$19999="Sub-work type")*([2]JOE_DATA!$A$2:$A$19999="Corporate"),0.3,0)))
+
IF(LEN($DH123)=0,0.3,SUM(IF(([2]JOE_DATA!$C$2:$C$19999=$DH123)*([2]JOE_DATA!$B$2:$B$19999="Sub-work type")*([2]JOE_DATA!$A$2:$A$19999="Corporate"),0.3,0)))</f>
        <v>1</v>
      </c>
      <c r="HM123" s="3">
        <f t="array" ref="HM123">IF(LEN($DI123)=0,0.4,SUM(IF(([2]JOE_DATA!$C$2:$C$19999=$DI123)*([2]JOE_DATA!$B$2:$B$19999="Acting for")*([2]JOE_DATA!$A$2:$A$19999="Corporate"),0.4,0)))
+
IF(LEN($DJ123)=0,0.3,SUM(IF(([2]JOE_DATA!$C$2:$C$19999=$DJ123)*([2]JOE_DATA!$B$2:$B$19999="Acting for")*([2]JOE_DATA!$A$2:$A$19999="Corporate"),0.3,0)))
+
IF(LEN($DK123)=0,0.3,SUM(IF(([2]JOE_DATA!$C$2:$C$19999=$DK123)*([2]JOE_DATA!$B$2:$B$19999="Acting for")*([2]JOE_DATA!$A$2:$A$19999="Corporate"),0.3,0)))</f>
        <v>1</v>
      </c>
      <c r="HN123" s="3">
        <f t="array" ref="HN123">IF(LEN($DM123)=0,0.4,SUM(IF(([2]JOE_DATA!$C$2:$C$19999=$DM123)*([2]JOE_DATA!$B$2:$B$19999="Country of buyer")*([2]JOE_DATA!$A$2:$A$19999="Corporate"),0.4,0)))
+
IF(LEN($DN123)=0,0.3,SUM(IF(([2]JOE_DATA!$C$2:$C$19999=$DN123)*([2]JOE_DATA!$B$2:$B$19999="Country of buyer")*([2]JOE_DATA!$A$2:$A$19999="Corporate"),0.3,0)))
+
IF(LEN($DL123)=0,0.3,SUM(IF(([2]JOE_DATA!$C$2:$C$19999=$DL123)*([2]JOE_DATA!$B$2:$B$19999="Country of buyer")*([2]JOE_DATA!$A$2:$A$19999="Corporate"),0.3,0)))</f>
        <v>1</v>
      </c>
      <c r="HO123" s="3">
        <f t="array" ref="HO123">IF(LEN($DO123)=0,0.4,SUM(IF(([2]JOE_DATA!$C$2:$C$19999=$DO123)*([2]JOE_DATA!$B$2:$B$19999="Country of seller")*([2]JOE_DATA!$A$2:$A$19999="Corporate"),0.4,0)))
+
IF(LEN($DP123)=0,0.3,SUM(IF(([2]JOE_DATA!$C$2:$C$19999=$DP123)*([2]JOE_DATA!$B$2:$B$19999="Country of seller")*([2]JOE_DATA!$A$2:$A$19999="Corporate"),0.3,0)))
+
IF(LEN($DQ123)=0,0.3,SUM(IF(([2]JOE_DATA!$C$2:$C$19999=$DQ123)*([2]JOE_DATA!$B$2:$B$19999="Country of seller")*([2]JOE_DATA!$A$2:$A$19999="Corporate"),0.3,0)))</f>
        <v>1</v>
      </c>
      <c r="HP123" s="3">
        <f t="array" ref="HP123">IF(LEN($DR123)=0,0.4,SUM(IF(([2]JOE_DATA!$C$2:$C$19999=$DR123)*([2]JOE_DATA!$B$2:$B$19999="Country of target")*([2]JOE_DATA!$A$2:$A$19999="Corporate"),0.4,0)))
+
IF(LEN($DS123)=0,0.3,SUM(IF(([2]JOE_DATA!$C$2:$C$19999=$DS123)*([2]JOE_DATA!$B$2:$B$19999="Country of target")*([2]JOE_DATA!$A$2:$A$19999="Corporate"),0.3,0)))
+
IF(LEN($DT123)=0,0.3,SUM(IF(([2]JOE_DATA!$C$2:$C$19999=$DT123)*([2]JOE_DATA!$B$2:$B$19999="Country of target")*([2]JOE_DATA!$A$2:$A$19999="Corporate"),0.3,0)))</f>
        <v>1</v>
      </c>
      <c r="HQ123" s="3">
        <f t="array" ref="HQ123">IF(LEN($DU123)=0,1,SUM(IF(([2]JOE_DATA!$C$2:$C$19999=$DU123)*([2]JOE_DATA!$B$2:$B$19999="Value over US $5m")*([2]JOE_DATA!$A$2:$A$19999="Corporate"),1,0)))</f>
        <v>1</v>
      </c>
      <c r="HR123" s="3">
        <f t="array" ref="HR123">IF(LEN($DV123)=0,1,SUM(IF(([2]JOE_DATA!$C$2:$C$19999=$DV123)*([2]JOE_DATA!$B$2:$B$19999="Value over £500,000")*([2]JOE_DATA!$A$2:$A$19999="Corporate"),1,0)))</f>
        <v>1</v>
      </c>
      <c r="HS123" s="3">
        <f t="array" ref="HS123">IF(LEN($DW123)=0,1,SUM(IF(([2]JOE_DATA!$C$2:$C$19999=$DW123)*([2]JOE_DATA!$B$2:$B$19999="Value over Euro 5m")*([2]JOE_DATA!$A$2:$A$19999="Corporate"),1,0)))</f>
        <v>1</v>
      </c>
      <c r="HT123" s="3">
        <f t="array" ref="HT123">IF(LEN($DX123)=0,1,SUM(IF(([2]JOE_DATA!$C$2:$C$19999=$DX123)*([2]JOE_DATA!$B$2:$B$19999="Value range in euros")*([2]JOE_DATA!$A$2:$A$19999="Corporate"),1,0)))</f>
        <v>1</v>
      </c>
      <c r="HU123" s="3">
        <f t="array" ref="HU123">IF(LEN($DY123)=0,1,SUM(IF(([2]JOE_DATA!$C$2:$C$19999=$DY123)*([2]JOE_DATA!$B$2:$B$19999="Is the deal relevant for M&amp;A study")*([2]JOE_DATA!$A$2:$A$19999="Corporate"),1,0)))</f>
        <v>1</v>
      </c>
      <c r="HV123" s="3">
        <f t="array" ref="HV123">IF(LEN($DZ123)=0,1,SUM(IF(([2]JOE_DATA!$C$2:$C$19999=$DZ123)*([2]JOE_DATA!$B$2:$B$19999="Does the deal involve PE clients")*([2]JOE_DATA!$A$2:$A$19999="Corporate"),1,0)))</f>
        <v>1</v>
      </c>
      <c r="HW123" s="3">
        <f t="array" ref="HW123">IF(LEN($EA123)=0,1,SUM(IF(([2]JOE_DATA!$C$2:$C$19999=$EA123)*([2]JOE_DATA!$B$2:$B$19999="Quarter deal announced/signed")*([2]JOE_DATA!$A$2:$A$19999="Corporate"),1,0)))</f>
        <v>1</v>
      </c>
      <c r="HX123" s="3">
        <f t="array" ref="HX123">IF(LEN($EB123)=0,1,SUM(IF(([2]JOE_DATA!$C$2:$C$19999=$EB123)*([2]JOE_DATA!$B$2:$B$19999="Quarter deal completed")*([2]JOE_DATA!$A$2:$A$19999="Corporate"),1,0)))</f>
        <v>1</v>
      </c>
      <c r="HY123" s="3">
        <f t="array" ref="HY123">IF(LEN($EC123)=0,1,SUM(IF(([2]JOE_DATA!$C$2:$C$19999=$EC123)*([2]JOE_DATA!$B$2:$B$19999="Year deal announced/signed")*([2]JOE_DATA!$A$2:$A$19999="Corporate"),1,0)))</f>
        <v>1</v>
      </c>
      <c r="HZ123" s="3">
        <f t="array" ref="HZ123">IF(LEN($ED123)=0,1,SUM(IF(([2]JOE_DATA!$C$2:$C$19999=$ED123)*([2]JOE_DATA!$B$2:$B$19999="Year deal completed")*([2]JOE_DATA!$A$2:$A$19999="Corporate"),1,0)))</f>
        <v>1</v>
      </c>
      <c r="IA123" s="3">
        <v>1</v>
      </c>
      <c r="IB123" s="3">
        <f t="array" ref="IB123">IF(LEN($EF123)=0,1,SUM(IF(([2]JOE_DATA!$C$2:$C$19999=$EF123)*([2]JOE_DATA!$B$2:$B$19999="Work type")*([2]JOE_DATA!$A$2:$A$19999="Corporate Tax"),1,0)))</f>
        <v>1</v>
      </c>
      <c r="IC123" s="3">
        <f t="array" ref="IC123">IF(LEN($EG123)=0,0.4,SUM(IF(([2]JOE_DATA!$C$2:$C$19999=$EG123)*([2]JOE_DATA!$B$2:$B$19999="Work type")*([2]JOE_DATA!$A$2:$A$19999="EPC Construction"),0.4,0)))
+
IF(LEN($EH123)=0,0.3,SUM(IF(([2]JOE_DATA!$C$2:$C$19999=$EH123)*([2]JOE_DATA!$B$2:$B$19999="Work type")*([2]JOE_DATA!$A$2:$A$19999="EPC Construction"),0.3,0)))
+
IF(LEN($EI123)=0,0.3,SUM(IF(([2]JOE_DATA!$C$2:$C$19999=$EI123)*([2]JOE_DATA!$B$2:$B$19999="Work type")*([2]JOE_DATA!$A$2:$A$19999="EPC Construction"),0.3,0)))</f>
        <v>1</v>
      </c>
      <c r="ID123" s="3">
        <f t="array" ref="ID123">IF(LEN($EJ123)=0,0.4,SUM(IF(([2]JOE_DATA!$C$2:$C$19999=$EJ123)*([2]JOE_DATA!$B$2:$B$19999="Contract type")*([2]JOE_DATA!$A$2:$A$19999="EPC Construction"),0.4,0)))
+
IF(LEN($EK123)=0,0.3,SUM(IF(([2]JOE_DATA!$C$2:$C$19999=$EK123)*([2]JOE_DATA!$B$2:$B$19999="Contract type")*([2]JOE_DATA!$A$2:$A$19999="EPC Construction"),0.3,0)))
+
IF(LEN($EL123)=0,0.3,SUM(IF(([2]JOE_DATA!$C$2:$C$19999=$EL123)*([2]JOE_DATA!$B$2:$B$19999="Contract type")*([2]JOE_DATA!$A$2:$A$19999="EPC Construction"),0.3,0)))</f>
        <v>1</v>
      </c>
      <c r="IE123" s="3">
        <f t="array" ref="IE123">IF(LEN($EP123)=0,1,SUM(IF(([2]JOE_DATA!$C$2:$C$19999=$EP123)*([2]JOE_DATA!$B$2:$B$19999="Client type")*([2]JOE_DATA!$A$2:$A$19999="EPC Construction"),1,0)))</f>
        <v>1</v>
      </c>
      <c r="IF123" s="3">
        <f t="array" ref="IF123">IF(LEN($EN123)=0,1,SUM(IF(([2]JOE_DATA!$C$2:$C$19999=$EN123)*([2]JOE_DATA!$B$2:$B$19999="Subject matter")*([2]JOE_DATA!$A$2:$A$19999="EPC Construction"),1,0)))</f>
        <v>1</v>
      </c>
      <c r="IG123" s="3">
        <f t="array" ref="IG123">IF(LEN($ER123)=0,1,SUM(IF(([2]JOE_DATA!$C$2:$C$19999=$ER123)*([2]JOE_DATA!$B$2:$B$19999="Client scope")*([2]JOE_DATA!$A$2:$A$19999="EPC Construction"),1,0)))</f>
        <v>1</v>
      </c>
      <c r="IH123" s="3">
        <f t="array" ref="IH123">IF(LEN($ES123)=0,0.4,SUM(IF(([2]JOE_DATA!$C$2:$C$19999=$ES123)*([2]JOE_DATA!$B$2:$B$19999="Work type")*([2]JOE_DATA!$A$2:$A$19999="EPC Energy"),0.4,0)))
+
IF(LEN($ET123)=0,0.3,SUM(IF(([2]JOE_DATA!$C$2:$C$19999=$ET123)*([2]JOE_DATA!$B$2:$B$19999="Work type")*([2]JOE_DATA!$A$2:$A$19999="EPC Energy"),0.3,0)))
+
IF(LEN($EU123)=0,0.3,SUM(IF(([2]JOE_DATA!$C$2:$C$19999=$EU123)*([2]JOE_DATA!$B$2:$B$19999="Work type")*([2]JOE_DATA!$A$2:$A$19999="EPC Energy"),0.3,0)))</f>
        <v>1</v>
      </c>
      <c r="II123" s="3">
        <f t="array" ref="II123">IF(LEN($EV123)=0,1,SUM(IF(([2]JOE_DATA!$C$2:$C$19999=$EV123)*([2]JOE_DATA!$B$2:$B$19999="Work type")*([2]JOE_DATA!$A$2:$A$19999="EPC Energy"),1,0)))</f>
        <v>1</v>
      </c>
      <c r="IJ123" s="3">
        <f t="array" ref="IJ123">IF(LEN($EW123)=0,1,SUM(IF(([2]JOE_DATA!$C$2:$C$19999=$EW123)*([2]JOE_DATA!$B$2:$B$19999="Client type")*([2]JOE_DATA!$A$2:$A$19999="EPC Projects"),1,0)))</f>
        <v>1</v>
      </c>
      <c r="IK123" s="3">
        <f t="array" ref="IK123">IF(LEN($FE123)=0,0.4,SUM(IF(([2]JOE_DATA!$C$2:$C$19999=$FE123)*([2]JOE_DATA!$B$2:$B$19999="Client type")*([2]JOE_DATA!$A$2:$A$19999="Real Estate"),0.4,0)))
+
IF(LEN($FF123)=0,0.3,SUM(IF(([2]JOE_DATA!$C$2:$C$19999=$FF123)*([2]JOE_DATA!$B$2:$B$19999="Client type")*([2]JOE_DATA!$A$2:$A$19999="Real Estate"),0.3,0)))
+
IF(LEN($FG123)=0,0.3,SUM(IF(([2]JOE_DATA!$C$2:$C$19999=$FG123)*([2]JOE_DATA!$B$2:$B$19999="Client type")*([2]JOE_DATA!$A$2:$A$19999="Real Estate"),0.3,0)))</f>
        <v>1</v>
      </c>
      <c r="IL123" s="3">
        <f t="array" ref="IL123">IF(LEN($FH123)=0,0.4,SUM(IF(([2]JOE_DATA!$C$2:$C$19999=$FH123)*([2]JOE_DATA!$B$2:$B$19999="Work type")*([2]JOE_DATA!$A$2:$A$19999="Real Estate"),0.4,0)))
+
IF(LEN($FI123)=0,0.3,SUM(IF(([2]JOE_DATA!$C$2:$C$19999=$FI123)*([2]JOE_DATA!$B$2:$B$19999="Work type")*([2]JOE_DATA!$A$2:$A$19999="Real Estate"),0.3,0)))
+
IF(LEN($FJ123)=0,0.3,SUM(IF(([2]JOE_DATA!$C$2:$C$19999=$FJ123)*([2]JOE_DATA!$B$2:$B$19999="Work type")*([2]JOE_DATA!$A$2:$A$19999="Real Estate"),0.3,0)))</f>
        <v>1</v>
      </c>
      <c r="IM123" s="3">
        <f t="array" ref="IM123">IF(LEN($EX123)=0,0.4,SUM(IF(([2]JOE_DATA!$C$2:$C$19999=$EX123)*([2]JOE_DATA!$B$2:$B$19999="Work type")*([2]JOE_DATA!$A$2:$A$19999="Human Capital"),0.4,0)))
+
IF(LEN($EY123)=0,0.3,SUM(IF(([2]JOE_DATA!$C$2:$C$19999=$EY123)*([2]JOE_DATA!$B$2:$B$19999="Work type")*([2]JOE_DATA!$A$2:$A$19999="Human Capital"),0.3,0)))
+
IF(LEN($EZ123)=0,0.3,SUM(IF(([2]JOE_DATA!$C$2:$C$19999=$EZ123)*([2]JOE_DATA!$B$2:$B$19999="Work type")*([2]JOE_DATA!$A$2:$A$19999="Human Capital"),0.3,0)))</f>
        <v>1</v>
      </c>
      <c r="IN123" s="3">
        <f t="array" ref="IN123">IF(LEN($FA123)=0,0.4,SUM(IF(([2]JOE_DATA!$C$2:$C$19999=$FA123)*([2]JOE_DATA!$B$2:$B$19999="Sub-work types")*([2]JOE_DATA!$A$2:$A$19999="Human Capital"),0.4,0)))
+
IF(LEN($FB123)=0,0.3,SUM(IF(([2]JOE_DATA!$C$2:$C$19999=$FB123)*([2]JOE_DATA!$B$2:$B$19999="Sub-work types")*([2]JOE_DATA!$A$2:$A$19999="Human Capital"),0.3,0)))
+
IF(LEN($FC123)=0,0.3,SUM(IF(([2]JOE_DATA!$C$2:$C$19999=$FC123)*([2]JOE_DATA!$B$2:$B$19999="Sub-work types")*([2]JOE_DATA!$A$2:$A$19999="Human Capital"),0.3,0)))</f>
        <v>1</v>
      </c>
      <c r="IO123" s="16">
        <f t="array" ref="IO123">IF(LEN($FD123)=0,1,SUM(IF(([2]JOE_DATA!$C$2:$C$19999=$FD123)*([2]JOE_DATA!$B$2:$B$19999="Pension scheme")*([2]JOE_DATA!$A$2:$A$19999="Human Capital"),1,0)))</f>
        <v>1</v>
      </c>
      <c r="IP123" s="3">
        <f t="array" ref="IP123">IF(LEN($BT123)=0,0.4,SUM(IF(([2]JOE_DATA!$C$2:$C$19999=$BT123)*([2]JOE_DATA!$B$2:$B$19999="Other Matter Executive"),0.4,0)))
+
IF(LEN($BU123)=0,0.3,SUM(IF(([2]JOE_DATA!$C$2:$C$19999=$BU123)*([2]JOE_DATA!$B$2:$B$19999="Other Matter Executive"),0.3,0)))
+
IF(LEN($BV123)=0,0.3,SUM(IF(([2]JOE_DATA!$C$2:$C$19999=$BV123)*([2]JOE_DATA!$B$2:$B$19999="Other Matter Executive"),0.3,0)))</f>
        <v>1</v>
      </c>
    </row>
    <row r="124" spans="1:250" ht="18.75">
      <c r="A124" s="37" t="s">
        <v>246</v>
      </c>
      <c r="B124" s="38" t="s">
        <v>617</v>
      </c>
      <c r="C124" s="37" t="s">
        <v>254</v>
      </c>
      <c r="D124" s="37"/>
      <c r="E124" s="3"/>
      <c r="F124" s="39" t="s">
        <v>250</v>
      </c>
      <c r="G124" s="3"/>
      <c r="H124" s="3"/>
      <c r="I124" s="40" t="s">
        <v>251</v>
      </c>
      <c r="J124" s="40" t="s">
        <v>263</v>
      </c>
      <c r="K124" s="37" t="s">
        <v>446</v>
      </c>
      <c r="L124" s="37"/>
      <c r="M124" s="3"/>
      <c r="N124" s="3"/>
      <c r="O124" s="41" t="s">
        <v>99</v>
      </c>
      <c r="P124" s="37"/>
      <c r="Q124" s="37"/>
      <c r="R124" s="3"/>
      <c r="S124" s="42"/>
      <c r="T124" s="42">
        <v>39893</v>
      </c>
      <c r="U124" s="37" t="s">
        <v>250</v>
      </c>
      <c r="V124" s="3"/>
      <c r="W124" s="3"/>
      <c r="X124" s="40" t="s">
        <v>251</v>
      </c>
      <c r="Y124" s="40" t="s">
        <v>263</v>
      </c>
      <c r="Z124" s="37" t="s">
        <v>446</v>
      </c>
      <c r="AA124" s="37" t="s">
        <v>620</v>
      </c>
      <c r="AB124" s="37"/>
      <c r="AC124" s="3"/>
      <c r="AD124" s="37" t="s">
        <v>254</v>
      </c>
      <c r="AE124" s="3"/>
      <c r="AF124" s="3"/>
      <c r="AG124" s="43" t="s">
        <v>130</v>
      </c>
      <c r="AH124" s="3"/>
      <c r="AI124" s="37" t="s">
        <v>255</v>
      </c>
      <c r="AJ124" s="3"/>
      <c r="AK124" s="3"/>
      <c r="AL124" s="37"/>
      <c r="AM124" s="3"/>
      <c r="AN124" s="3"/>
      <c r="AO124" s="37" t="s">
        <v>256</v>
      </c>
      <c r="AP124" s="3"/>
      <c r="AQ124" s="3"/>
      <c r="AR124" s="3"/>
      <c r="AS124" s="3"/>
      <c r="AT124" s="3"/>
      <c r="AU124" s="3"/>
      <c r="AV124" s="3"/>
      <c r="AW124" s="3"/>
      <c r="AX124" s="3"/>
      <c r="AY124" s="3"/>
      <c r="AZ124" s="3"/>
      <c r="BA124" s="3"/>
      <c r="BB124" s="3"/>
      <c r="BC124" s="3"/>
      <c r="BD124" s="3"/>
      <c r="BE124" s="44"/>
      <c r="BF124" s="37"/>
      <c r="BG124" s="37" t="s">
        <v>254</v>
      </c>
      <c r="BH124" s="3"/>
      <c r="BI124" s="40" t="s">
        <v>257</v>
      </c>
      <c r="BJ124" s="45"/>
      <c r="BK124" s="45"/>
      <c r="BL124" s="46" t="s">
        <v>258</v>
      </c>
      <c r="BM124" s="46"/>
      <c r="BN124" s="37"/>
      <c r="BO124" s="3"/>
      <c r="BP124" s="3"/>
      <c r="BQ124" s="3"/>
      <c r="BR124" s="3"/>
      <c r="BS124" s="3"/>
      <c r="BT124" s="37"/>
      <c r="BU124" s="37"/>
      <c r="BV124" s="37"/>
      <c r="BW124" s="3"/>
      <c r="BX124" s="3"/>
      <c r="BY124" s="3"/>
      <c r="BZ124" s="3"/>
      <c r="CA124" s="3"/>
      <c r="CB124" s="3"/>
      <c r="CC124" s="3"/>
      <c r="CD124" s="41" t="s">
        <v>259</v>
      </c>
      <c r="CE124" s="40" t="s">
        <v>260</v>
      </c>
      <c r="CF124" s="3"/>
      <c r="CG124" s="41" t="s">
        <v>261</v>
      </c>
      <c r="CH124" s="40"/>
      <c r="CI124" s="3"/>
      <c r="CJ124" s="3"/>
      <c r="CK124" s="41" t="s">
        <v>262</v>
      </c>
      <c r="CL124" s="3"/>
      <c r="CM124" s="3"/>
      <c r="CN124" s="3"/>
      <c r="CO124" s="3"/>
      <c r="CP124" s="3"/>
      <c r="CQ124" s="37"/>
      <c r="CR124" s="37"/>
      <c r="CS124" s="37"/>
      <c r="CT124" s="37"/>
      <c r="CU124" s="37"/>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7"/>
      <c r="FF124" s="37"/>
      <c r="FG124" s="37"/>
      <c r="FH124" s="37"/>
      <c r="FI124" s="37"/>
      <c r="FJ124" s="3"/>
      <c r="FK124" s="3"/>
      <c r="FL124" s="3"/>
      <c r="FM124" s="3"/>
      <c r="FO124" s="3"/>
      <c r="FP124" s="3"/>
      <c r="FQ124" s="3" t="str">
        <f t="array" ref="FQ124">IF(SUM($FU124:$IP124)=74,"PASS","FAIL")</f>
        <v>PASS</v>
      </c>
      <c r="FR124" s="3">
        <f t="shared" si="9"/>
        <v>0</v>
      </c>
      <c r="FS124" s="3">
        <f t="shared" si="10"/>
        <v>0</v>
      </c>
      <c r="FT124" s="3"/>
      <c r="FU124" s="3">
        <f t="array" ref="FU124">SUM(IF(([2]JOE_DATA!$C$2:$C$19999=$C124)*([2]JOE_DATA!$B$2:$B$19999="Client Name Confidential"),1,0))</f>
        <v>1</v>
      </c>
      <c r="FV124" s="3">
        <f t="array" ref="FV124">IF(ISBLANK($E124),1,SUM(IF(([2]JOE_DATA!$C$2:$C$19999=$E124)*([2]JOE_DATA!$B$2:$B$19999="Client name confidential on completion"),1,0)))</f>
        <v>1</v>
      </c>
      <c r="FW124" s="3">
        <f t="array" ref="FW124">IF(LEN($F124)=0,0.5,SUM(IF(([2]JOE_DATA!$C$2:$C$19999=$F124)*([2]JOE_DATA!$B$2:$B$19999="Client sector group"),0.5,0)))
+
IF(LEN($G124)=0,0.25,SUM(IF(([2]JOE_DATA!$C$2:$C$19999=$G124)*([2]JOE_DATA!$B$2:$B$19999="Client sector group"),0.25,0)))
+
IF(LEN($H124)=0,0.25,SUM(IF(([2]JOE_DATA!$C$2:$C$19999=$H124)*([2]JOE_DATA!$B$2:$B$19999="Client sector group"),0.25,0)))</f>
        <v>1</v>
      </c>
      <c r="FX124" s="3">
        <f t="array" ref="FX124">IF(ISBLANK($I124),0.5,SUM(IF(([2]JOE_DATA!$C$2:$C$19999=$I124)*([2]JOE_DATA!$B$2:$B$19999="Client sub-sector group"),0.5,0)))
+
IF(ISBLANK($J124),0.25,SUM(IF(([2]JOE_DATA!$C$2:$C$19999=$J124)*([2]JOE_DATA!$B$2:$B$19999="Client sub-sector group"),0.25,0)))
+
IF(ISBLANK($K124),0.25,SUM(IF(([2]JOE_DATA!$C$2:$C$19999=$K124)*([2]JOE_DATA!$B$2:$B$19999="Client sub-sector group"),0.25,0)))</f>
        <v>1</v>
      </c>
      <c r="FY124" s="3">
        <f t="array" ref="FY124">IF(LEN($L124)=0,0.4,SUM(IF(([2]JOE_DATA!$C$2:$C$19999=$L124)*([2]JOE_DATA!$B$2:$B$19999="Predominant Country of Client"),0.4,0)))
+
IF(LEN($M124)=0,0.3,SUM(IF(([2]JOE_DATA!$C$2:$C$19999=$M124)*([2]JOE_DATA!$B$2:$B$19999="Predominant Country of Client"),0.3,0)))
+
IF(LEN($N124)=0,0.3,SUM(IF(([2]JOE_DATA!$C$2:$C$19999=$N124)*([2]JOE_DATA!$B$2:$B$19999="Predominant Country of Client"),0.3,0)))</f>
        <v>1</v>
      </c>
      <c r="FZ124" s="3">
        <f t="array" ref="FZ124">IF(LEN($O124)=0,0.4,SUM(IF(([2]JOE_DATA!$C$2:$C$19999=$O124)*([2]JOE_DATA!$B$2:$B$19999="Main practice group"),0.4,0)))
+
IF(LEN($P124)=0,0.3,SUM(IF(([2]JOE_DATA!$C$2:$C$19999=$P124)*([2]JOE_DATA!$B$2:$B$19999="Main practice group"),0.3,0)))
+
IF(LEN($Q124)=0,0.3,SUM(IF(([2]JOE_DATA!$C$2:$C$19999=$Q124)*([2]JOE_DATA!$B$2:$B$19999="Main practice group"),0.3,0)))</f>
        <v>1</v>
      </c>
      <c r="GA124" s="3">
        <f t="shared" si="11"/>
        <v>1</v>
      </c>
      <c r="GB124" s="3">
        <f t="shared" si="12"/>
        <v>1</v>
      </c>
      <c r="GC124" s="3">
        <f t="array" ref="GC124">IF(LEN($U124)=0,0.4,SUM(IF(([2]JOE_DATA!$C$2:$C$19999=$U124)*([2]JOE_DATA!$B$2:$B$19999="Matter sector group"),0.4,0)))
+
IF(LEN($V124)=0,0.3,SUM(IF(([2]JOE_DATA!$C$2:$C$19999=$V124)*([2]JOE_DATA!$B$2:$B$19999="Matter sector group"),0.3,0)))
+
IF(LEN($W124)=0,0.3,SUM(IF(([2]JOE_DATA!$C$2:$C$19999=$W124)*([2]JOE_DATA!$B$2:$B$19999="Matter sector group"),0.3,0)))</f>
        <v>1</v>
      </c>
      <c r="GD124" s="3">
        <f t="array" ref="GD124">IF(LEN($X124)=0,0.4,SUM(IF(([2]JOE_DATA!$C$2:$C$19999=$X124)*([2]JOE_DATA!$B$2:$B$19999="Matter sub-sector group"),0.4,0)))
+
IF(LEN($Y124)=0,0.3,SUM(IF(([2]JOE_DATA!$C$2:$C$19999=$Y124)*([2]JOE_DATA!$B$2:$B$19999="Matter sub-sector group"),0.3,0)))
+
IF(LEN($Z124)=0,0.3,SUM(IF(([2]JOE_DATA!$C$2:$C$19999=$Z124)*([2]JOE_DATA!$B$2:$B$19999="Matter sub-sector group"),0.3,0)))</f>
        <v>1</v>
      </c>
      <c r="GE124" s="3">
        <f t="array" ref="GE124">IF(ISBLANK($AD124),1,SUM(IF(([2]JOE_DATA!$C$2:$C$19999=$AD124)*([2]JOE_DATA!$B$2:$B$19999="Matter confidential"),1,0)))</f>
        <v>1</v>
      </c>
      <c r="GF124" s="3">
        <f t="array" ref="GF124">IF(ISBLANK($AE124),1,SUM(IF(([2]JOE_DATA!$C$2:$C$19999=$AE124)*([2]JOE_DATA!$B$2:$B$19999="Matter confidential on completion"),1,0)))</f>
        <v>1</v>
      </c>
      <c r="GG124" s="3">
        <f t="array" ref="GG124">IF(ISBLANK($AG124),1,SUM(IF(([2]JOE_DATA!$C$2:$C$19999=$AG124)*([2]JOE_DATA!$B$2:$B$19999="Applicable law"),1,0)))</f>
        <v>1</v>
      </c>
      <c r="GH124" s="3">
        <f t="array" ref="GH124">IF(ISBLANK($AO124),1,SUM(IF(([2]JOE_DATA!$C$2:$C$19999=$AO124)*([2]JOE_DATA!$B$2:$B$19999="Contentious"),1,0)))</f>
        <v>1</v>
      </c>
      <c r="GI124" s="3">
        <f t="array" ref="GI124">IF(ISBLANK($AP124),1,SUM(IF(([2]JOE_DATA!$C$2:$C$19999=$AP124)*([2]JOE_DATA!$B$2:$B$19999="Dispute resolution"),1,0)))</f>
        <v>1</v>
      </c>
      <c r="GJ124" s="3">
        <f t="array" ref="GJ124">IF(ISBLANK($AQ124),1,SUM(IF(([2]JOE_DATA!$C$2:$C$19999=$AQ124)*([2]JOE_DATA!$B$2:$B$19999="Language of dispute"),1,0)))</f>
        <v>1</v>
      </c>
      <c r="GK124" s="3">
        <f t="array" ref="GK124">IF(LEN($AW124)=0,0.4,SUM(IF(([2]JOE_DATA!$C$2:$C$19999=$AW124)*([2]JOE_DATA!$B$2:$B$19999="Country Of Arbitration"),0.4,0)))
+
IF(LEN($AX124)=0,0.3,SUM(IF(([2]JOE_DATA!$C$2:$C$19999=$AX124)*([2]JOE_DATA!$B$2:$B$19999="Country Of Arbitration"),0.3,0)))
+
IF(LEN($AY124)=0,0.3,SUM(IF(([2]JOE_DATA!$C$2:$C$19999=$AY124)*([2]JOE_DATA!$B$2:$B$19999="Country Of Arbitration"),0.3,0)))</f>
        <v>1</v>
      </c>
      <c r="GL124" s="3">
        <f t="array" ref="GL124">IF(LEN($AT124)=0,0.4,SUM(IF(([2]JOE_DATA!$C$2:$C$19999=$AT124)*([2]JOE_DATA!$B$2:$B$19999="Jurisdiction of dispute"),0.4,0)))
+
IF(LEN($AU124)=0,0.3,SUM(IF(([2]JOE_DATA!$C$2:$C$19999=$AU124)*([2]JOE_DATA!$B$2:$B$19999="Jurisdiction of dispute"),0.3,0)))
+
IF(LEN($AV124)=0,0.3,SUM(IF(([2]JOE_DATA!$C$2:$C$19999=$AV124)*([2]JOE_DATA!$B$2:$B$19999="Jurisdiction of dispute"),0.3,0)))</f>
        <v>1</v>
      </c>
      <c r="GM124" s="3">
        <f t="array" ref="GM124">IF(LEN($AZ124)=0,0.6,SUM(IF(([2]JOE_DATA!$C$2:$C$19999=$AZ124)*([2]JOE_DATA!$B$2:$B$19999="Seat of arbitration"),0.6,0)))
+
IF(LEN($BA124)=0,0.4,SUM(IF(([2]JOE_DATA!$C$2:$C$19999=$BA124)*([2]JOE_DATA!$B$2:$B$19999="Seat of arbitration"),0.4,0)))</f>
        <v>1</v>
      </c>
      <c r="GN124" s="3">
        <f t="array" ref="GN124">IF(ISBLANK($BB124),1,SUM(IF(([2]JOE_DATA!$C$2:$C$19999=$BB124)*([2]JOE_DATA!$B$2:$B$19999="Arbitral rules"),1,0)))</f>
        <v>1</v>
      </c>
      <c r="GO124" s="3">
        <f t="array" ref="GO124">IF(ISBLANK($BC124),1,SUM(IF(([2]JOE_DATA!$C$2:$C$19999=$BC124)*([2]JOE_DATA!$B$2:$B$19999="Investment treaty"),1,0)))</f>
        <v>1</v>
      </c>
      <c r="GP124" s="3">
        <f t="array" ref="GP124">IF(ISBLANK($BD124),1,SUM(IF(([2]JOE_DATA!$C$2:$C$19999=$BD124)*([2]JOE_DATA!$B$2:$B$19999="Investigation type"),1,0)))</f>
        <v>1</v>
      </c>
      <c r="GQ124" s="3">
        <f t="array" ref="GQ124">IF(ISBLANK($BF124),1,SUM(IF(([2]JOE_DATA!$C$2:$C$19999=$BF124)*([2]JOE_DATA!$B$2:$B$19999="Currency of deal"),1,0)))</f>
        <v>1</v>
      </c>
      <c r="GR124" s="3">
        <f t="array" ref="GR124">IF(ISBLANK($BG124),1,SUM(IF(([2]JOE_DATA!$C$2:$C$19999=$BG124)*([2]JOE_DATA!$B$2:$B$19999="Value confidential"),1,0)))</f>
        <v>1</v>
      </c>
      <c r="GS124" s="3">
        <f t="array" ref="GS124">IF(ISBLANK($BH124),1,SUM(IF(([2]JOE_DATA!$C$2:$C$19999=$BH124)*([2]JOE_DATA!$B$2:$B$19999="Value confidential on completion"),1,0)))</f>
        <v>1</v>
      </c>
      <c r="GT124" s="3">
        <f t="array" ref="GT124">IF(LEN($BI124)=0,0.4,SUM(IF(([2]JOE_DATA!$C$2:$C$19999=$BI124)*([2]JOE_DATA!$B$2:$B$19999="Teams"),0.4,0)))
+
IF(LEN($BJ124)=0,0.3,SUM(IF(([2]JOE_DATA!$C$2:$C$19999=$BJ124)*([2]JOE_DATA!$B$2:$B$19999="Teams"),0.3,0)))
+
IF(LEN($BK124)=0,0.3,SUM(IF(([2]JOE_DATA!$C$2:$C$19999=$BK124)*([2]JOE_DATA!$B$2:$B$19999="Teams"),0.3,0)))</f>
        <v>1</v>
      </c>
      <c r="GU124" s="3">
        <f t="array" ref="GU124">IF(LEN($BL124)=0,0.4,SUM(IF(([2]JOE_DATA!$C$2:$C$19999=$BL124)*([2]JOE_DATA!$B$2:$B$19999="Lead Matter Partner"),0.4,0)))
+
IF(LEN($BM124)=0,0.3,SUM(IF(([2]JOE_DATA!$C$2:$C$19999=$BM124)*([2]JOE_DATA!$B$2:$B$19999="Lead Matter Partner"),0.3,0)))
+
IF(LEN($BN124)=0,0.3,SUM(IF(([2]JOE_DATA!$C$2:$C$19999=$BN124)*([2]JOE_DATA!$B$2:$B$19999="Lead Matter Partner"),0.3,0)))</f>
        <v>1</v>
      </c>
      <c r="GV124" s="3">
        <f t="array" ref="GV124">IF(LEN($BP124)=0,0.4,SUM(IF(([2]JOE_DATA!$C$2:$C$19999=$BP124)*([2]JOE_DATA!$B$2:$B$19999="Source of credential"),0.4,0)))
+
IF(LEN($BQ124)=0,0.3,SUM(IF(([2]JOE_DATA!$C$2:$C$19999=$BQ124)*([2]JOE_DATA!$B$2:$B$19999="Source of credential"),0.3,0)))
+
IF(LEN($BR124)=0,0.3,SUM(IF(([2]JOE_DATA!$C$2:$C$19999=$BR124)*([2]JOE_DATA!$B$2:$B$19999="Source of credential"),0.3,0)))</f>
        <v>1</v>
      </c>
      <c r="GW124" s="3">
        <f t="array" ref="GW124">IF(LEN($BX124)=0,0.4,SUM(IF(([2]JOE_DATA!$C$2:$C$19999=$BX124)*([2]JOE_DATA!$B$2:$B$19999="CMS firms involved"),0.4,0)))
+
IF(LEN($BY124)=0,0.6,SUM(IF(([2]JOE_DATA!$C$2:$C$19999=$BY124)*([2]JOE_DATA!$B$2:$B$19999="CMS firms involved"),0.6,0)))</f>
        <v>1</v>
      </c>
      <c r="GX124" s="3">
        <f t="array" ref="GX124">IF(ISBLANK($BZ124),1,SUM(IF(([2]JOE_DATA!$C$2:$C$19999=$BZ124)*([2]JOE_DATA!$B$2:$B$19999="Lead CMS firm"),1,0)))</f>
        <v>1</v>
      </c>
      <c r="GY124" s="3">
        <f t="array" ref="GY124">IF(LEN($CA124)=0,0.4,SUM(IF(([2]JOE_DATA!$C$2:$C$19999=$CA124)*([2]JOE_DATA!$B$2:$B$19999="Countries of other CMS firms"),0.4,0)))
+
IF(LEN($CB124)=0,0.3,SUM(IF(([2]JOE_DATA!$C$2:$C$19999=$CB124)*([2]JOE_DATA!$B$2:$B$19999="Countries of other CMS firms"),0.3,0)))
+
IF(LEN($CC124)=0,0.3,SUM(IF(([2]JOE_DATA!$C$2:$C$19999=$CC124)*([2]JOE_DATA!$B$2:$B$19999="Countries of other CMS firms"),0.3,0)))</f>
        <v>1</v>
      </c>
      <c r="GZ124" s="3">
        <f t="array" ref="GZ124">IF(ISBLANK($CD124),1,SUM(IF(([2]JOE_DATA!$C$2:$C$19999=$CD124)*([2]JOE_DATA!$B$2:$B$19999="Credential status"),1,0)))</f>
        <v>1</v>
      </c>
      <c r="HA124" s="3">
        <f t="array" ref="HA124">IF(ISBLANK($CE124),1,SUM(IF(([2]JOE_DATA!$C$2:$C$19999=$CE124)*([2]JOE_DATA!$B$2:$B$19999="Credential version"),1,0)))</f>
        <v>1</v>
      </c>
      <c r="HB124" s="3">
        <f t="array" ref="HB124">IF(ISBLANK($CG124),1,SUM(IF(([2]JOE_DATA!$C$2:$C$19999=$CG124)*([2]JOE_DATA!$B$2:$B$19999="Credential type "),1,0)))</f>
        <v>1</v>
      </c>
      <c r="HC124" s="3">
        <f t="array" ref="HC124">IF(ISBLANK($CH124),1,SUM(IF(([2]JOE_DATA!$C$2:$C$19999=$CH124)*([2]JOE_DATA!$B$2:$B$19999="Other uses"),1,0)))</f>
        <v>1</v>
      </c>
      <c r="HD124" s="3">
        <f t="array" ref="HD124">IF(ISBLANK($CK124),1,SUM(IF(([2]JOE_DATA!$C$2:$C$19999=$CK124)*([2]JOE_DATA!$B$2:$B$19999="Priority"),1,0)))</f>
        <v>1</v>
      </c>
      <c r="HE124" s="3">
        <f t="array" ref="HE124">IF(LEN($CM124)=0,0.4,SUM(IF(([2]JOE_DATA!$C$2:$C$19999=$CM124)*([2]JOE_DATA!$B$2:$B$19999="Know how"),0.4,0)))
+
IF(LEN($CN124)=0,0.3,SUM(IF(([2]JOE_DATA!$C$2:$C$19999=$CN124)*([2]JOE_DATA!$B$2:$B$19999="Know how"),0.3,0)))
+
IF(LEN($CO124)=0,0.3,SUM(IF(([2]JOE_DATA!$C$2:$C$19999=$CO124)*([2]JOE_DATA!$B$2:$B$19999="Know how"),0.3,0)))</f>
        <v>1</v>
      </c>
      <c r="HF124" s="3">
        <f t="array" ref="HF124">IF(LEN($CS124)=0,0.4,SUM(IF(([2]JOE_DATA!$C$2:$C$19999=$CS124)*([2]JOE_DATA!$B$2:$B$19999="Work type")*([2]JOE_DATA!$A$2:$A$19999="BAIF"),0.4,0)))
+
IF(LEN($CT124)=0,0.3,SUM(IF(([2]JOE_DATA!$C$2:$C$19999=$CT124)*([2]JOE_DATA!$B$2:$B$19999="Work type")*([2]JOE_DATA!$A$2:$A$19999="BAIF"),0.3,0)))
+
IF(LEN($CU124)=0,0.3,SUM(IF(([2]JOE_DATA!$C$2:$C$19999=$CU124)*([2]JOE_DATA!$B$2:$B$19999="Work type")*([2]JOE_DATA!$A$2:$A$19999="BAIF"),0.3,0)))</f>
        <v>1</v>
      </c>
      <c r="HG124" s="3">
        <f t="array" ref="HG124">IF(LEN($CQ124)=0,1,SUM(IF(([2]JOE_DATA!$C$2:$C$19999=$CQ124)*([2]JOE_DATA!$B$2:$B$19999="Client type")*([2]JOE_DATA!$A$2:$A$19999="BAIF"),1,0)))</f>
        <v>1</v>
      </c>
      <c r="HH124" s="3">
        <f t="array" ref="HH124">IF(LEN($CW124)=0,0.4,SUM(IF(([2]JOE_DATA!$C$2:$C$19999=$CW124)*([2]JOE_DATA!$B$2:$B$19999="Work type")*([2]JOE_DATA!$A$2:$A$19999="CRD"),0.4,0)))
+
IF(LEN($CX124)=0,0.3,SUM(IF(([2]JOE_DATA!$C$2:$C$19999=$CX124)*([2]JOE_DATA!$B$2:$B$19999="Work type")*([2]JOE_DATA!$A$2:$A$19999="CRD"),0.3,0)))
+
IF(LEN($CY124)=0,0.3,SUM(IF(([2]JOE_DATA!$C$2:$C$19999=$CY124)*([2]JOE_DATA!$B$2:$B$19999="Work type")*([2]JOE_DATA!$A$2:$A$19999="CRD"),0.3,0)))</f>
        <v>1</v>
      </c>
      <c r="HI124" s="3">
        <f t="array" ref="HI124">IF(LEN($CZ124)=0,0.4,SUM(IF(([2]JOE_DATA!$C$2:$C$19999=$CZ124)*([2]JOE_DATA!$B$2:$B$19999="Sub-work type")*([2]JOE_DATA!$A$2:$A$19999="CRD"),0.4,0)))
+
IF(LEN($DA124)=0,0.3,SUM(IF(([2]JOE_DATA!$C$2:$C$19999=$DA124)*([2]JOE_DATA!$B$2:$B$19999="Sub-work type")*([2]JOE_DATA!$A$2:$A$19999="CRD"),0.3,0)))
+
IF(LEN($DB124)=0,0.3,SUM(IF(([2]JOE_DATA!$C$2:$C$19999=$DB124)*([2]JOE_DATA!$B$2:$B$19999="Sub-work type")*([2]JOE_DATA!$A$2:$A$19999="CRD"),0.3,0)))</f>
        <v>1</v>
      </c>
      <c r="HJ124" s="3">
        <f t="array" ref="HJ124">IF(LEN($CV124)=0,1,SUM(IF(([2]JOE_DATA!$C$2:$C$19999=$CV124)*([2]JOE_DATA!$B$2:$B$19999="Client type")*([2]JOE_DATA!$A$2:$A$19999="CRD"),1,0)))</f>
        <v>1</v>
      </c>
      <c r="HK124" s="3">
        <f t="array" ref="HK124">IF(LEN($DC124)=0,0.4,SUM(IF(([2]JOE_DATA!$C$2:$C$19999=$DC124)*([2]JOE_DATA!$B$2:$B$19999="Work type")*([2]JOE_DATA!$A$2:$A$19999="Corporate"),0.4,0)))
+
IF(LEN($DD124)=0,0.3,SUM(IF(([2]JOE_DATA!$C$2:$C$19999=$DD124)*([2]JOE_DATA!$B$2:$B$19999="Work type")*([2]JOE_DATA!$A$2:$A$19999="Corporate"),0.3,0)))
+
IF(LEN($DE124)=0,0.3,SUM(IF(([2]JOE_DATA!$C$2:$C$19999=$DE124)*([2]JOE_DATA!$B$2:$B$19999="Work type")*([2]JOE_DATA!$A$2:$A$19999="Corporate"),0.3,0)))</f>
        <v>1</v>
      </c>
      <c r="HL124" s="3">
        <f t="array" ref="HL124">IF(LEN($DF124)=0,0.4,SUM(IF(([2]JOE_DATA!$C$2:$C$19999=$DF124)*([2]JOE_DATA!$B$2:$B$19999="Sub-work type")*([2]JOE_DATA!$A$2:$A$19999="Corporate"),0.4,0)))
+
IF(LEN($DG124)=0,0.3,SUM(IF(([2]JOE_DATA!$C$2:$C$19999=$DG124)*([2]JOE_DATA!$B$2:$B$19999="Sub-work type")*([2]JOE_DATA!$A$2:$A$19999="Corporate"),0.3,0)))
+
IF(LEN($DH124)=0,0.3,SUM(IF(([2]JOE_DATA!$C$2:$C$19999=$DH124)*([2]JOE_DATA!$B$2:$B$19999="Sub-work type")*([2]JOE_DATA!$A$2:$A$19999="Corporate"),0.3,0)))</f>
        <v>1</v>
      </c>
      <c r="HM124" s="3">
        <f t="array" ref="HM124">IF(LEN($DI124)=0,0.4,SUM(IF(([2]JOE_DATA!$C$2:$C$19999=$DI124)*([2]JOE_DATA!$B$2:$B$19999="Acting for")*([2]JOE_DATA!$A$2:$A$19999="Corporate"),0.4,0)))
+
IF(LEN($DJ124)=0,0.3,SUM(IF(([2]JOE_DATA!$C$2:$C$19999=$DJ124)*([2]JOE_DATA!$B$2:$B$19999="Acting for")*([2]JOE_DATA!$A$2:$A$19999="Corporate"),0.3,0)))
+
IF(LEN($DK124)=0,0.3,SUM(IF(([2]JOE_DATA!$C$2:$C$19999=$DK124)*([2]JOE_DATA!$B$2:$B$19999="Acting for")*([2]JOE_DATA!$A$2:$A$19999="Corporate"),0.3,0)))</f>
        <v>1</v>
      </c>
      <c r="HN124" s="3">
        <f t="array" ref="HN124">IF(LEN($DM124)=0,0.4,SUM(IF(([2]JOE_DATA!$C$2:$C$19999=$DM124)*([2]JOE_DATA!$B$2:$B$19999="Country of buyer")*([2]JOE_DATA!$A$2:$A$19999="Corporate"),0.4,0)))
+
IF(LEN($DN124)=0,0.3,SUM(IF(([2]JOE_DATA!$C$2:$C$19999=$DN124)*([2]JOE_DATA!$B$2:$B$19999="Country of buyer")*([2]JOE_DATA!$A$2:$A$19999="Corporate"),0.3,0)))
+
IF(LEN($DL124)=0,0.3,SUM(IF(([2]JOE_DATA!$C$2:$C$19999=$DL124)*([2]JOE_DATA!$B$2:$B$19999="Country of buyer")*([2]JOE_DATA!$A$2:$A$19999="Corporate"),0.3,0)))</f>
        <v>1</v>
      </c>
      <c r="HO124" s="3">
        <f t="array" ref="HO124">IF(LEN($DO124)=0,0.4,SUM(IF(([2]JOE_DATA!$C$2:$C$19999=$DO124)*([2]JOE_DATA!$B$2:$B$19999="Country of seller")*([2]JOE_DATA!$A$2:$A$19999="Corporate"),0.4,0)))
+
IF(LEN($DP124)=0,0.3,SUM(IF(([2]JOE_DATA!$C$2:$C$19999=$DP124)*([2]JOE_DATA!$B$2:$B$19999="Country of seller")*([2]JOE_DATA!$A$2:$A$19999="Corporate"),0.3,0)))
+
IF(LEN($DQ124)=0,0.3,SUM(IF(([2]JOE_DATA!$C$2:$C$19999=$DQ124)*([2]JOE_DATA!$B$2:$B$19999="Country of seller")*([2]JOE_DATA!$A$2:$A$19999="Corporate"),0.3,0)))</f>
        <v>1</v>
      </c>
      <c r="HP124" s="3">
        <f t="array" ref="HP124">IF(LEN($DR124)=0,0.4,SUM(IF(([2]JOE_DATA!$C$2:$C$19999=$DR124)*([2]JOE_DATA!$B$2:$B$19999="Country of target")*([2]JOE_DATA!$A$2:$A$19999="Corporate"),0.4,0)))
+
IF(LEN($DS124)=0,0.3,SUM(IF(([2]JOE_DATA!$C$2:$C$19999=$DS124)*([2]JOE_DATA!$B$2:$B$19999="Country of target")*([2]JOE_DATA!$A$2:$A$19999="Corporate"),0.3,0)))
+
IF(LEN($DT124)=0,0.3,SUM(IF(([2]JOE_DATA!$C$2:$C$19999=$DT124)*([2]JOE_DATA!$B$2:$B$19999="Country of target")*([2]JOE_DATA!$A$2:$A$19999="Corporate"),0.3,0)))</f>
        <v>1</v>
      </c>
      <c r="HQ124" s="3">
        <f t="array" ref="HQ124">IF(LEN($DU124)=0,1,SUM(IF(([2]JOE_DATA!$C$2:$C$19999=$DU124)*([2]JOE_DATA!$B$2:$B$19999="Value over US $5m")*([2]JOE_DATA!$A$2:$A$19999="Corporate"),1,0)))</f>
        <v>1</v>
      </c>
      <c r="HR124" s="3">
        <f t="array" ref="HR124">IF(LEN($DV124)=0,1,SUM(IF(([2]JOE_DATA!$C$2:$C$19999=$DV124)*([2]JOE_DATA!$B$2:$B$19999="Value over £500,000")*([2]JOE_DATA!$A$2:$A$19999="Corporate"),1,0)))</f>
        <v>1</v>
      </c>
      <c r="HS124" s="3">
        <f t="array" ref="HS124">IF(LEN($DW124)=0,1,SUM(IF(([2]JOE_DATA!$C$2:$C$19999=$DW124)*([2]JOE_DATA!$B$2:$B$19999="Value over Euro 5m")*([2]JOE_DATA!$A$2:$A$19999="Corporate"),1,0)))</f>
        <v>1</v>
      </c>
      <c r="HT124" s="3">
        <f t="array" ref="HT124">IF(LEN($DX124)=0,1,SUM(IF(([2]JOE_DATA!$C$2:$C$19999=$DX124)*([2]JOE_DATA!$B$2:$B$19999="Value range in euros")*([2]JOE_DATA!$A$2:$A$19999="Corporate"),1,0)))</f>
        <v>1</v>
      </c>
      <c r="HU124" s="3">
        <f t="array" ref="HU124">IF(LEN($DY124)=0,1,SUM(IF(([2]JOE_DATA!$C$2:$C$19999=$DY124)*([2]JOE_DATA!$B$2:$B$19999="Is the deal relevant for M&amp;A study")*([2]JOE_DATA!$A$2:$A$19999="Corporate"),1,0)))</f>
        <v>1</v>
      </c>
      <c r="HV124" s="3">
        <f t="array" ref="HV124">IF(LEN($DZ124)=0,1,SUM(IF(([2]JOE_DATA!$C$2:$C$19999=$DZ124)*([2]JOE_DATA!$B$2:$B$19999="Does the deal involve PE clients")*([2]JOE_DATA!$A$2:$A$19999="Corporate"),1,0)))</f>
        <v>1</v>
      </c>
      <c r="HW124" s="3">
        <f t="array" ref="HW124">IF(LEN($EA124)=0,1,SUM(IF(([2]JOE_DATA!$C$2:$C$19999=$EA124)*([2]JOE_DATA!$B$2:$B$19999="Quarter deal announced/signed")*([2]JOE_DATA!$A$2:$A$19999="Corporate"),1,0)))</f>
        <v>1</v>
      </c>
      <c r="HX124" s="3">
        <f t="array" ref="HX124">IF(LEN($EB124)=0,1,SUM(IF(([2]JOE_DATA!$C$2:$C$19999=$EB124)*([2]JOE_DATA!$B$2:$B$19999="Quarter deal completed")*([2]JOE_DATA!$A$2:$A$19999="Corporate"),1,0)))</f>
        <v>1</v>
      </c>
      <c r="HY124" s="3">
        <f t="array" ref="HY124">IF(LEN($EC124)=0,1,SUM(IF(([2]JOE_DATA!$C$2:$C$19999=$EC124)*([2]JOE_DATA!$B$2:$B$19999="Year deal announced/signed")*([2]JOE_DATA!$A$2:$A$19999="Corporate"),1,0)))</f>
        <v>1</v>
      </c>
      <c r="HZ124" s="3">
        <f t="array" ref="HZ124">IF(LEN($ED124)=0,1,SUM(IF(([2]JOE_DATA!$C$2:$C$19999=$ED124)*([2]JOE_DATA!$B$2:$B$19999="Year deal completed")*([2]JOE_DATA!$A$2:$A$19999="Corporate"),1,0)))</f>
        <v>1</v>
      </c>
      <c r="IA124" s="3">
        <v>1</v>
      </c>
      <c r="IB124" s="3">
        <f t="array" ref="IB124">IF(LEN($EF124)=0,1,SUM(IF(([2]JOE_DATA!$C$2:$C$19999=$EF124)*([2]JOE_DATA!$B$2:$B$19999="Work type")*([2]JOE_DATA!$A$2:$A$19999="Corporate Tax"),1,0)))</f>
        <v>1</v>
      </c>
      <c r="IC124" s="3">
        <f t="array" ref="IC124">IF(LEN($EG124)=0,0.4,SUM(IF(([2]JOE_DATA!$C$2:$C$19999=$EG124)*([2]JOE_DATA!$B$2:$B$19999="Work type")*([2]JOE_DATA!$A$2:$A$19999="EPC Construction"),0.4,0)))
+
IF(LEN($EH124)=0,0.3,SUM(IF(([2]JOE_DATA!$C$2:$C$19999=$EH124)*([2]JOE_DATA!$B$2:$B$19999="Work type")*([2]JOE_DATA!$A$2:$A$19999="EPC Construction"),0.3,0)))
+
IF(LEN($EI124)=0,0.3,SUM(IF(([2]JOE_DATA!$C$2:$C$19999=$EI124)*([2]JOE_DATA!$B$2:$B$19999="Work type")*([2]JOE_DATA!$A$2:$A$19999="EPC Construction"),0.3,0)))</f>
        <v>1</v>
      </c>
      <c r="ID124" s="3">
        <f t="array" ref="ID124">IF(LEN($EJ124)=0,0.4,SUM(IF(([2]JOE_DATA!$C$2:$C$19999=$EJ124)*([2]JOE_DATA!$B$2:$B$19999="Contract type")*([2]JOE_DATA!$A$2:$A$19999="EPC Construction"),0.4,0)))
+
IF(LEN($EK124)=0,0.3,SUM(IF(([2]JOE_DATA!$C$2:$C$19999=$EK124)*([2]JOE_DATA!$B$2:$B$19999="Contract type")*([2]JOE_DATA!$A$2:$A$19999="EPC Construction"),0.3,0)))
+
IF(LEN($EL124)=0,0.3,SUM(IF(([2]JOE_DATA!$C$2:$C$19999=$EL124)*([2]JOE_DATA!$B$2:$B$19999="Contract type")*([2]JOE_DATA!$A$2:$A$19999="EPC Construction"),0.3,0)))</f>
        <v>1</v>
      </c>
      <c r="IE124" s="3">
        <f t="array" ref="IE124">IF(LEN($EP124)=0,1,SUM(IF(([2]JOE_DATA!$C$2:$C$19999=$EP124)*([2]JOE_DATA!$B$2:$B$19999="Client type")*([2]JOE_DATA!$A$2:$A$19999="EPC Construction"),1,0)))</f>
        <v>1</v>
      </c>
      <c r="IF124" s="3">
        <f t="array" ref="IF124">IF(LEN($EN124)=0,1,SUM(IF(([2]JOE_DATA!$C$2:$C$19999=$EN124)*([2]JOE_DATA!$B$2:$B$19999="Subject matter")*([2]JOE_DATA!$A$2:$A$19999="EPC Construction"),1,0)))</f>
        <v>1</v>
      </c>
      <c r="IG124" s="3">
        <f t="array" ref="IG124">IF(LEN($ER124)=0,1,SUM(IF(([2]JOE_DATA!$C$2:$C$19999=$ER124)*([2]JOE_DATA!$B$2:$B$19999="Client scope")*([2]JOE_DATA!$A$2:$A$19999="EPC Construction"),1,0)))</f>
        <v>1</v>
      </c>
      <c r="IH124" s="3">
        <f t="array" ref="IH124">IF(LEN($ES124)=0,0.4,SUM(IF(([2]JOE_DATA!$C$2:$C$19999=$ES124)*([2]JOE_DATA!$B$2:$B$19999="Work type")*([2]JOE_DATA!$A$2:$A$19999="EPC Energy"),0.4,0)))
+
IF(LEN($ET124)=0,0.3,SUM(IF(([2]JOE_DATA!$C$2:$C$19999=$ET124)*([2]JOE_DATA!$B$2:$B$19999="Work type")*([2]JOE_DATA!$A$2:$A$19999="EPC Energy"),0.3,0)))
+
IF(LEN($EU124)=0,0.3,SUM(IF(([2]JOE_DATA!$C$2:$C$19999=$EU124)*([2]JOE_DATA!$B$2:$B$19999="Work type")*([2]JOE_DATA!$A$2:$A$19999="EPC Energy"),0.3,0)))</f>
        <v>1</v>
      </c>
      <c r="II124" s="3">
        <f t="array" ref="II124">IF(LEN($EV124)=0,1,SUM(IF(([2]JOE_DATA!$C$2:$C$19999=$EV124)*([2]JOE_DATA!$B$2:$B$19999="Work type")*([2]JOE_DATA!$A$2:$A$19999="EPC Energy"),1,0)))</f>
        <v>1</v>
      </c>
      <c r="IJ124" s="3">
        <f t="array" ref="IJ124">IF(LEN($EW124)=0,1,SUM(IF(([2]JOE_DATA!$C$2:$C$19999=$EW124)*([2]JOE_DATA!$B$2:$B$19999="Client type")*([2]JOE_DATA!$A$2:$A$19999="EPC Projects"),1,0)))</f>
        <v>1</v>
      </c>
      <c r="IK124" s="3">
        <f t="array" ref="IK124">IF(LEN($FE124)=0,0.4,SUM(IF(([2]JOE_DATA!$C$2:$C$19999=$FE124)*([2]JOE_DATA!$B$2:$B$19999="Client type")*([2]JOE_DATA!$A$2:$A$19999="Real Estate"),0.4,0)))
+
IF(LEN($FF124)=0,0.3,SUM(IF(([2]JOE_DATA!$C$2:$C$19999=$FF124)*([2]JOE_DATA!$B$2:$B$19999="Client type")*([2]JOE_DATA!$A$2:$A$19999="Real Estate"),0.3,0)))
+
IF(LEN($FG124)=0,0.3,SUM(IF(([2]JOE_DATA!$C$2:$C$19999=$FG124)*([2]JOE_DATA!$B$2:$B$19999="Client type")*([2]JOE_DATA!$A$2:$A$19999="Real Estate"),0.3,0)))</f>
        <v>1</v>
      </c>
      <c r="IL124" s="3">
        <f t="array" ref="IL124">IF(LEN($FH124)=0,0.4,SUM(IF(([2]JOE_DATA!$C$2:$C$19999=$FH124)*([2]JOE_DATA!$B$2:$B$19999="Work type")*([2]JOE_DATA!$A$2:$A$19999="Real Estate"),0.4,0)))
+
IF(LEN($FI124)=0,0.3,SUM(IF(([2]JOE_DATA!$C$2:$C$19999=$FI124)*([2]JOE_DATA!$B$2:$B$19999="Work type")*([2]JOE_DATA!$A$2:$A$19999="Real Estate"),0.3,0)))
+
IF(LEN($FJ124)=0,0.3,SUM(IF(([2]JOE_DATA!$C$2:$C$19999=$FJ124)*([2]JOE_DATA!$B$2:$B$19999="Work type")*([2]JOE_DATA!$A$2:$A$19999="Real Estate"),0.3,0)))</f>
        <v>1</v>
      </c>
      <c r="IM124" s="3">
        <f t="array" ref="IM124">IF(LEN($EX124)=0,0.4,SUM(IF(([2]JOE_DATA!$C$2:$C$19999=$EX124)*([2]JOE_DATA!$B$2:$B$19999="Work type")*([2]JOE_DATA!$A$2:$A$19999="Human Capital"),0.4,0)))
+
IF(LEN($EY124)=0,0.3,SUM(IF(([2]JOE_DATA!$C$2:$C$19999=$EY124)*([2]JOE_DATA!$B$2:$B$19999="Work type")*([2]JOE_DATA!$A$2:$A$19999="Human Capital"),0.3,0)))
+
IF(LEN($EZ124)=0,0.3,SUM(IF(([2]JOE_DATA!$C$2:$C$19999=$EZ124)*([2]JOE_DATA!$B$2:$B$19999="Work type")*([2]JOE_DATA!$A$2:$A$19999="Human Capital"),0.3,0)))</f>
        <v>1</v>
      </c>
      <c r="IN124" s="3">
        <f t="array" ref="IN124">IF(LEN($FA124)=0,0.4,SUM(IF(([2]JOE_DATA!$C$2:$C$19999=$FA124)*([2]JOE_DATA!$B$2:$B$19999="Sub-work types")*([2]JOE_DATA!$A$2:$A$19999="Human Capital"),0.4,0)))
+
IF(LEN($FB124)=0,0.3,SUM(IF(([2]JOE_DATA!$C$2:$C$19999=$FB124)*([2]JOE_DATA!$B$2:$B$19999="Sub-work types")*([2]JOE_DATA!$A$2:$A$19999="Human Capital"),0.3,0)))
+
IF(LEN($FC124)=0,0.3,SUM(IF(([2]JOE_DATA!$C$2:$C$19999=$FC124)*([2]JOE_DATA!$B$2:$B$19999="Sub-work types")*([2]JOE_DATA!$A$2:$A$19999="Human Capital"),0.3,0)))</f>
        <v>1</v>
      </c>
      <c r="IO124" s="16">
        <f t="array" ref="IO124">IF(LEN($FD124)=0,1,SUM(IF(([2]JOE_DATA!$C$2:$C$19999=$FD124)*([2]JOE_DATA!$B$2:$B$19999="Pension scheme")*([2]JOE_DATA!$A$2:$A$19999="Human Capital"),1,0)))</f>
        <v>1</v>
      </c>
      <c r="IP124" s="3">
        <f t="array" ref="IP124">IF(LEN($BT124)=0,0.4,SUM(IF(([2]JOE_DATA!$C$2:$C$19999=$BT124)*([2]JOE_DATA!$B$2:$B$19999="Other Matter Executive"),0.4,0)))
+
IF(LEN($BU124)=0,0.3,SUM(IF(([2]JOE_DATA!$C$2:$C$19999=$BU124)*([2]JOE_DATA!$B$2:$B$19999="Other Matter Executive"),0.3,0)))
+
IF(LEN($BV124)=0,0.3,SUM(IF(([2]JOE_DATA!$C$2:$C$19999=$BV124)*([2]JOE_DATA!$B$2:$B$19999="Other Matter Executive"),0.3,0)))</f>
        <v>1</v>
      </c>
    </row>
    <row r="125" spans="1:250" ht="63.75">
      <c r="A125" s="37" t="s">
        <v>246</v>
      </c>
      <c r="B125" s="38" t="s">
        <v>617</v>
      </c>
      <c r="C125" s="37" t="s">
        <v>254</v>
      </c>
      <c r="D125" s="37"/>
      <c r="E125" s="3"/>
      <c r="F125" s="39" t="s">
        <v>250</v>
      </c>
      <c r="G125" s="3"/>
      <c r="H125" s="3"/>
      <c r="I125" s="40" t="s">
        <v>251</v>
      </c>
      <c r="J125" s="40" t="s">
        <v>263</v>
      </c>
      <c r="K125" s="37" t="s">
        <v>446</v>
      </c>
      <c r="L125" s="37"/>
      <c r="M125" s="3"/>
      <c r="N125" s="3"/>
      <c r="O125" s="41" t="s">
        <v>99</v>
      </c>
      <c r="P125" s="37"/>
      <c r="Q125" s="37"/>
      <c r="R125" s="3"/>
      <c r="S125" s="42"/>
      <c r="T125" s="42">
        <v>38322</v>
      </c>
      <c r="U125" s="37" t="s">
        <v>250</v>
      </c>
      <c r="V125" s="3"/>
      <c r="W125" s="3"/>
      <c r="X125" s="40" t="s">
        <v>251</v>
      </c>
      <c r="Y125" s="40" t="s">
        <v>263</v>
      </c>
      <c r="Z125" s="37" t="s">
        <v>446</v>
      </c>
      <c r="AA125" s="37" t="s">
        <v>621</v>
      </c>
      <c r="AB125" s="37"/>
      <c r="AC125" s="3"/>
      <c r="AD125" s="37" t="s">
        <v>254</v>
      </c>
      <c r="AE125" s="3"/>
      <c r="AF125" s="3"/>
      <c r="AG125" s="43" t="s">
        <v>130</v>
      </c>
      <c r="AH125" s="3"/>
      <c r="AI125" s="37" t="s">
        <v>255</v>
      </c>
      <c r="AJ125" s="3"/>
      <c r="AK125" s="3"/>
      <c r="AL125" s="37"/>
      <c r="AM125" s="3"/>
      <c r="AN125" s="3"/>
      <c r="AO125" s="37" t="s">
        <v>256</v>
      </c>
      <c r="AP125" s="3"/>
      <c r="AQ125" s="3"/>
      <c r="AR125" s="3"/>
      <c r="AS125" s="3"/>
      <c r="AT125" s="3"/>
      <c r="AU125" s="3"/>
      <c r="AV125" s="3"/>
      <c r="AW125" s="3"/>
      <c r="AX125" s="3"/>
      <c r="AY125" s="3"/>
      <c r="AZ125" s="3"/>
      <c r="BA125" s="3"/>
      <c r="BB125" s="3"/>
      <c r="BC125" s="3"/>
      <c r="BD125" s="3"/>
      <c r="BE125" s="44"/>
      <c r="BF125" s="37"/>
      <c r="BG125" s="37" t="s">
        <v>254</v>
      </c>
      <c r="BH125" s="3"/>
      <c r="BI125" s="40" t="s">
        <v>257</v>
      </c>
      <c r="BJ125" s="45"/>
      <c r="BK125" s="45"/>
      <c r="BL125" s="46"/>
      <c r="BM125" s="46"/>
      <c r="BN125" s="37"/>
      <c r="BO125" s="3"/>
      <c r="BP125" s="3"/>
      <c r="BQ125" s="3"/>
      <c r="BR125" s="3"/>
      <c r="BS125" s="3"/>
      <c r="BT125" s="46" t="s">
        <v>297</v>
      </c>
      <c r="BU125" s="37"/>
      <c r="BV125" s="37"/>
      <c r="BW125" s="3"/>
      <c r="BX125" s="3"/>
      <c r="BY125" s="3"/>
      <c r="BZ125" s="3"/>
      <c r="CA125" s="3"/>
      <c r="CB125" s="3"/>
      <c r="CC125" s="3"/>
      <c r="CD125" s="41" t="s">
        <v>259</v>
      </c>
      <c r="CE125" s="40" t="s">
        <v>260</v>
      </c>
      <c r="CF125" s="3"/>
      <c r="CG125" s="41" t="s">
        <v>261</v>
      </c>
      <c r="CH125" s="40"/>
      <c r="CI125" s="3"/>
      <c r="CJ125" s="3"/>
      <c r="CK125" s="41" t="s">
        <v>262</v>
      </c>
      <c r="CL125" s="3"/>
      <c r="CM125" s="3"/>
      <c r="CN125" s="3"/>
      <c r="CO125" s="3"/>
      <c r="CP125" s="3"/>
      <c r="CQ125" s="37"/>
      <c r="CR125" s="37"/>
      <c r="CS125" s="37"/>
      <c r="CT125" s="37"/>
      <c r="CU125" s="37"/>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7"/>
      <c r="FF125" s="37"/>
      <c r="FG125" s="37"/>
      <c r="FH125" s="37"/>
      <c r="FI125" s="37"/>
      <c r="FJ125" s="3"/>
      <c r="FK125" s="3"/>
      <c r="FL125" s="3"/>
      <c r="FM125" s="3"/>
      <c r="FO125" s="3"/>
      <c r="FP125" s="3"/>
      <c r="FQ125" s="3" t="str">
        <f t="array" ref="FQ125">IF(SUM($FU125:$IP125)=74,"PASS","FAIL")</f>
        <v>PASS</v>
      </c>
      <c r="FR125" s="3">
        <f t="shared" si="9"/>
        <v>0</v>
      </c>
      <c r="FS125" s="3">
        <f t="shared" si="10"/>
        <v>0</v>
      </c>
      <c r="FT125" s="3"/>
      <c r="FU125" s="3">
        <f t="array" ref="FU125">SUM(IF(([2]JOE_DATA!$C$2:$C$19999=$C125)*([2]JOE_DATA!$B$2:$B$19999="Client Name Confidential"),1,0))</f>
        <v>1</v>
      </c>
      <c r="FV125" s="3">
        <f t="array" ref="FV125">IF(ISBLANK($E125),1,SUM(IF(([2]JOE_DATA!$C$2:$C$19999=$E125)*([2]JOE_DATA!$B$2:$B$19999="Client name confidential on completion"),1,0)))</f>
        <v>1</v>
      </c>
      <c r="FW125" s="3">
        <f t="array" ref="FW125">IF(LEN($F125)=0,0.5,SUM(IF(([2]JOE_DATA!$C$2:$C$19999=$F125)*([2]JOE_DATA!$B$2:$B$19999="Client sector group"),0.5,0)))
+
IF(LEN($G125)=0,0.25,SUM(IF(([2]JOE_DATA!$C$2:$C$19999=$G125)*([2]JOE_DATA!$B$2:$B$19999="Client sector group"),0.25,0)))
+
IF(LEN($H125)=0,0.25,SUM(IF(([2]JOE_DATA!$C$2:$C$19999=$H125)*([2]JOE_DATA!$B$2:$B$19999="Client sector group"),0.25,0)))</f>
        <v>1</v>
      </c>
      <c r="FX125" s="3">
        <f t="array" ref="FX125">IF(ISBLANK($I125),0.5,SUM(IF(([2]JOE_DATA!$C$2:$C$19999=$I125)*([2]JOE_DATA!$B$2:$B$19999="Client sub-sector group"),0.5,0)))
+
IF(ISBLANK($J125),0.25,SUM(IF(([2]JOE_DATA!$C$2:$C$19999=$J125)*([2]JOE_DATA!$B$2:$B$19999="Client sub-sector group"),0.25,0)))
+
IF(ISBLANK($K125),0.25,SUM(IF(([2]JOE_DATA!$C$2:$C$19999=$K125)*([2]JOE_DATA!$B$2:$B$19999="Client sub-sector group"),0.25,0)))</f>
        <v>1</v>
      </c>
      <c r="FY125" s="3">
        <f t="array" ref="FY125">IF(LEN($L125)=0,0.4,SUM(IF(([2]JOE_DATA!$C$2:$C$19999=$L125)*([2]JOE_DATA!$B$2:$B$19999="Predominant Country of Client"),0.4,0)))
+
IF(LEN($M125)=0,0.3,SUM(IF(([2]JOE_DATA!$C$2:$C$19999=$M125)*([2]JOE_DATA!$B$2:$B$19999="Predominant Country of Client"),0.3,0)))
+
IF(LEN($N125)=0,0.3,SUM(IF(([2]JOE_DATA!$C$2:$C$19999=$N125)*([2]JOE_DATA!$B$2:$B$19999="Predominant Country of Client"),0.3,0)))</f>
        <v>1</v>
      </c>
      <c r="FZ125" s="3">
        <f t="array" ref="FZ125">IF(LEN($O125)=0,0.4,SUM(IF(([2]JOE_DATA!$C$2:$C$19999=$O125)*([2]JOE_DATA!$B$2:$B$19999="Main practice group"),0.4,0)))
+
IF(LEN($P125)=0,0.3,SUM(IF(([2]JOE_DATA!$C$2:$C$19999=$P125)*([2]JOE_DATA!$B$2:$B$19999="Main practice group"),0.3,0)))
+
IF(LEN($Q125)=0,0.3,SUM(IF(([2]JOE_DATA!$C$2:$C$19999=$Q125)*([2]JOE_DATA!$B$2:$B$19999="Main practice group"),0.3,0)))</f>
        <v>1</v>
      </c>
      <c r="GA125" s="3">
        <f t="shared" si="11"/>
        <v>1</v>
      </c>
      <c r="GB125" s="3">
        <f t="shared" si="12"/>
        <v>1</v>
      </c>
      <c r="GC125" s="3">
        <f t="array" ref="GC125">IF(LEN($U125)=0,0.4,SUM(IF(([2]JOE_DATA!$C$2:$C$19999=$U125)*([2]JOE_DATA!$B$2:$B$19999="Matter sector group"),0.4,0)))
+
IF(LEN($V125)=0,0.3,SUM(IF(([2]JOE_DATA!$C$2:$C$19999=$V125)*([2]JOE_DATA!$B$2:$B$19999="Matter sector group"),0.3,0)))
+
IF(LEN($W125)=0,0.3,SUM(IF(([2]JOE_DATA!$C$2:$C$19999=$W125)*([2]JOE_DATA!$B$2:$B$19999="Matter sector group"),0.3,0)))</f>
        <v>1</v>
      </c>
      <c r="GD125" s="3">
        <f t="array" ref="GD125">IF(LEN($X125)=0,0.4,SUM(IF(([2]JOE_DATA!$C$2:$C$19999=$X125)*([2]JOE_DATA!$B$2:$B$19999="Matter sub-sector group"),0.4,0)))
+
IF(LEN($Y125)=0,0.3,SUM(IF(([2]JOE_DATA!$C$2:$C$19999=$Y125)*([2]JOE_DATA!$B$2:$B$19999="Matter sub-sector group"),0.3,0)))
+
IF(LEN($Z125)=0,0.3,SUM(IF(([2]JOE_DATA!$C$2:$C$19999=$Z125)*([2]JOE_DATA!$B$2:$B$19999="Matter sub-sector group"),0.3,0)))</f>
        <v>1</v>
      </c>
      <c r="GE125" s="3">
        <f t="array" ref="GE125">IF(ISBLANK($AD125),1,SUM(IF(([2]JOE_DATA!$C$2:$C$19999=$AD125)*([2]JOE_DATA!$B$2:$B$19999="Matter confidential"),1,0)))</f>
        <v>1</v>
      </c>
      <c r="GF125" s="3">
        <f t="array" ref="GF125">IF(ISBLANK($AE125),1,SUM(IF(([2]JOE_DATA!$C$2:$C$19999=$AE125)*([2]JOE_DATA!$B$2:$B$19999="Matter confidential on completion"),1,0)))</f>
        <v>1</v>
      </c>
      <c r="GG125" s="3">
        <f t="array" ref="GG125">IF(ISBLANK($AG125),1,SUM(IF(([2]JOE_DATA!$C$2:$C$19999=$AG125)*([2]JOE_DATA!$B$2:$B$19999="Applicable law"),1,0)))</f>
        <v>1</v>
      </c>
      <c r="GH125" s="3">
        <f t="array" ref="GH125">IF(ISBLANK($AO125),1,SUM(IF(([2]JOE_DATA!$C$2:$C$19999=$AO125)*([2]JOE_DATA!$B$2:$B$19999="Contentious"),1,0)))</f>
        <v>1</v>
      </c>
      <c r="GI125" s="3">
        <f t="array" ref="GI125">IF(ISBLANK($AP125),1,SUM(IF(([2]JOE_DATA!$C$2:$C$19999=$AP125)*([2]JOE_DATA!$B$2:$B$19999="Dispute resolution"),1,0)))</f>
        <v>1</v>
      </c>
      <c r="GJ125" s="3">
        <f t="array" ref="GJ125">IF(ISBLANK($AQ125),1,SUM(IF(([2]JOE_DATA!$C$2:$C$19999=$AQ125)*([2]JOE_DATA!$B$2:$B$19999="Language of dispute"),1,0)))</f>
        <v>1</v>
      </c>
      <c r="GK125" s="3">
        <f t="array" ref="GK125">IF(LEN($AW125)=0,0.4,SUM(IF(([2]JOE_DATA!$C$2:$C$19999=$AW125)*([2]JOE_DATA!$B$2:$B$19999="Country Of Arbitration"),0.4,0)))
+
IF(LEN($AX125)=0,0.3,SUM(IF(([2]JOE_DATA!$C$2:$C$19999=$AX125)*([2]JOE_DATA!$B$2:$B$19999="Country Of Arbitration"),0.3,0)))
+
IF(LEN($AY125)=0,0.3,SUM(IF(([2]JOE_DATA!$C$2:$C$19999=$AY125)*([2]JOE_DATA!$B$2:$B$19999="Country Of Arbitration"),0.3,0)))</f>
        <v>1</v>
      </c>
      <c r="GL125" s="3">
        <f t="array" ref="GL125">IF(LEN($AT125)=0,0.4,SUM(IF(([2]JOE_DATA!$C$2:$C$19999=$AT125)*([2]JOE_DATA!$B$2:$B$19999="Jurisdiction of dispute"),0.4,0)))
+
IF(LEN($AU125)=0,0.3,SUM(IF(([2]JOE_DATA!$C$2:$C$19999=$AU125)*([2]JOE_DATA!$B$2:$B$19999="Jurisdiction of dispute"),0.3,0)))
+
IF(LEN($AV125)=0,0.3,SUM(IF(([2]JOE_DATA!$C$2:$C$19999=$AV125)*([2]JOE_DATA!$B$2:$B$19999="Jurisdiction of dispute"),0.3,0)))</f>
        <v>1</v>
      </c>
      <c r="GM125" s="3">
        <f t="array" ref="GM125">IF(LEN($AZ125)=0,0.6,SUM(IF(([2]JOE_DATA!$C$2:$C$19999=$AZ125)*([2]JOE_DATA!$B$2:$B$19999="Seat of arbitration"),0.6,0)))
+
IF(LEN($BA125)=0,0.4,SUM(IF(([2]JOE_DATA!$C$2:$C$19999=$BA125)*([2]JOE_DATA!$B$2:$B$19999="Seat of arbitration"),0.4,0)))</f>
        <v>1</v>
      </c>
      <c r="GN125" s="3">
        <f t="array" ref="GN125">IF(ISBLANK($BB125),1,SUM(IF(([2]JOE_DATA!$C$2:$C$19999=$BB125)*([2]JOE_DATA!$B$2:$B$19999="Arbitral rules"),1,0)))</f>
        <v>1</v>
      </c>
      <c r="GO125" s="3">
        <f t="array" ref="GO125">IF(ISBLANK($BC125),1,SUM(IF(([2]JOE_DATA!$C$2:$C$19999=$BC125)*([2]JOE_DATA!$B$2:$B$19999="Investment treaty"),1,0)))</f>
        <v>1</v>
      </c>
      <c r="GP125" s="3">
        <f t="array" ref="GP125">IF(ISBLANK($BD125),1,SUM(IF(([2]JOE_DATA!$C$2:$C$19999=$BD125)*([2]JOE_DATA!$B$2:$B$19999="Investigation type"),1,0)))</f>
        <v>1</v>
      </c>
      <c r="GQ125" s="3">
        <f t="array" ref="GQ125">IF(ISBLANK($BF125),1,SUM(IF(([2]JOE_DATA!$C$2:$C$19999=$BF125)*([2]JOE_DATA!$B$2:$B$19999="Currency of deal"),1,0)))</f>
        <v>1</v>
      </c>
      <c r="GR125" s="3">
        <f t="array" ref="GR125">IF(ISBLANK($BG125),1,SUM(IF(([2]JOE_DATA!$C$2:$C$19999=$BG125)*([2]JOE_DATA!$B$2:$B$19999="Value confidential"),1,0)))</f>
        <v>1</v>
      </c>
      <c r="GS125" s="3">
        <f t="array" ref="GS125">IF(ISBLANK($BH125),1,SUM(IF(([2]JOE_DATA!$C$2:$C$19999=$BH125)*([2]JOE_DATA!$B$2:$B$19999="Value confidential on completion"),1,0)))</f>
        <v>1</v>
      </c>
      <c r="GT125" s="3">
        <f t="array" ref="GT125">IF(LEN($BI125)=0,0.4,SUM(IF(([2]JOE_DATA!$C$2:$C$19999=$BI125)*([2]JOE_DATA!$B$2:$B$19999="Teams"),0.4,0)))
+
IF(LEN($BJ125)=0,0.3,SUM(IF(([2]JOE_DATA!$C$2:$C$19999=$BJ125)*([2]JOE_DATA!$B$2:$B$19999="Teams"),0.3,0)))
+
IF(LEN($BK125)=0,0.3,SUM(IF(([2]JOE_DATA!$C$2:$C$19999=$BK125)*([2]JOE_DATA!$B$2:$B$19999="Teams"),0.3,0)))</f>
        <v>1</v>
      </c>
      <c r="GU125" s="3">
        <f t="array" ref="GU125">IF(LEN($BL125)=0,0.4,SUM(IF(([2]JOE_DATA!$C$2:$C$19999=$BL125)*([2]JOE_DATA!$B$2:$B$19999="Lead Matter Partner"),0.4,0)))
+
IF(LEN($BM125)=0,0.3,SUM(IF(([2]JOE_DATA!$C$2:$C$19999=$BM125)*([2]JOE_DATA!$B$2:$B$19999="Lead Matter Partner"),0.3,0)))
+
IF(LEN($BN125)=0,0.3,SUM(IF(([2]JOE_DATA!$C$2:$C$19999=$BN125)*([2]JOE_DATA!$B$2:$B$19999="Lead Matter Partner"),0.3,0)))</f>
        <v>1</v>
      </c>
      <c r="GV125" s="3">
        <f t="array" ref="GV125">IF(LEN($BP125)=0,0.4,SUM(IF(([2]JOE_DATA!$C$2:$C$19999=$BP125)*([2]JOE_DATA!$B$2:$B$19999="Source of credential"),0.4,0)))
+
IF(LEN($BQ125)=0,0.3,SUM(IF(([2]JOE_DATA!$C$2:$C$19999=$BQ125)*([2]JOE_DATA!$B$2:$B$19999="Source of credential"),0.3,0)))
+
IF(LEN($BR125)=0,0.3,SUM(IF(([2]JOE_DATA!$C$2:$C$19999=$BR125)*([2]JOE_DATA!$B$2:$B$19999="Source of credential"),0.3,0)))</f>
        <v>1</v>
      </c>
      <c r="GW125" s="3">
        <f t="array" ref="GW125">IF(LEN($BX125)=0,0.4,SUM(IF(([2]JOE_DATA!$C$2:$C$19999=$BX125)*([2]JOE_DATA!$B$2:$B$19999="CMS firms involved"),0.4,0)))
+
IF(LEN($BY125)=0,0.6,SUM(IF(([2]JOE_DATA!$C$2:$C$19999=$BY125)*([2]JOE_DATA!$B$2:$B$19999="CMS firms involved"),0.6,0)))</f>
        <v>1</v>
      </c>
      <c r="GX125" s="3">
        <f t="array" ref="GX125">IF(ISBLANK($BZ125),1,SUM(IF(([2]JOE_DATA!$C$2:$C$19999=$BZ125)*([2]JOE_DATA!$B$2:$B$19999="Lead CMS firm"),1,0)))</f>
        <v>1</v>
      </c>
      <c r="GY125" s="3">
        <f t="array" ref="GY125">IF(LEN($CA125)=0,0.4,SUM(IF(([2]JOE_DATA!$C$2:$C$19999=$CA125)*([2]JOE_DATA!$B$2:$B$19999="Countries of other CMS firms"),0.4,0)))
+
IF(LEN($CB125)=0,0.3,SUM(IF(([2]JOE_DATA!$C$2:$C$19999=$CB125)*([2]JOE_DATA!$B$2:$B$19999="Countries of other CMS firms"),0.3,0)))
+
IF(LEN($CC125)=0,0.3,SUM(IF(([2]JOE_DATA!$C$2:$C$19999=$CC125)*([2]JOE_DATA!$B$2:$B$19999="Countries of other CMS firms"),0.3,0)))</f>
        <v>1</v>
      </c>
      <c r="GZ125" s="3">
        <f t="array" ref="GZ125">IF(ISBLANK($CD125),1,SUM(IF(([2]JOE_DATA!$C$2:$C$19999=$CD125)*([2]JOE_DATA!$B$2:$B$19999="Credential status"),1,0)))</f>
        <v>1</v>
      </c>
      <c r="HA125" s="3">
        <f t="array" ref="HA125">IF(ISBLANK($CE125),1,SUM(IF(([2]JOE_DATA!$C$2:$C$19999=$CE125)*([2]JOE_DATA!$B$2:$B$19999="Credential version"),1,0)))</f>
        <v>1</v>
      </c>
      <c r="HB125" s="3">
        <f t="array" ref="HB125">IF(ISBLANK($CG125),1,SUM(IF(([2]JOE_DATA!$C$2:$C$19999=$CG125)*([2]JOE_DATA!$B$2:$B$19999="Credential type "),1,0)))</f>
        <v>1</v>
      </c>
      <c r="HC125" s="3">
        <f t="array" ref="HC125">IF(ISBLANK($CH125),1,SUM(IF(([2]JOE_DATA!$C$2:$C$19999=$CH125)*([2]JOE_DATA!$B$2:$B$19999="Other uses"),1,0)))</f>
        <v>1</v>
      </c>
      <c r="HD125" s="3">
        <f t="array" ref="HD125">IF(ISBLANK($CK125),1,SUM(IF(([2]JOE_DATA!$C$2:$C$19999=$CK125)*([2]JOE_DATA!$B$2:$B$19999="Priority"),1,0)))</f>
        <v>1</v>
      </c>
      <c r="HE125" s="3">
        <f t="array" ref="HE125">IF(LEN($CM125)=0,0.4,SUM(IF(([2]JOE_DATA!$C$2:$C$19999=$CM125)*([2]JOE_DATA!$B$2:$B$19999="Know how"),0.4,0)))
+
IF(LEN($CN125)=0,0.3,SUM(IF(([2]JOE_DATA!$C$2:$C$19999=$CN125)*([2]JOE_DATA!$B$2:$B$19999="Know how"),0.3,0)))
+
IF(LEN($CO125)=0,0.3,SUM(IF(([2]JOE_DATA!$C$2:$C$19999=$CO125)*([2]JOE_DATA!$B$2:$B$19999="Know how"),0.3,0)))</f>
        <v>1</v>
      </c>
      <c r="HF125" s="3">
        <f t="array" ref="HF125">IF(LEN($CS125)=0,0.4,SUM(IF(([2]JOE_DATA!$C$2:$C$19999=$CS125)*([2]JOE_DATA!$B$2:$B$19999="Work type")*([2]JOE_DATA!$A$2:$A$19999="BAIF"),0.4,0)))
+
IF(LEN($CT125)=0,0.3,SUM(IF(([2]JOE_DATA!$C$2:$C$19999=$CT125)*([2]JOE_DATA!$B$2:$B$19999="Work type")*([2]JOE_DATA!$A$2:$A$19999="BAIF"),0.3,0)))
+
IF(LEN($CU125)=0,0.3,SUM(IF(([2]JOE_DATA!$C$2:$C$19999=$CU125)*([2]JOE_DATA!$B$2:$B$19999="Work type")*([2]JOE_DATA!$A$2:$A$19999="BAIF"),0.3,0)))</f>
        <v>1</v>
      </c>
      <c r="HG125" s="3">
        <f t="array" ref="HG125">IF(LEN($CQ125)=0,1,SUM(IF(([2]JOE_DATA!$C$2:$C$19999=$CQ125)*([2]JOE_DATA!$B$2:$B$19999="Client type")*([2]JOE_DATA!$A$2:$A$19999="BAIF"),1,0)))</f>
        <v>1</v>
      </c>
      <c r="HH125" s="3">
        <f t="array" ref="HH125">IF(LEN($CW125)=0,0.4,SUM(IF(([2]JOE_DATA!$C$2:$C$19999=$CW125)*([2]JOE_DATA!$B$2:$B$19999="Work type")*([2]JOE_DATA!$A$2:$A$19999="CRD"),0.4,0)))
+
IF(LEN($CX125)=0,0.3,SUM(IF(([2]JOE_DATA!$C$2:$C$19999=$CX125)*([2]JOE_DATA!$B$2:$B$19999="Work type")*([2]JOE_DATA!$A$2:$A$19999="CRD"),0.3,0)))
+
IF(LEN($CY125)=0,0.3,SUM(IF(([2]JOE_DATA!$C$2:$C$19999=$CY125)*([2]JOE_DATA!$B$2:$B$19999="Work type")*([2]JOE_DATA!$A$2:$A$19999="CRD"),0.3,0)))</f>
        <v>1</v>
      </c>
      <c r="HI125" s="3">
        <f t="array" ref="HI125">IF(LEN($CZ125)=0,0.4,SUM(IF(([2]JOE_DATA!$C$2:$C$19999=$CZ125)*([2]JOE_DATA!$B$2:$B$19999="Sub-work type")*([2]JOE_DATA!$A$2:$A$19999="CRD"),0.4,0)))
+
IF(LEN($DA125)=0,0.3,SUM(IF(([2]JOE_DATA!$C$2:$C$19999=$DA125)*([2]JOE_DATA!$B$2:$B$19999="Sub-work type")*([2]JOE_DATA!$A$2:$A$19999="CRD"),0.3,0)))
+
IF(LEN($DB125)=0,0.3,SUM(IF(([2]JOE_DATA!$C$2:$C$19999=$DB125)*([2]JOE_DATA!$B$2:$B$19999="Sub-work type")*([2]JOE_DATA!$A$2:$A$19999="CRD"),0.3,0)))</f>
        <v>1</v>
      </c>
      <c r="HJ125" s="3">
        <f t="array" ref="HJ125">IF(LEN($CV125)=0,1,SUM(IF(([2]JOE_DATA!$C$2:$C$19999=$CV125)*([2]JOE_DATA!$B$2:$B$19999="Client type")*([2]JOE_DATA!$A$2:$A$19999="CRD"),1,0)))</f>
        <v>1</v>
      </c>
      <c r="HK125" s="3">
        <f t="array" ref="HK125">IF(LEN($DC125)=0,0.4,SUM(IF(([2]JOE_DATA!$C$2:$C$19999=$DC125)*([2]JOE_DATA!$B$2:$B$19999="Work type")*([2]JOE_DATA!$A$2:$A$19999="Corporate"),0.4,0)))
+
IF(LEN($DD125)=0,0.3,SUM(IF(([2]JOE_DATA!$C$2:$C$19999=$DD125)*([2]JOE_DATA!$B$2:$B$19999="Work type")*([2]JOE_DATA!$A$2:$A$19999="Corporate"),0.3,0)))
+
IF(LEN($DE125)=0,0.3,SUM(IF(([2]JOE_DATA!$C$2:$C$19999=$DE125)*([2]JOE_DATA!$B$2:$B$19999="Work type")*([2]JOE_DATA!$A$2:$A$19999="Corporate"),0.3,0)))</f>
        <v>1</v>
      </c>
      <c r="HL125" s="3">
        <f t="array" ref="HL125">IF(LEN($DF125)=0,0.4,SUM(IF(([2]JOE_DATA!$C$2:$C$19999=$DF125)*([2]JOE_DATA!$B$2:$B$19999="Sub-work type")*([2]JOE_DATA!$A$2:$A$19999="Corporate"),0.4,0)))
+
IF(LEN($DG125)=0,0.3,SUM(IF(([2]JOE_DATA!$C$2:$C$19999=$DG125)*([2]JOE_DATA!$B$2:$B$19999="Sub-work type")*([2]JOE_DATA!$A$2:$A$19999="Corporate"),0.3,0)))
+
IF(LEN($DH125)=0,0.3,SUM(IF(([2]JOE_DATA!$C$2:$C$19999=$DH125)*([2]JOE_DATA!$B$2:$B$19999="Sub-work type")*([2]JOE_DATA!$A$2:$A$19999="Corporate"),0.3,0)))</f>
        <v>1</v>
      </c>
      <c r="HM125" s="3">
        <f t="array" ref="HM125">IF(LEN($DI125)=0,0.4,SUM(IF(([2]JOE_DATA!$C$2:$C$19999=$DI125)*([2]JOE_DATA!$B$2:$B$19999="Acting for")*([2]JOE_DATA!$A$2:$A$19999="Corporate"),0.4,0)))
+
IF(LEN($DJ125)=0,0.3,SUM(IF(([2]JOE_DATA!$C$2:$C$19999=$DJ125)*([2]JOE_DATA!$B$2:$B$19999="Acting for")*([2]JOE_DATA!$A$2:$A$19999="Corporate"),0.3,0)))
+
IF(LEN($DK125)=0,0.3,SUM(IF(([2]JOE_DATA!$C$2:$C$19999=$DK125)*([2]JOE_DATA!$B$2:$B$19999="Acting for")*([2]JOE_DATA!$A$2:$A$19999="Corporate"),0.3,0)))</f>
        <v>1</v>
      </c>
      <c r="HN125" s="3">
        <f t="array" ref="HN125">IF(LEN($DM125)=0,0.4,SUM(IF(([2]JOE_DATA!$C$2:$C$19999=$DM125)*([2]JOE_DATA!$B$2:$B$19999="Country of buyer")*([2]JOE_DATA!$A$2:$A$19999="Corporate"),0.4,0)))
+
IF(LEN($DN125)=0,0.3,SUM(IF(([2]JOE_DATA!$C$2:$C$19999=$DN125)*([2]JOE_DATA!$B$2:$B$19999="Country of buyer")*([2]JOE_DATA!$A$2:$A$19999="Corporate"),0.3,0)))
+
IF(LEN($DL125)=0,0.3,SUM(IF(([2]JOE_DATA!$C$2:$C$19999=$DL125)*([2]JOE_DATA!$B$2:$B$19999="Country of buyer")*([2]JOE_DATA!$A$2:$A$19999="Corporate"),0.3,0)))</f>
        <v>1</v>
      </c>
      <c r="HO125" s="3">
        <f t="array" ref="HO125">IF(LEN($DO125)=0,0.4,SUM(IF(([2]JOE_DATA!$C$2:$C$19999=$DO125)*([2]JOE_DATA!$B$2:$B$19999="Country of seller")*([2]JOE_DATA!$A$2:$A$19999="Corporate"),0.4,0)))
+
IF(LEN($DP125)=0,0.3,SUM(IF(([2]JOE_DATA!$C$2:$C$19999=$DP125)*([2]JOE_DATA!$B$2:$B$19999="Country of seller")*([2]JOE_DATA!$A$2:$A$19999="Corporate"),0.3,0)))
+
IF(LEN($DQ125)=0,0.3,SUM(IF(([2]JOE_DATA!$C$2:$C$19999=$DQ125)*([2]JOE_DATA!$B$2:$B$19999="Country of seller")*([2]JOE_DATA!$A$2:$A$19999="Corporate"),0.3,0)))</f>
        <v>1</v>
      </c>
      <c r="HP125" s="3">
        <f t="array" ref="HP125">IF(LEN($DR125)=0,0.4,SUM(IF(([2]JOE_DATA!$C$2:$C$19999=$DR125)*([2]JOE_DATA!$B$2:$B$19999="Country of target")*([2]JOE_DATA!$A$2:$A$19999="Corporate"),0.4,0)))
+
IF(LEN($DS125)=0,0.3,SUM(IF(([2]JOE_DATA!$C$2:$C$19999=$DS125)*([2]JOE_DATA!$B$2:$B$19999="Country of target")*([2]JOE_DATA!$A$2:$A$19999="Corporate"),0.3,0)))
+
IF(LEN($DT125)=0,0.3,SUM(IF(([2]JOE_DATA!$C$2:$C$19999=$DT125)*([2]JOE_DATA!$B$2:$B$19999="Country of target")*([2]JOE_DATA!$A$2:$A$19999="Corporate"),0.3,0)))</f>
        <v>1</v>
      </c>
      <c r="HQ125" s="3">
        <f t="array" ref="HQ125">IF(LEN($DU125)=0,1,SUM(IF(([2]JOE_DATA!$C$2:$C$19999=$DU125)*([2]JOE_DATA!$B$2:$B$19999="Value over US $5m")*([2]JOE_DATA!$A$2:$A$19999="Corporate"),1,0)))</f>
        <v>1</v>
      </c>
      <c r="HR125" s="3">
        <f t="array" ref="HR125">IF(LEN($DV125)=0,1,SUM(IF(([2]JOE_DATA!$C$2:$C$19999=$DV125)*([2]JOE_DATA!$B$2:$B$19999="Value over £500,000")*([2]JOE_DATA!$A$2:$A$19999="Corporate"),1,0)))</f>
        <v>1</v>
      </c>
      <c r="HS125" s="3">
        <f t="array" ref="HS125">IF(LEN($DW125)=0,1,SUM(IF(([2]JOE_DATA!$C$2:$C$19999=$DW125)*([2]JOE_DATA!$B$2:$B$19999="Value over Euro 5m")*([2]JOE_DATA!$A$2:$A$19999="Corporate"),1,0)))</f>
        <v>1</v>
      </c>
      <c r="HT125" s="3">
        <f t="array" ref="HT125">IF(LEN($DX125)=0,1,SUM(IF(([2]JOE_DATA!$C$2:$C$19999=$DX125)*([2]JOE_DATA!$B$2:$B$19999="Value range in euros")*([2]JOE_DATA!$A$2:$A$19999="Corporate"),1,0)))</f>
        <v>1</v>
      </c>
      <c r="HU125" s="3">
        <f t="array" ref="HU125">IF(LEN($DY125)=0,1,SUM(IF(([2]JOE_DATA!$C$2:$C$19999=$DY125)*([2]JOE_DATA!$B$2:$B$19999="Is the deal relevant for M&amp;A study")*([2]JOE_DATA!$A$2:$A$19999="Corporate"),1,0)))</f>
        <v>1</v>
      </c>
      <c r="HV125" s="3">
        <f t="array" ref="HV125">IF(LEN($DZ125)=0,1,SUM(IF(([2]JOE_DATA!$C$2:$C$19999=$DZ125)*([2]JOE_DATA!$B$2:$B$19999="Does the deal involve PE clients")*([2]JOE_DATA!$A$2:$A$19999="Corporate"),1,0)))</f>
        <v>1</v>
      </c>
      <c r="HW125" s="3">
        <f t="array" ref="HW125">IF(LEN($EA125)=0,1,SUM(IF(([2]JOE_DATA!$C$2:$C$19999=$EA125)*([2]JOE_DATA!$B$2:$B$19999="Quarter deal announced/signed")*([2]JOE_DATA!$A$2:$A$19999="Corporate"),1,0)))</f>
        <v>1</v>
      </c>
      <c r="HX125" s="3">
        <f t="array" ref="HX125">IF(LEN($EB125)=0,1,SUM(IF(([2]JOE_DATA!$C$2:$C$19999=$EB125)*([2]JOE_DATA!$B$2:$B$19999="Quarter deal completed")*([2]JOE_DATA!$A$2:$A$19999="Corporate"),1,0)))</f>
        <v>1</v>
      </c>
      <c r="HY125" s="3">
        <f t="array" ref="HY125">IF(LEN($EC125)=0,1,SUM(IF(([2]JOE_DATA!$C$2:$C$19999=$EC125)*([2]JOE_DATA!$B$2:$B$19999="Year deal announced/signed")*([2]JOE_DATA!$A$2:$A$19999="Corporate"),1,0)))</f>
        <v>1</v>
      </c>
      <c r="HZ125" s="3">
        <f t="array" ref="HZ125">IF(LEN($ED125)=0,1,SUM(IF(([2]JOE_DATA!$C$2:$C$19999=$ED125)*([2]JOE_DATA!$B$2:$B$19999="Year deal completed")*([2]JOE_DATA!$A$2:$A$19999="Corporate"),1,0)))</f>
        <v>1</v>
      </c>
      <c r="IA125" s="3">
        <v>1</v>
      </c>
      <c r="IB125" s="3">
        <f t="array" ref="IB125">IF(LEN($EF125)=0,1,SUM(IF(([2]JOE_DATA!$C$2:$C$19999=$EF125)*([2]JOE_DATA!$B$2:$B$19999="Work type")*([2]JOE_DATA!$A$2:$A$19999="Corporate Tax"),1,0)))</f>
        <v>1</v>
      </c>
      <c r="IC125" s="3">
        <f t="array" ref="IC125">IF(LEN($EG125)=0,0.4,SUM(IF(([2]JOE_DATA!$C$2:$C$19999=$EG125)*([2]JOE_DATA!$B$2:$B$19999="Work type")*([2]JOE_DATA!$A$2:$A$19999="EPC Construction"),0.4,0)))
+
IF(LEN($EH125)=0,0.3,SUM(IF(([2]JOE_DATA!$C$2:$C$19999=$EH125)*([2]JOE_DATA!$B$2:$B$19999="Work type")*([2]JOE_DATA!$A$2:$A$19999="EPC Construction"),0.3,0)))
+
IF(LEN($EI125)=0,0.3,SUM(IF(([2]JOE_DATA!$C$2:$C$19999=$EI125)*([2]JOE_DATA!$B$2:$B$19999="Work type")*([2]JOE_DATA!$A$2:$A$19999="EPC Construction"),0.3,0)))</f>
        <v>1</v>
      </c>
      <c r="ID125" s="3">
        <f t="array" ref="ID125">IF(LEN($EJ125)=0,0.4,SUM(IF(([2]JOE_DATA!$C$2:$C$19999=$EJ125)*([2]JOE_DATA!$B$2:$B$19999="Contract type")*([2]JOE_DATA!$A$2:$A$19999="EPC Construction"),0.4,0)))
+
IF(LEN($EK125)=0,0.3,SUM(IF(([2]JOE_DATA!$C$2:$C$19999=$EK125)*([2]JOE_DATA!$B$2:$B$19999="Contract type")*([2]JOE_DATA!$A$2:$A$19999="EPC Construction"),0.3,0)))
+
IF(LEN($EL125)=0,0.3,SUM(IF(([2]JOE_DATA!$C$2:$C$19999=$EL125)*([2]JOE_DATA!$B$2:$B$19999="Contract type")*([2]JOE_DATA!$A$2:$A$19999="EPC Construction"),0.3,0)))</f>
        <v>1</v>
      </c>
      <c r="IE125" s="3">
        <f t="array" ref="IE125">IF(LEN($EP125)=0,1,SUM(IF(([2]JOE_DATA!$C$2:$C$19999=$EP125)*([2]JOE_DATA!$B$2:$B$19999="Client type")*([2]JOE_DATA!$A$2:$A$19999="EPC Construction"),1,0)))</f>
        <v>1</v>
      </c>
      <c r="IF125" s="3">
        <f t="array" ref="IF125">IF(LEN($EN125)=0,1,SUM(IF(([2]JOE_DATA!$C$2:$C$19999=$EN125)*([2]JOE_DATA!$B$2:$B$19999="Subject matter")*([2]JOE_DATA!$A$2:$A$19999="EPC Construction"),1,0)))</f>
        <v>1</v>
      </c>
      <c r="IG125" s="3">
        <f t="array" ref="IG125">IF(LEN($ER125)=0,1,SUM(IF(([2]JOE_DATA!$C$2:$C$19999=$ER125)*([2]JOE_DATA!$B$2:$B$19999="Client scope")*([2]JOE_DATA!$A$2:$A$19999="EPC Construction"),1,0)))</f>
        <v>1</v>
      </c>
      <c r="IH125" s="3">
        <f t="array" ref="IH125">IF(LEN($ES125)=0,0.4,SUM(IF(([2]JOE_DATA!$C$2:$C$19999=$ES125)*([2]JOE_DATA!$B$2:$B$19999="Work type")*([2]JOE_DATA!$A$2:$A$19999="EPC Energy"),0.4,0)))
+
IF(LEN($ET125)=0,0.3,SUM(IF(([2]JOE_DATA!$C$2:$C$19999=$ET125)*([2]JOE_DATA!$B$2:$B$19999="Work type")*([2]JOE_DATA!$A$2:$A$19999="EPC Energy"),0.3,0)))
+
IF(LEN($EU125)=0,0.3,SUM(IF(([2]JOE_DATA!$C$2:$C$19999=$EU125)*([2]JOE_DATA!$B$2:$B$19999="Work type")*([2]JOE_DATA!$A$2:$A$19999="EPC Energy"),0.3,0)))</f>
        <v>1</v>
      </c>
      <c r="II125" s="3">
        <f t="array" ref="II125">IF(LEN($EV125)=0,1,SUM(IF(([2]JOE_DATA!$C$2:$C$19999=$EV125)*([2]JOE_DATA!$B$2:$B$19999="Work type")*([2]JOE_DATA!$A$2:$A$19999="EPC Energy"),1,0)))</f>
        <v>1</v>
      </c>
      <c r="IJ125" s="3">
        <f t="array" ref="IJ125">IF(LEN($EW125)=0,1,SUM(IF(([2]JOE_DATA!$C$2:$C$19999=$EW125)*([2]JOE_DATA!$B$2:$B$19999="Client type")*([2]JOE_DATA!$A$2:$A$19999="EPC Projects"),1,0)))</f>
        <v>1</v>
      </c>
      <c r="IK125" s="3">
        <f t="array" ref="IK125">IF(LEN($FE125)=0,0.4,SUM(IF(([2]JOE_DATA!$C$2:$C$19999=$FE125)*([2]JOE_DATA!$B$2:$B$19999="Client type")*([2]JOE_DATA!$A$2:$A$19999="Real Estate"),0.4,0)))
+
IF(LEN($FF125)=0,0.3,SUM(IF(([2]JOE_DATA!$C$2:$C$19999=$FF125)*([2]JOE_DATA!$B$2:$B$19999="Client type")*([2]JOE_DATA!$A$2:$A$19999="Real Estate"),0.3,0)))
+
IF(LEN($FG125)=0,0.3,SUM(IF(([2]JOE_DATA!$C$2:$C$19999=$FG125)*([2]JOE_DATA!$B$2:$B$19999="Client type")*([2]JOE_DATA!$A$2:$A$19999="Real Estate"),0.3,0)))</f>
        <v>1</v>
      </c>
      <c r="IL125" s="3">
        <f t="array" ref="IL125">IF(LEN($FH125)=0,0.4,SUM(IF(([2]JOE_DATA!$C$2:$C$19999=$FH125)*([2]JOE_DATA!$B$2:$B$19999="Work type")*([2]JOE_DATA!$A$2:$A$19999="Real Estate"),0.4,0)))
+
IF(LEN($FI125)=0,0.3,SUM(IF(([2]JOE_DATA!$C$2:$C$19999=$FI125)*([2]JOE_DATA!$B$2:$B$19999="Work type")*([2]JOE_DATA!$A$2:$A$19999="Real Estate"),0.3,0)))
+
IF(LEN($FJ125)=0,0.3,SUM(IF(([2]JOE_DATA!$C$2:$C$19999=$FJ125)*([2]JOE_DATA!$B$2:$B$19999="Work type")*([2]JOE_DATA!$A$2:$A$19999="Real Estate"),0.3,0)))</f>
        <v>1</v>
      </c>
      <c r="IM125" s="3">
        <f t="array" ref="IM125">IF(LEN($EX125)=0,0.4,SUM(IF(([2]JOE_DATA!$C$2:$C$19999=$EX125)*([2]JOE_DATA!$B$2:$B$19999="Work type")*([2]JOE_DATA!$A$2:$A$19999="Human Capital"),0.4,0)))
+
IF(LEN($EY125)=0,0.3,SUM(IF(([2]JOE_DATA!$C$2:$C$19999=$EY125)*([2]JOE_DATA!$B$2:$B$19999="Work type")*([2]JOE_DATA!$A$2:$A$19999="Human Capital"),0.3,0)))
+
IF(LEN($EZ125)=0,0.3,SUM(IF(([2]JOE_DATA!$C$2:$C$19999=$EZ125)*([2]JOE_DATA!$B$2:$B$19999="Work type")*([2]JOE_DATA!$A$2:$A$19999="Human Capital"),0.3,0)))</f>
        <v>1</v>
      </c>
      <c r="IN125" s="3">
        <f t="array" ref="IN125">IF(LEN($FA125)=0,0.4,SUM(IF(([2]JOE_DATA!$C$2:$C$19999=$FA125)*([2]JOE_DATA!$B$2:$B$19999="Sub-work types")*([2]JOE_DATA!$A$2:$A$19999="Human Capital"),0.4,0)))
+
IF(LEN($FB125)=0,0.3,SUM(IF(([2]JOE_DATA!$C$2:$C$19999=$FB125)*([2]JOE_DATA!$B$2:$B$19999="Sub-work types")*([2]JOE_DATA!$A$2:$A$19999="Human Capital"),0.3,0)))
+
IF(LEN($FC125)=0,0.3,SUM(IF(([2]JOE_DATA!$C$2:$C$19999=$FC125)*([2]JOE_DATA!$B$2:$B$19999="Sub-work types")*([2]JOE_DATA!$A$2:$A$19999="Human Capital"),0.3,0)))</f>
        <v>1</v>
      </c>
      <c r="IO125" s="16">
        <f t="array" ref="IO125">IF(LEN($FD125)=0,1,SUM(IF(([2]JOE_DATA!$C$2:$C$19999=$FD125)*([2]JOE_DATA!$B$2:$B$19999="Pension scheme")*([2]JOE_DATA!$A$2:$A$19999="Human Capital"),1,0)))</f>
        <v>1</v>
      </c>
      <c r="IP125" s="3">
        <f t="array" ref="IP125">IF(LEN($BT125)=0,0.4,SUM(IF(([2]JOE_DATA!$C$2:$C$19999=$BT125)*([2]JOE_DATA!$B$2:$B$19999="Other Matter Executive"),0.4,0)))
+
IF(LEN($BU125)=0,0.3,SUM(IF(([2]JOE_DATA!$C$2:$C$19999=$BU125)*([2]JOE_DATA!$B$2:$B$19999="Other Matter Executive"),0.3,0)))
+
IF(LEN($BV125)=0,0.3,SUM(IF(([2]JOE_DATA!$C$2:$C$19999=$BV125)*([2]JOE_DATA!$B$2:$B$19999="Other Matter Executive"),0.3,0)))</f>
        <v>1</v>
      </c>
    </row>
    <row r="126" spans="1:250" ht="27.75">
      <c r="A126" s="37" t="s">
        <v>246</v>
      </c>
      <c r="B126" s="38" t="s">
        <v>617</v>
      </c>
      <c r="C126" s="37" t="s">
        <v>254</v>
      </c>
      <c r="D126" s="37"/>
      <c r="E126" s="3"/>
      <c r="F126" s="39" t="s">
        <v>250</v>
      </c>
      <c r="G126" s="3"/>
      <c r="H126" s="3"/>
      <c r="I126" s="40" t="s">
        <v>251</v>
      </c>
      <c r="J126" s="40" t="s">
        <v>263</v>
      </c>
      <c r="K126" s="37" t="s">
        <v>446</v>
      </c>
      <c r="L126" s="37"/>
      <c r="M126" s="3"/>
      <c r="N126" s="3"/>
      <c r="O126" s="41" t="s">
        <v>99</v>
      </c>
      <c r="P126" s="37"/>
      <c r="Q126" s="37"/>
      <c r="R126" s="3"/>
      <c r="S126" s="42"/>
      <c r="T126" s="42">
        <v>39783</v>
      </c>
      <c r="U126" s="37" t="s">
        <v>250</v>
      </c>
      <c r="V126" s="3"/>
      <c r="W126" s="3"/>
      <c r="X126" s="40" t="s">
        <v>251</v>
      </c>
      <c r="Y126" s="40" t="s">
        <v>263</v>
      </c>
      <c r="Z126" s="37" t="s">
        <v>446</v>
      </c>
      <c r="AA126" s="37" t="s">
        <v>622</v>
      </c>
      <c r="AB126" s="37"/>
      <c r="AC126" s="3"/>
      <c r="AD126" s="37" t="s">
        <v>254</v>
      </c>
      <c r="AE126" s="3"/>
      <c r="AF126" s="3"/>
      <c r="AG126" s="43" t="s">
        <v>130</v>
      </c>
      <c r="AH126" s="3"/>
      <c r="AI126" s="37" t="s">
        <v>255</v>
      </c>
      <c r="AJ126" s="3"/>
      <c r="AK126" s="3"/>
      <c r="AL126" s="37"/>
      <c r="AM126" s="3"/>
      <c r="AN126" s="3"/>
      <c r="AO126" s="37" t="s">
        <v>133</v>
      </c>
      <c r="AP126" s="3"/>
      <c r="AQ126" s="3"/>
      <c r="AR126" s="3"/>
      <c r="AS126" s="3"/>
      <c r="AT126" s="3"/>
      <c r="AU126" s="3"/>
      <c r="AV126" s="3"/>
      <c r="AW126" s="3"/>
      <c r="AX126" s="3"/>
      <c r="AY126" s="3"/>
      <c r="AZ126" s="3"/>
      <c r="BA126" s="3"/>
      <c r="BB126" s="3"/>
      <c r="BC126" s="3"/>
      <c r="BD126" s="3"/>
      <c r="BE126" s="44"/>
      <c r="BF126" s="37"/>
      <c r="BG126" s="37" t="s">
        <v>254</v>
      </c>
      <c r="BH126" s="3"/>
      <c r="BI126" s="40" t="s">
        <v>257</v>
      </c>
      <c r="BJ126" s="45"/>
      <c r="BK126" s="45"/>
      <c r="BL126" s="46" t="s">
        <v>258</v>
      </c>
      <c r="BM126" s="46"/>
      <c r="BN126" s="37"/>
      <c r="BO126" s="3"/>
      <c r="BP126" s="3"/>
      <c r="BQ126" s="3"/>
      <c r="BR126" s="3"/>
      <c r="BS126" s="3"/>
      <c r="BT126" s="37"/>
      <c r="BU126" s="37"/>
      <c r="BV126" s="37"/>
      <c r="BW126" s="3"/>
      <c r="BX126" s="3"/>
      <c r="BY126" s="3"/>
      <c r="BZ126" s="3"/>
      <c r="CA126" s="3"/>
      <c r="CB126" s="3"/>
      <c r="CC126" s="3"/>
      <c r="CD126" s="41" t="s">
        <v>259</v>
      </c>
      <c r="CE126" s="40" t="s">
        <v>260</v>
      </c>
      <c r="CF126" s="3"/>
      <c r="CG126" s="41" t="s">
        <v>261</v>
      </c>
      <c r="CH126" s="40"/>
      <c r="CI126" s="3"/>
      <c r="CJ126" s="3"/>
      <c r="CK126" s="41" t="s">
        <v>262</v>
      </c>
      <c r="CL126" s="3"/>
      <c r="CM126" s="3"/>
      <c r="CN126" s="3"/>
      <c r="CO126" s="3"/>
      <c r="CP126" s="3"/>
      <c r="CQ126" s="37"/>
      <c r="CR126" s="37"/>
      <c r="CS126" s="37"/>
      <c r="CT126" s="37"/>
      <c r="CU126" s="37"/>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7"/>
      <c r="FF126" s="37"/>
      <c r="FG126" s="37"/>
      <c r="FH126" s="37"/>
      <c r="FI126" s="37"/>
      <c r="FJ126" s="3"/>
      <c r="FK126" s="3"/>
      <c r="FL126" s="3"/>
      <c r="FM126" s="3"/>
      <c r="FO126" s="3"/>
      <c r="FP126" s="3"/>
      <c r="FQ126" s="3" t="str">
        <f t="array" ref="FQ126">IF(SUM($FU126:$IP126)=74,"PASS","FAIL")</f>
        <v>PASS</v>
      </c>
      <c r="FR126" s="3">
        <f t="shared" si="9"/>
        <v>0</v>
      </c>
      <c r="FS126" s="3">
        <f t="shared" si="10"/>
        <v>0</v>
      </c>
      <c r="FT126" s="3"/>
      <c r="FU126" s="3">
        <f t="array" ref="FU126">SUM(IF(([2]JOE_DATA!$C$2:$C$19999=$C126)*([2]JOE_DATA!$B$2:$B$19999="Client Name Confidential"),1,0))</f>
        <v>1</v>
      </c>
      <c r="FV126" s="3">
        <f t="array" ref="FV126">IF(ISBLANK($E126),1,SUM(IF(([2]JOE_DATA!$C$2:$C$19999=$E126)*([2]JOE_DATA!$B$2:$B$19999="Client name confidential on completion"),1,0)))</f>
        <v>1</v>
      </c>
      <c r="FW126" s="3">
        <f t="array" ref="FW126">IF(LEN($F126)=0,0.5,SUM(IF(([2]JOE_DATA!$C$2:$C$19999=$F126)*([2]JOE_DATA!$B$2:$B$19999="Client sector group"),0.5,0)))
+
IF(LEN($G126)=0,0.25,SUM(IF(([2]JOE_DATA!$C$2:$C$19999=$G126)*([2]JOE_DATA!$B$2:$B$19999="Client sector group"),0.25,0)))
+
IF(LEN($H126)=0,0.25,SUM(IF(([2]JOE_DATA!$C$2:$C$19999=$H126)*([2]JOE_DATA!$B$2:$B$19999="Client sector group"),0.25,0)))</f>
        <v>1</v>
      </c>
      <c r="FX126" s="3">
        <f t="array" ref="FX126">IF(ISBLANK($I126),0.5,SUM(IF(([2]JOE_DATA!$C$2:$C$19999=$I126)*([2]JOE_DATA!$B$2:$B$19999="Client sub-sector group"),0.5,0)))
+
IF(ISBLANK($J126),0.25,SUM(IF(([2]JOE_DATA!$C$2:$C$19999=$J126)*([2]JOE_DATA!$B$2:$B$19999="Client sub-sector group"),0.25,0)))
+
IF(ISBLANK($K126),0.25,SUM(IF(([2]JOE_DATA!$C$2:$C$19999=$K126)*([2]JOE_DATA!$B$2:$B$19999="Client sub-sector group"),0.25,0)))</f>
        <v>1</v>
      </c>
      <c r="FY126" s="3">
        <f t="array" ref="FY126">IF(LEN($L126)=0,0.4,SUM(IF(([2]JOE_DATA!$C$2:$C$19999=$L126)*([2]JOE_DATA!$B$2:$B$19999="Predominant Country of Client"),0.4,0)))
+
IF(LEN($M126)=0,0.3,SUM(IF(([2]JOE_DATA!$C$2:$C$19999=$M126)*([2]JOE_DATA!$B$2:$B$19999="Predominant Country of Client"),0.3,0)))
+
IF(LEN($N126)=0,0.3,SUM(IF(([2]JOE_DATA!$C$2:$C$19999=$N126)*([2]JOE_DATA!$B$2:$B$19999="Predominant Country of Client"),0.3,0)))</f>
        <v>1</v>
      </c>
      <c r="FZ126" s="3">
        <f t="array" ref="FZ126">IF(LEN($O126)=0,0.4,SUM(IF(([2]JOE_DATA!$C$2:$C$19999=$O126)*([2]JOE_DATA!$B$2:$B$19999="Main practice group"),0.4,0)))
+
IF(LEN($P126)=0,0.3,SUM(IF(([2]JOE_DATA!$C$2:$C$19999=$P126)*([2]JOE_DATA!$B$2:$B$19999="Main practice group"),0.3,0)))
+
IF(LEN($Q126)=0,0.3,SUM(IF(([2]JOE_DATA!$C$2:$C$19999=$Q126)*([2]JOE_DATA!$B$2:$B$19999="Main practice group"),0.3,0)))</f>
        <v>1</v>
      </c>
      <c r="GA126" s="3">
        <f t="shared" si="11"/>
        <v>1</v>
      </c>
      <c r="GB126" s="3">
        <f t="shared" si="12"/>
        <v>1</v>
      </c>
      <c r="GC126" s="3">
        <f t="array" ref="GC126">IF(LEN($U126)=0,0.4,SUM(IF(([2]JOE_DATA!$C$2:$C$19999=$U126)*([2]JOE_DATA!$B$2:$B$19999="Matter sector group"),0.4,0)))
+
IF(LEN($V126)=0,0.3,SUM(IF(([2]JOE_DATA!$C$2:$C$19999=$V126)*([2]JOE_DATA!$B$2:$B$19999="Matter sector group"),0.3,0)))
+
IF(LEN($W126)=0,0.3,SUM(IF(([2]JOE_DATA!$C$2:$C$19999=$W126)*([2]JOE_DATA!$B$2:$B$19999="Matter sector group"),0.3,0)))</f>
        <v>1</v>
      </c>
      <c r="GD126" s="3">
        <f t="array" ref="GD126">IF(LEN($X126)=0,0.4,SUM(IF(([2]JOE_DATA!$C$2:$C$19999=$X126)*([2]JOE_DATA!$B$2:$B$19999="Matter sub-sector group"),0.4,0)))
+
IF(LEN($Y126)=0,0.3,SUM(IF(([2]JOE_DATA!$C$2:$C$19999=$Y126)*([2]JOE_DATA!$B$2:$B$19999="Matter sub-sector group"),0.3,0)))
+
IF(LEN($Z126)=0,0.3,SUM(IF(([2]JOE_DATA!$C$2:$C$19999=$Z126)*([2]JOE_DATA!$B$2:$B$19999="Matter sub-sector group"),0.3,0)))</f>
        <v>1</v>
      </c>
      <c r="GE126" s="3">
        <f t="array" ref="GE126">IF(ISBLANK($AD126),1,SUM(IF(([2]JOE_DATA!$C$2:$C$19999=$AD126)*([2]JOE_DATA!$B$2:$B$19999="Matter confidential"),1,0)))</f>
        <v>1</v>
      </c>
      <c r="GF126" s="3">
        <f t="array" ref="GF126">IF(ISBLANK($AE126),1,SUM(IF(([2]JOE_DATA!$C$2:$C$19999=$AE126)*([2]JOE_DATA!$B$2:$B$19999="Matter confidential on completion"),1,0)))</f>
        <v>1</v>
      </c>
      <c r="GG126" s="3">
        <f t="array" ref="GG126">IF(ISBLANK($AG126),1,SUM(IF(([2]JOE_DATA!$C$2:$C$19999=$AG126)*([2]JOE_DATA!$B$2:$B$19999="Applicable law"),1,0)))</f>
        <v>1</v>
      </c>
      <c r="GH126" s="3">
        <f t="array" ref="GH126">IF(ISBLANK($AO126),1,SUM(IF(([2]JOE_DATA!$C$2:$C$19999=$AO126)*([2]JOE_DATA!$B$2:$B$19999="Contentious"),1,0)))</f>
        <v>1</v>
      </c>
      <c r="GI126" s="3">
        <f t="array" ref="GI126">IF(ISBLANK($AP126),1,SUM(IF(([2]JOE_DATA!$C$2:$C$19999=$AP126)*([2]JOE_DATA!$B$2:$B$19999="Dispute resolution"),1,0)))</f>
        <v>1</v>
      </c>
      <c r="GJ126" s="3">
        <f t="array" ref="GJ126">IF(ISBLANK($AQ126),1,SUM(IF(([2]JOE_DATA!$C$2:$C$19999=$AQ126)*([2]JOE_DATA!$B$2:$B$19999="Language of dispute"),1,0)))</f>
        <v>1</v>
      </c>
      <c r="GK126" s="3">
        <f t="array" ref="GK126">IF(LEN($AW126)=0,0.4,SUM(IF(([2]JOE_DATA!$C$2:$C$19999=$AW126)*([2]JOE_DATA!$B$2:$B$19999="Country Of Arbitration"),0.4,0)))
+
IF(LEN($AX126)=0,0.3,SUM(IF(([2]JOE_DATA!$C$2:$C$19999=$AX126)*([2]JOE_DATA!$B$2:$B$19999="Country Of Arbitration"),0.3,0)))
+
IF(LEN($AY126)=0,0.3,SUM(IF(([2]JOE_DATA!$C$2:$C$19999=$AY126)*([2]JOE_DATA!$B$2:$B$19999="Country Of Arbitration"),0.3,0)))</f>
        <v>1</v>
      </c>
      <c r="GL126" s="3">
        <f t="array" ref="GL126">IF(LEN($AT126)=0,0.4,SUM(IF(([2]JOE_DATA!$C$2:$C$19999=$AT126)*([2]JOE_DATA!$B$2:$B$19999="Jurisdiction of dispute"),0.4,0)))
+
IF(LEN($AU126)=0,0.3,SUM(IF(([2]JOE_DATA!$C$2:$C$19999=$AU126)*([2]JOE_DATA!$B$2:$B$19999="Jurisdiction of dispute"),0.3,0)))
+
IF(LEN($AV126)=0,0.3,SUM(IF(([2]JOE_DATA!$C$2:$C$19999=$AV126)*([2]JOE_DATA!$B$2:$B$19999="Jurisdiction of dispute"),0.3,0)))</f>
        <v>1</v>
      </c>
      <c r="GM126" s="3">
        <f t="array" ref="GM126">IF(LEN($AZ126)=0,0.6,SUM(IF(([2]JOE_DATA!$C$2:$C$19999=$AZ126)*([2]JOE_DATA!$B$2:$B$19999="Seat of arbitration"),0.6,0)))
+
IF(LEN($BA126)=0,0.4,SUM(IF(([2]JOE_DATA!$C$2:$C$19999=$BA126)*([2]JOE_DATA!$B$2:$B$19999="Seat of arbitration"),0.4,0)))</f>
        <v>1</v>
      </c>
      <c r="GN126" s="3">
        <f t="array" ref="GN126">IF(ISBLANK($BB126),1,SUM(IF(([2]JOE_DATA!$C$2:$C$19999=$BB126)*([2]JOE_DATA!$B$2:$B$19999="Arbitral rules"),1,0)))</f>
        <v>1</v>
      </c>
      <c r="GO126" s="3">
        <f t="array" ref="GO126">IF(ISBLANK($BC126),1,SUM(IF(([2]JOE_DATA!$C$2:$C$19999=$BC126)*([2]JOE_DATA!$B$2:$B$19999="Investment treaty"),1,0)))</f>
        <v>1</v>
      </c>
      <c r="GP126" s="3">
        <f t="array" ref="GP126">IF(ISBLANK($BD126),1,SUM(IF(([2]JOE_DATA!$C$2:$C$19999=$BD126)*([2]JOE_DATA!$B$2:$B$19999="Investigation type"),1,0)))</f>
        <v>1</v>
      </c>
      <c r="GQ126" s="3">
        <f t="array" ref="GQ126">IF(ISBLANK($BF126),1,SUM(IF(([2]JOE_DATA!$C$2:$C$19999=$BF126)*([2]JOE_DATA!$B$2:$B$19999="Currency of deal"),1,0)))</f>
        <v>1</v>
      </c>
      <c r="GR126" s="3">
        <f t="array" ref="GR126">IF(ISBLANK($BG126),1,SUM(IF(([2]JOE_DATA!$C$2:$C$19999=$BG126)*([2]JOE_DATA!$B$2:$B$19999="Value confidential"),1,0)))</f>
        <v>1</v>
      </c>
      <c r="GS126" s="3">
        <f t="array" ref="GS126">IF(ISBLANK($BH126),1,SUM(IF(([2]JOE_DATA!$C$2:$C$19999=$BH126)*([2]JOE_DATA!$B$2:$B$19999="Value confidential on completion"),1,0)))</f>
        <v>1</v>
      </c>
      <c r="GT126" s="3">
        <f t="array" ref="GT126">IF(LEN($BI126)=0,0.4,SUM(IF(([2]JOE_DATA!$C$2:$C$19999=$BI126)*([2]JOE_DATA!$B$2:$B$19999="Teams"),0.4,0)))
+
IF(LEN($BJ126)=0,0.3,SUM(IF(([2]JOE_DATA!$C$2:$C$19999=$BJ126)*([2]JOE_DATA!$B$2:$B$19999="Teams"),0.3,0)))
+
IF(LEN($BK126)=0,0.3,SUM(IF(([2]JOE_DATA!$C$2:$C$19999=$BK126)*([2]JOE_DATA!$B$2:$B$19999="Teams"),0.3,0)))</f>
        <v>1</v>
      </c>
      <c r="GU126" s="3">
        <f t="array" ref="GU126">IF(LEN($BL126)=0,0.4,SUM(IF(([2]JOE_DATA!$C$2:$C$19999=$BL126)*([2]JOE_DATA!$B$2:$B$19999="Lead Matter Partner"),0.4,0)))
+
IF(LEN($BM126)=0,0.3,SUM(IF(([2]JOE_DATA!$C$2:$C$19999=$BM126)*([2]JOE_DATA!$B$2:$B$19999="Lead Matter Partner"),0.3,0)))
+
IF(LEN($BN126)=0,0.3,SUM(IF(([2]JOE_DATA!$C$2:$C$19999=$BN126)*([2]JOE_DATA!$B$2:$B$19999="Lead Matter Partner"),0.3,0)))</f>
        <v>1</v>
      </c>
      <c r="GV126" s="3">
        <f t="array" ref="GV126">IF(LEN($BP126)=0,0.4,SUM(IF(([2]JOE_DATA!$C$2:$C$19999=$BP126)*([2]JOE_DATA!$B$2:$B$19999="Source of credential"),0.4,0)))
+
IF(LEN($BQ126)=0,0.3,SUM(IF(([2]JOE_DATA!$C$2:$C$19999=$BQ126)*([2]JOE_DATA!$B$2:$B$19999="Source of credential"),0.3,0)))
+
IF(LEN($BR126)=0,0.3,SUM(IF(([2]JOE_DATA!$C$2:$C$19999=$BR126)*([2]JOE_DATA!$B$2:$B$19999="Source of credential"),0.3,0)))</f>
        <v>1</v>
      </c>
      <c r="GW126" s="3">
        <f t="array" ref="GW126">IF(LEN($BX126)=0,0.4,SUM(IF(([2]JOE_DATA!$C$2:$C$19999=$BX126)*([2]JOE_DATA!$B$2:$B$19999="CMS firms involved"),0.4,0)))
+
IF(LEN($BY126)=0,0.6,SUM(IF(([2]JOE_DATA!$C$2:$C$19999=$BY126)*([2]JOE_DATA!$B$2:$B$19999="CMS firms involved"),0.6,0)))</f>
        <v>1</v>
      </c>
      <c r="GX126" s="3">
        <f t="array" ref="GX126">IF(ISBLANK($BZ126),1,SUM(IF(([2]JOE_DATA!$C$2:$C$19999=$BZ126)*([2]JOE_DATA!$B$2:$B$19999="Lead CMS firm"),1,0)))</f>
        <v>1</v>
      </c>
      <c r="GY126" s="3">
        <f t="array" ref="GY126">IF(LEN($CA126)=0,0.4,SUM(IF(([2]JOE_DATA!$C$2:$C$19999=$CA126)*([2]JOE_DATA!$B$2:$B$19999="Countries of other CMS firms"),0.4,0)))
+
IF(LEN($CB126)=0,0.3,SUM(IF(([2]JOE_DATA!$C$2:$C$19999=$CB126)*([2]JOE_DATA!$B$2:$B$19999="Countries of other CMS firms"),0.3,0)))
+
IF(LEN($CC126)=0,0.3,SUM(IF(([2]JOE_DATA!$C$2:$C$19999=$CC126)*([2]JOE_DATA!$B$2:$B$19999="Countries of other CMS firms"),0.3,0)))</f>
        <v>1</v>
      </c>
      <c r="GZ126" s="3">
        <f t="array" ref="GZ126">IF(ISBLANK($CD126),1,SUM(IF(([2]JOE_DATA!$C$2:$C$19999=$CD126)*([2]JOE_DATA!$B$2:$B$19999="Credential status"),1,0)))</f>
        <v>1</v>
      </c>
      <c r="HA126" s="3">
        <f t="array" ref="HA126">IF(ISBLANK($CE126),1,SUM(IF(([2]JOE_DATA!$C$2:$C$19999=$CE126)*([2]JOE_DATA!$B$2:$B$19999="Credential version"),1,0)))</f>
        <v>1</v>
      </c>
      <c r="HB126" s="3">
        <f t="array" ref="HB126">IF(ISBLANK($CG126),1,SUM(IF(([2]JOE_DATA!$C$2:$C$19999=$CG126)*([2]JOE_DATA!$B$2:$B$19999="Credential type "),1,0)))</f>
        <v>1</v>
      </c>
      <c r="HC126" s="3">
        <f t="array" ref="HC126">IF(ISBLANK($CH126),1,SUM(IF(([2]JOE_DATA!$C$2:$C$19999=$CH126)*([2]JOE_DATA!$B$2:$B$19999="Other uses"),1,0)))</f>
        <v>1</v>
      </c>
      <c r="HD126" s="3">
        <f t="array" ref="HD126">IF(ISBLANK($CK126),1,SUM(IF(([2]JOE_DATA!$C$2:$C$19999=$CK126)*([2]JOE_DATA!$B$2:$B$19999="Priority"),1,0)))</f>
        <v>1</v>
      </c>
      <c r="HE126" s="3">
        <f t="array" ref="HE126">IF(LEN($CM126)=0,0.4,SUM(IF(([2]JOE_DATA!$C$2:$C$19999=$CM126)*([2]JOE_DATA!$B$2:$B$19999="Know how"),0.4,0)))
+
IF(LEN($CN126)=0,0.3,SUM(IF(([2]JOE_DATA!$C$2:$C$19999=$CN126)*([2]JOE_DATA!$B$2:$B$19999="Know how"),0.3,0)))
+
IF(LEN($CO126)=0,0.3,SUM(IF(([2]JOE_DATA!$C$2:$C$19999=$CO126)*([2]JOE_DATA!$B$2:$B$19999="Know how"),0.3,0)))</f>
        <v>1</v>
      </c>
      <c r="HF126" s="3">
        <f t="array" ref="HF126">IF(LEN($CS126)=0,0.4,SUM(IF(([2]JOE_DATA!$C$2:$C$19999=$CS126)*([2]JOE_DATA!$B$2:$B$19999="Work type")*([2]JOE_DATA!$A$2:$A$19999="BAIF"),0.4,0)))
+
IF(LEN($CT126)=0,0.3,SUM(IF(([2]JOE_DATA!$C$2:$C$19999=$CT126)*([2]JOE_DATA!$B$2:$B$19999="Work type")*([2]JOE_DATA!$A$2:$A$19999="BAIF"),0.3,0)))
+
IF(LEN($CU126)=0,0.3,SUM(IF(([2]JOE_DATA!$C$2:$C$19999=$CU126)*([2]JOE_DATA!$B$2:$B$19999="Work type")*([2]JOE_DATA!$A$2:$A$19999="BAIF"),0.3,0)))</f>
        <v>1</v>
      </c>
      <c r="HG126" s="3">
        <f t="array" ref="HG126">IF(LEN($CQ126)=0,1,SUM(IF(([2]JOE_DATA!$C$2:$C$19999=$CQ126)*([2]JOE_DATA!$B$2:$B$19999="Client type")*([2]JOE_DATA!$A$2:$A$19999="BAIF"),1,0)))</f>
        <v>1</v>
      </c>
      <c r="HH126" s="3">
        <f t="array" ref="HH126">IF(LEN($CW126)=0,0.4,SUM(IF(([2]JOE_DATA!$C$2:$C$19999=$CW126)*([2]JOE_DATA!$B$2:$B$19999="Work type")*([2]JOE_DATA!$A$2:$A$19999="CRD"),0.4,0)))
+
IF(LEN($CX126)=0,0.3,SUM(IF(([2]JOE_DATA!$C$2:$C$19999=$CX126)*([2]JOE_DATA!$B$2:$B$19999="Work type")*([2]JOE_DATA!$A$2:$A$19999="CRD"),0.3,0)))
+
IF(LEN($CY126)=0,0.3,SUM(IF(([2]JOE_DATA!$C$2:$C$19999=$CY126)*([2]JOE_DATA!$B$2:$B$19999="Work type")*([2]JOE_DATA!$A$2:$A$19999="CRD"),0.3,0)))</f>
        <v>1</v>
      </c>
      <c r="HI126" s="3">
        <f t="array" ref="HI126">IF(LEN($CZ126)=0,0.4,SUM(IF(([2]JOE_DATA!$C$2:$C$19999=$CZ126)*([2]JOE_DATA!$B$2:$B$19999="Sub-work type")*([2]JOE_DATA!$A$2:$A$19999="CRD"),0.4,0)))
+
IF(LEN($DA126)=0,0.3,SUM(IF(([2]JOE_DATA!$C$2:$C$19999=$DA126)*([2]JOE_DATA!$B$2:$B$19999="Sub-work type")*([2]JOE_DATA!$A$2:$A$19999="CRD"),0.3,0)))
+
IF(LEN($DB126)=0,0.3,SUM(IF(([2]JOE_DATA!$C$2:$C$19999=$DB126)*([2]JOE_DATA!$B$2:$B$19999="Sub-work type")*([2]JOE_DATA!$A$2:$A$19999="CRD"),0.3,0)))</f>
        <v>1</v>
      </c>
      <c r="HJ126" s="3">
        <f t="array" ref="HJ126">IF(LEN($CV126)=0,1,SUM(IF(([2]JOE_DATA!$C$2:$C$19999=$CV126)*([2]JOE_DATA!$B$2:$B$19999="Client type")*([2]JOE_DATA!$A$2:$A$19999="CRD"),1,0)))</f>
        <v>1</v>
      </c>
      <c r="HK126" s="3">
        <f t="array" ref="HK126">IF(LEN($DC126)=0,0.4,SUM(IF(([2]JOE_DATA!$C$2:$C$19999=$DC126)*([2]JOE_DATA!$B$2:$B$19999="Work type")*([2]JOE_DATA!$A$2:$A$19999="Corporate"),0.4,0)))
+
IF(LEN($DD126)=0,0.3,SUM(IF(([2]JOE_DATA!$C$2:$C$19999=$DD126)*([2]JOE_DATA!$B$2:$B$19999="Work type")*([2]JOE_DATA!$A$2:$A$19999="Corporate"),0.3,0)))
+
IF(LEN($DE126)=0,0.3,SUM(IF(([2]JOE_DATA!$C$2:$C$19999=$DE126)*([2]JOE_DATA!$B$2:$B$19999="Work type")*([2]JOE_DATA!$A$2:$A$19999="Corporate"),0.3,0)))</f>
        <v>1</v>
      </c>
      <c r="HL126" s="3">
        <f t="array" ref="HL126">IF(LEN($DF126)=0,0.4,SUM(IF(([2]JOE_DATA!$C$2:$C$19999=$DF126)*([2]JOE_DATA!$B$2:$B$19999="Sub-work type")*([2]JOE_DATA!$A$2:$A$19999="Corporate"),0.4,0)))
+
IF(LEN($DG126)=0,0.3,SUM(IF(([2]JOE_DATA!$C$2:$C$19999=$DG126)*([2]JOE_DATA!$B$2:$B$19999="Sub-work type")*([2]JOE_DATA!$A$2:$A$19999="Corporate"),0.3,0)))
+
IF(LEN($DH126)=0,0.3,SUM(IF(([2]JOE_DATA!$C$2:$C$19999=$DH126)*([2]JOE_DATA!$B$2:$B$19999="Sub-work type")*([2]JOE_DATA!$A$2:$A$19999="Corporate"),0.3,0)))</f>
        <v>1</v>
      </c>
      <c r="HM126" s="3">
        <f t="array" ref="HM126">IF(LEN($DI126)=0,0.4,SUM(IF(([2]JOE_DATA!$C$2:$C$19999=$DI126)*([2]JOE_DATA!$B$2:$B$19999="Acting for")*([2]JOE_DATA!$A$2:$A$19999="Corporate"),0.4,0)))
+
IF(LEN($DJ126)=0,0.3,SUM(IF(([2]JOE_DATA!$C$2:$C$19999=$DJ126)*([2]JOE_DATA!$B$2:$B$19999="Acting for")*([2]JOE_DATA!$A$2:$A$19999="Corporate"),0.3,0)))
+
IF(LEN($DK126)=0,0.3,SUM(IF(([2]JOE_DATA!$C$2:$C$19999=$DK126)*([2]JOE_DATA!$B$2:$B$19999="Acting for")*([2]JOE_DATA!$A$2:$A$19999="Corporate"),0.3,0)))</f>
        <v>1</v>
      </c>
      <c r="HN126" s="3">
        <f t="array" ref="HN126">IF(LEN($DM126)=0,0.4,SUM(IF(([2]JOE_DATA!$C$2:$C$19999=$DM126)*([2]JOE_DATA!$B$2:$B$19999="Country of buyer")*([2]JOE_DATA!$A$2:$A$19999="Corporate"),0.4,0)))
+
IF(LEN($DN126)=0,0.3,SUM(IF(([2]JOE_DATA!$C$2:$C$19999=$DN126)*([2]JOE_DATA!$B$2:$B$19999="Country of buyer")*([2]JOE_DATA!$A$2:$A$19999="Corporate"),0.3,0)))
+
IF(LEN($DL126)=0,0.3,SUM(IF(([2]JOE_DATA!$C$2:$C$19999=$DL126)*([2]JOE_DATA!$B$2:$B$19999="Country of buyer")*([2]JOE_DATA!$A$2:$A$19999="Corporate"),0.3,0)))</f>
        <v>1</v>
      </c>
      <c r="HO126" s="3">
        <f t="array" ref="HO126">IF(LEN($DO126)=0,0.4,SUM(IF(([2]JOE_DATA!$C$2:$C$19999=$DO126)*([2]JOE_DATA!$B$2:$B$19999="Country of seller")*([2]JOE_DATA!$A$2:$A$19999="Corporate"),0.4,0)))
+
IF(LEN($DP126)=0,0.3,SUM(IF(([2]JOE_DATA!$C$2:$C$19999=$DP126)*([2]JOE_DATA!$B$2:$B$19999="Country of seller")*([2]JOE_DATA!$A$2:$A$19999="Corporate"),0.3,0)))
+
IF(LEN($DQ126)=0,0.3,SUM(IF(([2]JOE_DATA!$C$2:$C$19999=$DQ126)*([2]JOE_DATA!$B$2:$B$19999="Country of seller")*([2]JOE_DATA!$A$2:$A$19999="Corporate"),0.3,0)))</f>
        <v>1</v>
      </c>
      <c r="HP126" s="3">
        <f t="array" ref="HP126">IF(LEN($DR126)=0,0.4,SUM(IF(([2]JOE_DATA!$C$2:$C$19999=$DR126)*([2]JOE_DATA!$B$2:$B$19999="Country of target")*([2]JOE_DATA!$A$2:$A$19999="Corporate"),0.4,0)))
+
IF(LEN($DS126)=0,0.3,SUM(IF(([2]JOE_DATA!$C$2:$C$19999=$DS126)*([2]JOE_DATA!$B$2:$B$19999="Country of target")*([2]JOE_DATA!$A$2:$A$19999="Corporate"),0.3,0)))
+
IF(LEN($DT126)=0,0.3,SUM(IF(([2]JOE_DATA!$C$2:$C$19999=$DT126)*([2]JOE_DATA!$B$2:$B$19999="Country of target")*([2]JOE_DATA!$A$2:$A$19999="Corporate"),0.3,0)))</f>
        <v>1</v>
      </c>
      <c r="HQ126" s="3">
        <f t="array" ref="HQ126">IF(LEN($DU126)=0,1,SUM(IF(([2]JOE_DATA!$C$2:$C$19999=$DU126)*([2]JOE_DATA!$B$2:$B$19999="Value over US $5m")*([2]JOE_DATA!$A$2:$A$19999="Corporate"),1,0)))</f>
        <v>1</v>
      </c>
      <c r="HR126" s="3">
        <f t="array" ref="HR126">IF(LEN($DV126)=0,1,SUM(IF(([2]JOE_DATA!$C$2:$C$19999=$DV126)*([2]JOE_DATA!$B$2:$B$19999="Value over £500,000")*([2]JOE_DATA!$A$2:$A$19999="Corporate"),1,0)))</f>
        <v>1</v>
      </c>
      <c r="HS126" s="3">
        <f t="array" ref="HS126">IF(LEN($DW126)=0,1,SUM(IF(([2]JOE_DATA!$C$2:$C$19999=$DW126)*([2]JOE_DATA!$B$2:$B$19999="Value over Euro 5m")*([2]JOE_DATA!$A$2:$A$19999="Corporate"),1,0)))</f>
        <v>1</v>
      </c>
      <c r="HT126" s="3">
        <f t="array" ref="HT126">IF(LEN($DX126)=0,1,SUM(IF(([2]JOE_DATA!$C$2:$C$19999=$DX126)*([2]JOE_DATA!$B$2:$B$19999="Value range in euros")*([2]JOE_DATA!$A$2:$A$19999="Corporate"),1,0)))</f>
        <v>1</v>
      </c>
      <c r="HU126" s="3">
        <f t="array" ref="HU126">IF(LEN($DY126)=0,1,SUM(IF(([2]JOE_DATA!$C$2:$C$19999=$DY126)*([2]JOE_DATA!$B$2:$B$19999="Is the deal relevant for M&amp;A study")*([2]JOE_DATA!$A$2:$A$19999="Corporate"),1,0)))</f>
        <v>1</v>
      </c>
      <c r="HV126" s="3">
        <f t="array" ref="HV126">IF(LEN($DZ126)=0,1,SUM(IF(([2]JOE_DATA!$C$2:$C$19999=$DZ126)*([2]JOE_DATA!$B$2:$B$19999="Does the deal involve PE clients")*([2]JOE_DATA!$A$2:$A$19999="Corporate"),1,0)))</f>
        <v>1</v>
      </c>
      <c r="HW126" s="3">
        <f t="array" ref="HW126">IF(LEN($EA126)=0,1,SUM(IF(([2]JOE_DATA!$C$2:$C$19999=$EA126)*([2]JOE_DATA!$B$2:$B$19999="Quarter deal announced/signed")*([2]JOE_DATA!$A$2:$A$19999="Corporate"),1,0)))</f>
        <v>1</v>
      </c>
      <c r="HX126" s="3">
        <f t="array" ref="HX126">IF(LEN($EB126)=0,1,SUM(IF(([2]JOE_DATA!$C$2:$C$19999=$EB126)*([2]JOE_DATA!$B$2:$B$19999="Quarter deal completed")*([2]JOE_DATA!$A$2:$A$19999="Corporate"),1,0)))</f>
        <v>1</v>
      </c>
      <c r="HY126" s="3">
        <f t="array" ref="HY126">IF(LEN($EC126)=0,1,SUM(IF(([2]JOE_DATA!$C$2:$C$19999=$EC126)*([2]JOE_DATA!$B$2:$B$19999="Year deal announced/signed")*([2]JOE_DATA!$A$2:$A$19999="Corporate"),1,0)))</f>
        <v>1</v>
      </c>
      <c r="HZ126" s="3">
        <f t="array" ref="HZ126">IF(LEN($ED126)=0,1,SUM(IF(([2]JOE_DATA!$C$2:$C$19999=$ED126)*([2]JOE_DATA!$B$2:$B$19999="Year deal completed")*([2]JOE_DATA!$A$2:$A$19999="Corporate"),1,0)))</f>
        <v>1</v>
      </c>
      <c r="IA126" s="3">
        <v>1</v>
      </c>
      <c r="IB126" s="3">
        <f t="array" ref="IB126">IF(LEN($EF126)=0,1,SUM(IF(([2]JOE_DATA!$C$2:$C$19999=$EF126)*([2]JOE_DATA!$B$2:$B$19999="Work type")*([2]JOE_DATA!$A$2:$A$19999="Corporate Tax"),1,0)))</f>
        <v>1</v>
      </c>
      <c r="IC126" s="3">
        <f t="array" ref="IC126">IF(LEN($EG126)=0,0.4,SUM(IF(([2]JOE_DATA!$C$2:$C$19999=$EG126)*([2]JOE_DATA!$B$2:$B$19999="Work type")*([2]JOE_DATA!$A$2:$A$19999="EPC Construction"),0.4,0)))
+
IF(LEN($EH126)=0,0.3,SUM(IF(([2]JOE_DATA!$C$2:$C$19999=$EH126)*([2]JOE_DATA!$B$2:$B$19999="Work type")*([2]JOE_DATA!$A$2:$A$19999="EPC Construction"),0.3,0)))
+
IF(LEN($EI126)=0,0.3,SUM(IF(([2]JOE_DATA!$C$2:$C$19999=$EI126)*([2]JOE_DATA!$B$2:$B$19999="Work type")*([2]JOE_DATA!$A$2:$A$19999="EPC Construction"),0.3,0)))</f>
        <v>1</v>
      </c>
      <c r="ID126" s="3">
        <f t="array" ref="ID126">IF(LEN($EJ126)=0,0.4,SUM(IF(([2]JOE_DATA!$C$2:$C$19999=$EJ126)*([2]JOE_DATA!$B$2:$B$19999="Contract type")*([2]JOE_DATA!$A$2:$A$19999="EPC Construction"),0.4,0)))
+
IF(LEN($EK126)=0,0.3,SUM(IF(([2]JOE_DATA!$C$2:$C$19999=$EK126)*([2]JOE_DATA!$B$2:$B$19999="Contract type")*([2]JOE_DATA!$A$2:$A$19999="EPC Construction"),0.3,0)))
+
IF(LEN($EL126)=0,0.3,SUM(IF(([2]JOE_DATA!$C$2:$C$19999=$EL126)*([2]JOE_DATA!$B$2:$B$19999="Contract type")*([2]JOE_DATA!$A$2:$A$19999="EPC Construction"),0.3,0)))</f>
        <v>1</v>
      </c>
      <c r="IE126" s="3">
        <f t="array" ref="IE126">IF(LEN($EP126)=0,1,SUM(IF(([2]JOE_DATA!$C$2:$C$19999=$EP126)*([2]JOE_DATA!$B$2:$B$19999="Client type")*([2]JOE_DATA!$A$2:$A$19999="EPC Construction"),1,0)))</f>
        <v>1</v>
      </c>
      <c r="IF126" s="3">
        <f t="array" ref="IF126">IF(LEN($EN126)=0,1,SUM(IF(([2]JOE_DATA!$C$2:$C$19999=$EN126)*([2]JOE_DATA!$B$2:$B$19999="Subject matter")*([2]JOE_DATA!$A$2:$A$19999="EPC Construction"),1,0)))</f>
        <v>1</v>
      </c>
      <c r="IG126" s="3">
        <f t="array" ref="IG126">IF(LEN($ER126)=0,1,SUM(IF(([2]JOE_DATA!$C$2:$C$19999=$ER126)*([2]JOE_DATA!$B$2:$B$19999="Client scope")*([2]JOE_DATA!$A$2:$A$19999="EPC Construction"),1,0)))</f>
        <v>1</v>
      </c>
      <c r="IH126" s="3">
        <f t="array" ref="IH126">IF(LEN($ES126)=0,0.4,SUM(IF(([2]JOE_DATA!$C$2:$C$19999=$ES126)*([2]JOE_DATA!$B$2:$B$19999="Work type")*([2]JOE_DATA!$A$2:$A$19999="EPC Energy"),0.4,0)))
+
IF(LEN($ET126)=0,0.3,SUM(IF(([2]JOE_DATA!$C$2:$C$19999=$ET126)*([2]JOE_DATA!$B$2:$B$19999="Work type")*([2]JOE_DATA!$A$2:$A$19999="EPC Energy"),0.3,0)))
+
IF(LEN($EU126)=0,0.3,SUM(IF(([2]JOE_DATA!$C$2:$C$19999=$EU126)*([2]JOE_DATA!$B$2:$B$19999="Work type")*([2]JOE_DATA!$A$2:$A$19999="EPC Energy"),0.3,0)))</f>
        <v>1</v>
      </c>
      <c r="II126" s="3">
        <f t="array" ref="II126">IF(LEN($EV126)=0,1,SUM(IF(([2]JOE_DATA!$C$2:$C$19999=$EV126)*([2]JOE_DATA!$B$2:$B$19999="Work type")*([2]JOE_DATA!$A$2:$A$19999="EPC Energy"),1,0)))</f>
        <v>1</v>
      </c>
      <c r="IJ126" s="3">
        <f t="array" ref="IJ126">IF(LEN($EW126)=0,1,SUM(IF(([2]JOE_DATA!$C$2:$C$19999=$EW126)*([2]JOE_DATA!$B$2:$B$19999="Client type")*([2]JOE_DATA!$A$2:$A$19999="EPC Projects"),1,0)))</f>
        <v>1</v>
      </c>
      <c r="IK126" s="3">
        <f t="array" ref="IK126">IF(LEN($FE126)=0,0.4,SUM(IF(([2]JOE_DATA!$C$2:$C$19999=$FE126)*([2]JOE_DATA!$B$2:$B$19999="Client type")*([2]JOE_DATA!$A$2:$A$19999="Real Estate"),0.4,0)))
+
IF(LEN($FF126)=0,0.3,SUM(IF(([2]JOE_DATA!$C$2:$C$19999=$FF126)*([2]JOE_DATA!$B$2:$B$19999="Client type")*([2]JOE_DATA!$A$2:$A$19999="Real Estate"),0.3,0)))
+
IF(LEN($FG126)=0,0.3,SUM(IF(([2]JOE_DATA!$C$2:$C$19999=$FG126)*([2]JOE_DATA!$B$2:$B$19999="Client type")*([2]JOE_DATA!$A$2:$A$19999="Real Estate"),0.3,0)))</f>
        <v>1</v>
      </c>
      <c r="IL126" s="3">
        <f t="array" ref="IL126">IF(LEN($FH126)=0,0.4,SUM(IF(([2]JOE_DATA!$C$2:$C$19999=$FH126)*([2]JOE_DATA!$B$2:$B$19999="Work type")*([2]JOE_DATA!$A$2:$A$19999="Real Estate"),0.4,0)))
+
IF(LEN($FI126)=0,0.3,SUM(IF(([2]JOE_DATA!$C$2:$C$19999=$FI126)*([2]JOE_DATA!$B$2:$B$19999="Work type")*([2]JOE_DATA!$A$2:$A$19999="Real Estate"),0.3,0)))
+
IF(LEN($FJ126)=0,0.3,SUM(IF(([2]JOE_DATA!$C$2:$C$19999=$FJ126)*([2]JOE_DATA!$B$2:$B$19999="Work type")*([2]JOE_DATA!$A$2:$A$19999="Real Estate"),0.3,0)))</f>
        <v>1</v>
      </c>
      <c r="IM126" s="3">
        <f t="array" ref="IM126">IF(LEN($EX126)=0,0.4,SUM(IF(([2]JOE_DATA!$C$2:$C$19999=$EX126)*([2]JOE_DATA!$B$2:$B$19999="Work type")*([2]JOE_DATA!$A$2:$A$19999="Human Capital"),0.4,0)))
+
IF(LEN($EY126)=0,0.3,SUM(IF(([2]JOE_DATA!$C$2:$C$19999=$EY126)*([2]JOE_DATA!$B$2:$B$19999="Work type")*([2]JOE_DATA!$A$2:$A$19999="Human Capital"),0.3,0)))
+
IF(LEN($EZ126)=0,0.3,SUM(IF(([2]JOE_DATA!$C$2:$C$19999=$EZ126)*([2]JOE_DATA!$B$2:$B$19999="Work type")*([2]JOE_DATA!$A$2:$A$19999="Human Capital"),0.3,0)))</f>
        <v>1</v>
      </c>
      <c r="IN126" s="3">
        <f t="array" ref="IN126">IF(LEN($FA126)=0,0.4,SUM(IF(([2]JOE_DATA!$C$2:$C$19999=$FA126)*([2]JOE_DATA!$B$2:$B$19999="Sub-work types")*([2]JOE_DATA!$A$2:$A$19999="Human Capital"),0.4,0)))
+
IF(LEN($FB126)=0,0.3,SUM(IF(([2]JOE_DATA!$C$2:$C$19999=$FB126)*([2]JOE_DATA!$B$2:$B$19999="Sub-work types")*([2]JOE_DATA!$A$2:$A$19999="Human Capital"),0.3,0)))
+
IF(LEN($FC126)=0,0.3,SUM(IF(([2]JOE_DATA!$C$2:$C$19999=$FC126)*([2]JOE_DATA!$B$2:$B$19999="Sub-work types")*([2]JOE_DATA!$A$2:$A$19999="Human Capital"),0.3,0)))</f>
        <v>1</v>
      </c>
      <c r="IO126" s="16">
        <f t="array" ref="IO126">IF(LEN($FD126)=0,1,SUM(IF(([2]JOE_DATA!$C$2:$C$19999=$FD126)*([2]JOE_DATA!$B$2:$B$19999="Pension scheme")*([2]JOE_DATA!$A$2:$A$19999="Human Capital"),1,0)))</f>
        <v>1</v>
      </c>
      <c r="IP126" s="3">
        <f t="array" ref="IP126">IF(LEN($BT126)=0,0.4,SUM(IF(([2]JOE_DATA!$C$2:$C$19999=$BT126)*([2]JOE_DATA!$B$2:$B$19999="Other Matter Executive"),0.4,0)))
+
IF(LEN($BU126)=0,0.3,SUM(IF(([2]JOE_DATA!$C$2:$C$19999=$BU126)*([2]JOE_DATA!$B$2:$B$19999="Other Matter Executive"),0.3,0)))
+
IF(LEN($BV126)=0,0.3,SUM(IF(([2]JOE_DATA!$C$2:$C$19999=$BV126)*([2]JOE_DATA!$B$2:$B$19999="Other Matter Executive"),0.3,0)))</f>
        <v>1</v>
      </c>
    </row>
    <row r="127" spans="1:250" ht="18.75">
      <c r="A127" s="37" t="s">
        <v>246</v>
      </c>
      <c r="B127" s="38" t="s">
        <v>617</v>
      </c>
      <c r="C127" s="37" t="s">
        <v>254</v>
      </c>
      <c r="D127" s="37"/>
      <c r="E127" s="3"/>
      <c r="F127" s="39" t="s">
        <v>250</v>
      </c>
      <c r="G127" s="3"/>
      <c r="H127" s="3"/>
      <c r="I127" s="40" t="s">
        <v>251</v>
      </c>
      <c r="J127" s="40" t="s">
        <v>263</v>
      </c>
      <c r="K127" s="37" t="s">
        <v>446</v>
      </c>
      <c r="L127" s="37"/>
      <c r="M127" s="3"/>
      <c r="N127" s="3"/>
      <c r="O127" s="41" t="s">
        <v>99</v>
      </c>
      <c r="P127" s="37"/>
      <c r="Q127" s="37"/>
      <c r="R127" s="3"/>
      <c r="S127" s="42"/>
      <c r="T127" s="42"/>
      <c r="U127" s="37" t="s">
        <v>250</v>
      </c>
      <c r="V127" s="3"/>
      <c r="W127" s="3"/>
      <c r="X127" s="40" t="s">
        <v>251</v>
      </c>
      <c r="Y127" s="40" t="s">
        <v>263</v>
      </c>
      <c r="Z127" s="37" t="s">
        <v>446</v>
      </c>
      <c r="AA127" s="37" t="s">
        <v>623</v>
      </c>
      <c r="AB127" s="37"/>
      <c r="AC127" s="3"/>
      <c r="AD127" s="37" t="s">
        <v>254</v>
      </c>
      <c r="AE127" s="3"/>
      <c r="AF127" s="3"/>
      <c r="AG127" s="43" t="s">
        <v>130</v>
      </c>
      <c r="AH127" s="3"/>
      <c r="AI127" s="37" t="s">
        <v>255</v>
      </c>
      <c r="AJ127" s="3"/>
      <c r="AK127" s="3"/>
      <c r="AL127" s="37"/>
      <c r="AM127" s="3"/>
      <c r="AN127" s="3"/>
      <c r="AO127" s="37" t="s">
        <v>133</v>
      </c>
      <c r="AP127" s="3"/>
      <c r="AQ127" s="3"/>
      <c r="AR127" s="3"/>
      <c r="AS127" s="3"/>
      <c r="AT127" s="3"/>
      <c r="AU127" s="3"/>
      <c r="AV127" s="3"/>
      <c r="AW127" s="3"/>
      <c r="AX127" s="3"/>
      <c r="AY127" s="3"/>
      <c r="AZ127" s="3"/>
      <c r="BA127" s="3"/>
      <c r="BB127" s="3"/>
      <c r="BC127" s="3"/>
      <c r="BD127" s="3"/>
      <c r="BE127" s="44"/>
      <c r="BF127" s="37"/>
      <c r="BG127" s="37" t="s">
        <v>254</v>
      </c>
      <c r="BH127" s="3"/>
      <c r="BI127" s="40" t="s">
        <v>257</v>
      </c>
      <c r="BJ127" s="45"/>
      <c r="BK127" s="45"/>
      <c r="BL127" s="46"/>
      <c r="BM127" s="46"/>
      <c r="BN127" s="37"/>
      <c r="BO127" s="3"/>
      <c r="BP127" s="3"/>
      <c r="BQ127" s="3"/>
      <c r="BR127" s="3"/>
      <c r="BS127" s="3"/>
      <c r="BT127" s="46" t="s">
        <v>297</v>
      </c>
      <c r="BU127" s="37"/>
      <c r="BV127" s="37"/>
      <c r="BW127" s="3"/>
      <c r="BX127" s="3"/>
      <c r="BY127" s="3"/>
      <c r="BZ127" s="3"/>
      <c r="CA127" s="3"/>
      <c r="CB127" s="3"/>
      <c r="CC127" s="3"/>
      <c r="CD127" s="41" t="s">
        <v>259</v>
      </c>
      <c r="CE127" s="40" t="s">
        <v>260</v>
      </c>
      <c r="CF127" s="3"/>
      <c r="CG127" s="41" t="s">
        <v>261</v>
      </c>
      <c r="CH127" s="40"/>
      <c r="CI127" s="3"/>
      <c r="CJ127" s="3"/>
      <c r="CK127" s="41" t="s">
        <v>262</v>
      </c>
      <c r="CL127" s="3"/>
      <c r="CM127" s="3"/>
      <c r="CN127" s="3"/>
      <c r="CO127" s="3"/>
      <c r="CP127" s="3"/>
      <c r="CQ127" s="37"/>
      <c r="CR127" s="37"/>
      <c r="CS127" s="37"/>
      <c r="CT127" s="37"/>
      <c r="CU127" s="37"/>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7"/>
      <c r="FF127" s="37"/>
      <c r="FG127" s="37"/>
      <c r="FH127" s="37"/>
      <c r="FI127" s="37"/>
      <c r="FJ127" s="3"/>
      <c r="FK127" s="3"/>
      <c r="FL127" s="3"/>
      <c r="FM127" s="3"/>
      <c r="FO127" s="3"/>
      <c r="FP127" s="3"/>
      <c r="FQ127" s="3" t="str">
        <f t="array" ref="FQ127">IF(SUM($FU127:$IP127)=74,"PASS","FAIL")</f>
        <v>PASS</v>
      </c>
      <c r="FR127" s="3">
        <f t="shared" si="9"/>
        <v>0</v>
      </c>
      <c r="FS127" s="3">
        <f t="shared" si="10"/>
        <v>0</v>
      </c>
      <c r="FT127" s="3"/>
      <c r="FU127" s="3">
        <f t="array" ref="FU127">SUM(IF(([2]JOE_DATA!$C$2:$C$19999=$C127)*([2]JOE_DATA!$B$2:$B$19999="Client Name Confidential"),1,0))</f>
        <v>1</v>
      </c>
      <c r="FV127" s="3">
        <f t="array" ref="FV127">IF(ISBLANK($E127),1,SUM(IF(([2]JOE_DATA!$C$2:$C$19999=$E127)*([2]JOE_DATA!$B$2:$B$19999="Client name confidential on completion"),1,0)))</f>
        <v>1</v>
      </c>
      <c r="FW127" s="3">
        <f t="array" ref="FW127">IF(LEN($F127)=0,0.5,SUM(IF(([2]JOE_DATA!$C$2:$C$19999=$F127)*([2]JOE_DATA!$B$2:$B$19999="Client sector group"),0.5,0)))
+
IF(LEN($G127)=0,0.25,SUM(IF(([2]JOE_DATA!$C$2:$C$19999=$G127)*([2]JOE_DATA!$B$2:$B$19999="Client sector group"),0.25,0)))
+
IF(LEN($H127)=0,0.25,SUM(IF(([2]JOE_DATA!$C$2:$C$19999=$H127)*([2]JOE_DATA!$B$2:$B$19999="Client sector group"),0.25,0)))</f>
        <v>1</v>
      </c>
      <c r="FX127" s="3">
        <f t="array" ref="FX127">IF(ISBLANK($I127),0.5,SUM(IF(([2]JOE_DATA!$C$2:$C$19999=$I127)*([2]JOE_DATA!$B$2:$B$19999="Client sub-sector group"),0.5,0)))
+
IF(ISBLANK($J127),0.25,SUM(IF(([2]JOE_DATA!$C$2:$C$19999=$J127)*([2]JOE_DATA!$B$2:$B$19999="Client sub-sector group"),0.25,0)))
+
IF(ISBLANK($K127),0.25,SUM(IF(([2]JOE_DATA!$C$2:$C$19999=$K127)*([2]JOE_DATA!$B$2:$B$19999="Client sub-sector group"),0.25,0)))</f>
        <v>1</v>
      </c>
      <c r="FY127" s="3">
        <f t="array" ref="FY127">IF(LEN($L127)=0,0.4,SUM(IF(([2]JOE_DATA!$C$2:$C$19999=$L127)*([2]JOE_DATA!$B$2:$B$19999="Predominant Country of Client"),0.4,0)))
+
IF(LEN($M127)=0,0.3,SUM(IF(([2]JOE_DATA!$C$2:$C$19999=$M127)*([2]JOE_DATA!$B$2:$B$19999="Predominant Country of Client"),0.3,0)))
+
IF(LEN($N127)=0,0.3,SUM(IF(([2]JOE_DATA!$C$2:$C$19999=$N127)*([2]JOE_DATA!$B$2:$B$19999="Predominant Country of Client"),0.3,0)))</f>
        <v>1</v>
      </c>
      <c r="FZ127" s="3">
        <f t="array" ref="FZ127">IF(LEN($O127)=0,0.4,SUM(IF(([2]JOE_DATA!$C$2:$C$19999=$O127)*([2]JOE_DATA!$B$2:$B$19999="Main practice group"),0.4,0)))
+
IF(LEN($P127)=0,0.3,SUM(IF(([2]JOE_DATA!$C$2:$C$19999=$P127)*([2]JOE_DATA!$B$2:$B$19999="Main practice group"),0.3,0)))
+
IF(LEN($Q127)=0,0.3,SUM(IF(([2]JOE_DATA!$C$2:$C$19999=$Q127)*([2]JOE_DATA!$B$2:$B$19999="Main practice group"),0.3,0)))</f>
        <v>1</v>
      </c>
      <c r="GA127" s="3">
        <f t="shared" si="11"/>
        <v>1</v>
      </c>
      <c r="GB127" s="3">
        <f t="shared" si="12"/>
        <v>1</v>
      </c>
      <c r="GC127" s="3">
        <f t="array" ref="GC127">IF(LEN($U127)=0,0.4,SUM(IF(([2]JOE_DATA!$C$2:$C$19999=$U127)*([2]JOE_DATA!$B$2:$B$19999="Matter sector group"),0.4,0)))
+
IF(LEN($V127)=0,0.3,SUM(IF(([2]JOE_DATA!$C$2:$C$19999=$V127)*([2]JOE_DATA!$B$2:$B$19999="Matter sector group"),0.3,0)))
+
IF(LEN($W127)=0,0.3,SUM(IF(([2]JOE_DATA!$C$2:$C$19999=$W127)*([2]JOE_DATA!$B$2:$B$19999="Matter sector group"),0.3,0)))</f>
        <v>1</v>
      </c>
      <c r="GD127" s="3">
        <f t="array" ref="GD127">IF(LEN($X127)=0,0.4,SUM(IF(([2]JOE_DATA!$C$2:$C$19999=$X127)*([2]JOE_DATA!$B$2:$B$19999="Matter sub-sector group"),0.4,0)))
+
IF(LEN($Y127)=0,0.3,SUM(IF(([2]JOE_DATA!$C$2:$C$19999=$Y127)*([2]JOE_DATA!$B$2:$B$19999="Matter sub-sector group"),0.3,0)))
+
IF(LEN($Z127)=0,0.3,SUM(IF(([2]JOE_DATA!$C$2:$C$19999=$Z127)*([2]JOE_DATA!$B$2:$B$19999="Matter sub-sector group"),0.3,0)))</f>
        <v>1</v>
      </c>
      <c r="GE127" s="3">
        <f t="array" ref="GE127">IF(ISBLANK($AD127),1,SUM(IF(([2]JOE_DATA!$C$2:$C$19999=$AD127)*([2]JOE_DATA!$B$2:$B$19999="Matter confidential"),1,0)))</f>
        <v>1</v>
      </c>
      <c r="GF127" s="3">
        <f t="array" ref="GF127">IF(ISBLANK($AE127),1,SUM(IF(([2]JOE_DATA!$C$2:$C$19999=$AE127)*([2]JOE_DATA!$B$2:$B$19999="Matter confidential on completion"),1,0)))</f>
        <v>1</v>
      </c>
      <c r="GG127" s="3">
        <f t="array" ref="GG127">IF(ISBLANK($AG127),1,SUM(IF(([2]JOE_DATA!$C$2:$C$19999=$AG127)*([2]JOE_DATA!$B$2:$B$19999="Applicable law"),1,0)))</f>
        <v>1</v>
      </c>
      <c r="GH127" s="3">
        <f t="array" ref="GH127">IF(ISBLANK($AO127),1,SUM(IF(([2]JOE_DATA!$C$2:$C$19999=$AO127)*([2]JOE_DATA!$B$2:$B$19999="Contentious"),1,0)))</f>
        <v>1</v>
      </c>
      <c r="GI127" s="3">
        <f t="array" ref="GI127">IF(ISBLANK($AP127),1,SUM(IF(([2]JOE_DATA!$C$2:$C$19999=$AP127)*([2]JOE_DATA!$B$2:$B$19999="Dispute resolution"),1,0)))</f>
        <v>1</v>
      </c>
      <c r="GJ127" s="3">
        <f t="array" ref="GJ127">IF(ISBLANK($AQ127),1,SUM(IF(([2]JOE_DATA!$C$2:$C$19999=$AQ127)*([2]JOE_DATA!$B$2:$B$19999="Language of dispute"),1,0)))</f>
        <v>1</v>
      </c>
      <c r="GK127" s="3">
        <f t="array" ref="GK127">IF(LEN($AW127)=0,0.4,SUM(IF(([2]JOE_DATA!$C$2:$C$19999=$AW127)*([2]JOE_DATA!$B$2:$B$19999="Country Of Arbitration"),0.4,0)))
+
IF(LEN($AX127)=0,0.3,SUM(IF(([2]JOE_DATA!$C$2:$C$19999=$AX127)*([2]JOE_DATA!$B$2:$B$19999="Country Of Arbitration"),0.3,0)))
+
IF(LEN($AY127)=0,0.3,SUM(IF(([2]JOE_DATA!$C$2:$C$19999=$AY127)*([2]JOE_DATA!$B$2:$B$19999="Country Of Arbitration"),0.3,0)))</f>
        <v>1</v>
      </c>
      <c r="GL127" s="3">
        <f t="array" ref="GL127">IF(LEN($AT127)=0,0.4,SUM(IF(([2]JOE_DATA!$C$2:$C$19999=$AT127)*([2]JOE_DATA!$B$2:$B$19999="Jurisdiction of dispute"),0.4,0)))
+
IF(LEN($AU127)=0,0.3,SUM(IF(([2]JOE_DATA!$C$2:$C$19999=$AU127)*([2]JOE_DATA!$B$2:$B$19999="Jurisdiction of dispute"),0.3,0)))
+
IF(LEN($AV127)=0,0.3,SUM(IF(([2]JOE_DATA!$C$2:$C$19999=$AV127)*([2]JOE_DATA!$B$2:$B$19999="Jurisdiction of dispute"),0.3,0)))</f>
        <v>1</v>
      </c>
      <c r="GM127" s="3">
        <f t="array" ref="GM127">IF(LEN($AZ127)=0,0.6,SUM(IF(([2]JOE_DATA!$C$2:$C$19999=$AZ127)*([2]JOE_DATA!$B$2:$B$19999="Seat of arbitration"),0.6,0)))
+
IF(LEN($BA127)=0,0.4,SUM(IF(([2]JOE_DATA!$C$2:$C$19999=$BA127)*([2]JOE_DATA!$B$2:$B$19999="Seat of arbitration"),0.4,0)))</f>
        <v>1</v>
      </c>
      <c r="GN127" s="3">
        <f t="array" ref="GN127">IF(ISBLANK($BB127),1,SUM(IF(([2]JOE_DATA!$C$2:$C$19999=$BB127)*([2]JOE_DATA!$B$2:$B$19999="Arbitral rules"),1,0)))</f>
        <v>1</v>
      </c>
      <c r="GO127" s="3">
        <f t="array" ref="GO127">IF(ISBLANK($BC127),1,SUM(IF(([2]JOE_DATA!$C$2:$C$19999=$BC127)*([2]JOE_DATA!$B$2:$B$19999="Investment treaty"),1,0)))</f>
        <v>1</v>
      </c>
      <c r="GP127" s="3">
        <f t="array" ref="GP127">IF(ISBLANK($BD127),1,SUM(IF(([2]JOE_DATA!$C$2:$C$19999=$BD127)*([2]JOE_DATA!$B$2:$B$19999="Investigation type"),1,0)))</f>
        <v>1</v>
      </c>
      <c r="GQ127" s="3">
        <f t="array" ref="GQ127">IF(ISBLANK($BF127),1,SUM(IF(([2]JOE_DATA!$C$2:$C$19999=$BF127)*([2]JOE_DATA!$B$2:$B$19999="Currency of deal"),1,0)))</f>
        <v>1</v>
      </c>
      <c r="GR127" s="3">
        <f t="array" ref="GR127">IF(ISBLANK($BG127),1,SUM(IF(([2]JOE_DATA!$C$2:$C$19999=$BG127)*([2]JOE_DATA!$B$2:$B$19999="Value confidential"),1,0)))</f>
        <v>1</v>
      </c>
      <c r="GS127" s="3">
        <f t="array" ref="GS127">IF(ISBLANK($BH127),1,SUM(IF(([2]JOE_DATA!$C$2:$C$19999=$BH127)*([2]JOE_DATA!$B$2:$B$19999="Value confidential on completion"),1,0)))</f>
        <v>1</v>
      </c>
      <c r="GT127" s="3">
        <f t="array" ref="GT127">IF(LEN($BI127)=0,0.4,SUM(IF(([2]JOE_DATA!$C$2:$C$19999=$BI127)*([2]JOE_DATA!$B$2:$B$19999="Teams"),0.4,0)))
+
IF(LEN($BJ127)=0,0.3,SUM(IF(([2]JOE_DATA!$C$2:$C$19999=$BJ127)*([2]JOE_DATA!$B$2:$B$19999="Teams"),0.3,0)))
+
IF(LEN($BK127)=0,0.3,SUM(IF(([2]JOE_DATA!$C$2:$C$19999=$BK127)*([2]JOE_DATA!$B$2:$B$19999="Teams"),0.3,0)))</f>
        <v>1</v>
      </c>
      <c r="GU127" s="3">
        <f t="array" ref="GU127">IF(LEN($BL127)=0,0.4,SUM(IF(([2]JOE_DATA!$C$2:$C$19999=$BL127)*([2]JOE_DATA!$B$2:$B$19999="Lead Matter Partner"),0.4,0)))
+
IF(LEN($BM127)=0,0.3,SUM(IF(([2]JOE_DATA!$C$2:$C$19999=$BM127)*([2]JOE_DATA!$B$2:$B$19999="Lead Matter Partner"),0.3,0)))
+
IF(LEN($BN127)=0,0.3,SUM(IF(([2]JOE_DATA!$C$2:$C$19999=$BN127)*([2]JOE_DATA!$B$2:$B$19999="Lead Matter Partner"),0.3,0)))</f>
        <v>1</v>
      </c>
      <c r="GV127" s="3">
        <f t="array" ref="GV127">IF(LEN($BP127)=0,0.4,SUM(IF(([2]JOE_DATA!$C$2:$C$19999=$BP127)*([2]JOE_DATA!$B$2:$B$19999="Source of credential"),0.4,0)))
+
IF(LEN($BQ127)=0,0.3,SUM(IF(([2]JOE_DATA!$C$2:$C$19999=$BQ127)*([2]JOE_DATA!$B$2:$B$19999="Source of credential"),0.3,0)))
+
IF(LEN($BR127)=0,0.3,SUM(IF(([2]JOE_DATA!$C$2:$C$19999=$BR127)*([2]JOE_DATA!$B$2:$B$19999="Source of credential"),0.3,0)))</f>
        <v>1</v>
      </c>
      <c r="GW127" s="3">
        <f t="array" ref="GW127">IF(LEN($BX127)=0,0.4,SUM(IF(([2]JOE_DATA!$C$2:$C$19999=$BX127)*([2]JOE_DATA!$B$2:$B$19999="CMS firms involved"),0.4,0)))
+
IF(LEN($BY127)=0,0.6,SUM(IF(([2]JOE_DATA!$C$2:$C$19999=$BY127)*([2]JOE_DATA!$B$2:$B$19999="CMS firms involved"),0.6,0)))</f>
        <v>1</v>
      </c>
      <c r="GX127" s="3">
        <f t="array" ref="GX127">IF(ISBLANK($BZ127),1,SUM(IF(([2]JOE_DATA!$C$2:$C$19999=$BZ127)*([2]JOE_DATA!$B$2:$B$19999="Lead CMS firm"),1,0)))</f>
        <v>1</v>
      </c>
      <c r="GY127" s="3">
        <f t="array" ref="GY127">IF(LEN($CA127)=0,0.4,SUM(IF(([2]JOE_DATA!$C$2:$C$19999=$CA127)*([2]JOE_DATA!$B$2:$B$19999="Countries of other CMS firms"),0.4,0)))
+
IF(LEN($CB127)=0,0.3,SUM(IF(([2]JOE_DATA!$C$2:$C$19999=$CB127)*([2]JOE_DATA!$B$2:$B$19999="Countries of other CMS firms"),0.3,0)))
+
IF(LEN($CC127)=0,0.3,SUM(IF(([2]JOE_DATA!$C$2:$C$19999=$CC127)*([2]JOE_DATA!$B$2:$B$19999="Countries of other CMS firms"),0.3,0)))</f>
        <v>1</v>
      </c>
      <c r="GZ127" s="3">
        <f t="array" ref="GZ127">IF(ISBLANK($CD127),1,SUM(IF(([2]JOE_DATA!$C$2:$C$19999=$CD127)*([2]JOE_DATA!$B$2:$B$19999="Credential status"),1,0)))</f>
        <v>1</v>
      </c>
      <c r="HA127" s="3">
        <f t="array" ref="HA127">IF(ISBLANK($CE127),1,SUM(IF(([2]JOE_DATA!$C$2:$C$19999=$CE127)*([2]JOE_DATA!$B$2:$B$19999="Credential version"),1,0)))</f>
        <v>1</v>
      </c>
      <c r="HB127" s="3">
        <f t="array" ref="HB127">IF(ISBLANK($CG127),1,SUM(IF(([2]JOE_DATA!$C$2:$C$19999=$CG127)*([2]JOE_DATA!$B$2:$B$19999="Credential type "),1,0)))</f>
        <v>1</v>
      </c>
      <c r="HC127" s="3">
        <f t="array" ref="HC127">IF(ISBLANK($CH127),1,SUM(IF(([2]JOE_DATA!$C$2:$C$19999=$CH127)*([2]JOE_DATA!$B$2:$B$19999="Other uses"),1,0)))</f>
        <v>1</v>
      </c>
      <c r="HD127" s="3">
        <f t="array" ref="HD127">IF(ISBLANK($CK127),1,SUM(IF(([2]JOE_DATA!$C$2:$C$19999=$CK127)*([2]JOE_DATA!$B$2:$B$19999="Priority"),1,0)))</f>
        <v>1</v>
      </c>
      <c r="HE127" s="3">
        <f t="array" ref="HE127">IF(LEN($CM127)=0,0.4,SUM(IF(([2]JOE_DATA!$C$2:$C$19999=$CM127)*([2]JOE_DATA!$B$2:$B$19999="Know how"),0.4,0)))
+
IF(LEN($CN127)=0,0.3,SUM(IF(([2]JOE_DATA!$C$2:$C$19999=$CN127)*([2]JOE_DATA!$B$2:$B$19999="Know how"),0.3,0)))
+
IF(LEN($CO127)=0,0.3,SUM(IF(([2]JOE_DATA!$C$2:$C$19999=$CO127)*([2]JOE_DATA!$B$2:$B$19999="Know how"),0.3,0)))</f>
        <v>1</v>
      </c>
      <c r="HF127" s="3">
        <f t="array" ref="HF127">IF(LEN($CS127)=0,0.4,SUM(IF(([2]JOE_DATA!$C$2:$C$19999=$CS127)*([2]JOE_DATA!$B$2:$B$19999="Work type")*([2]JOE_DATA!$A$2:$A$19999="BAIF"),0.4,0)))
+
IF(LEN($CT127)=0,0.3,SUM(IF(([2]JOE_DATA!$C$2:$C$19999=$CT127)*([2]JOE_DATA!$B$2:$B$19999="Work type")*([2]JOE_DATA!$A$2:$A$19999="BAIF"),0.3,0)))
+
IF(LEN($CU127)=0,0.3,SUM(IF(([2]JOE_DATA!$C$2:$C$19999=$CU127)*([2]JOE_DATA!$B$2:$B$19999="Work type")*([2]JOE_DATA!$A$2:$A$19999="BAIF"),0.3,0)))</f>
        <v>1</v>
      </c>
      <c r="HG127" s="3">
        <f t="array" ref="HG127">IF(LEN($CQ127)=0,1,SUM(IF(([2]JOE_DATA!$C$2:$C$19999=$CQ127)*([2]JOE_DATA!$B$2:$B$19999="Client type")*([2]JOE_DATA!$A$2:$A$19999="BAIF"),1,0)))</f>
        <v>1</v>
      </c>
      <c r="HH127" s="3">
        <f t="array" ref="HH127">IF(LEN($CW127)=0,0.4,SUM(IF(([2]JOE_DATA!$C$2:$C$19999=$CW127)*([2]JOE_DATA!$B$2:$B$19999="Work type")*([2]JOE_DATA!$A$2:$A$19999="CRD"),0.4,0)))
+
IF(LEN($CX127)=0,0.3,SUM(IF(([2]JOE_DATA!$C$2:$C$19999=$CX127)*([2]JOE_DATA!$B$2:$B$19999="Work type")*([2]JOE_DATA!$A$2:$A$19999="CRD"),0.3,0)))
+
IF(LEN($CY127)=0,0.3,SUM(IF(([2]JOE_DATA!$C$2:$C$19999=$CY127)*([2]JOE_DATA!$B$2:$B$19999="Work type")*([2]JOE_DATA!$A$2:$A$19999="CRD"),0.3,0)))</f>
        <v>1</v>
      </c>
      <c r="HI127" s="3">
        <f t="array" ref="HI127">IF(LEN($CZ127)=0,0.4,SUM(IF(([2]JOE_DATA!$C$2:$C$19999=$CZ127)*([2]JOE_DATA!$B$2:$B$19999="Sub-work type")*([2]JOE_DATA!$A$2:$A$19999="CRD"),0.4,0)))
+
IF(LEN($DA127)=0,0.3,SUM(IF(([2]JOE_DATA!$C$2:$C$19999=$DA127)*([2]JOE_DATA!$B$2:$B$19999="Sub-work type")*([2]JOE_DATA!$A$2:$A$19999="CRD"),0.3,0)))
+
IF(LEN($DB127)=0,0.3,SUM(IF(([2]JOE_DATA!$C$2:$C$19999=$DB127)*([2]JOE_DATA!$B$2:$B$19999="Sub-work type")*([2]JOE_DATA!$A$2:$A$19999="CRD"),0.3,0)))</f>
        <v>1</v>
      </c>
      <c r="HJ127" s="3">
        <f t="array" ref="HJ127">IF(LEN($CV127)=0,1,SUM(IF(([2]JOE_DATA!$C$2:$C$19999=$CV127)*([2]JOE_DATA!$B$2:$B$19999="Client type")*([2]JOE_DATA!$A$2:$A$19999="CRD"),1,0)))</f>
        <v>1</v>
      </c>
      <c r="HK127" s="3">
        <f t="array" ref="HK127">IF(LEN($DC127)=0,0.4,SUM(IF(([2]JOE_DATA!$C$2:$C$19999=$DC127)*([2]JOE_DATA!$B$2:$B$19999="Work type")*([2]JOE_DATA!$A$2:$A$19999="Corporate"),0.4,0)))
+
IF(LEN($DD127)=0,0.3,SUM(IF(([2]JOE_DATA!$C$2:$C$19999=$DD127)*([2]JOE_DATA!$B$2:$B$19999="Work type")*([2]JOE_DATA!$A$2:$A$19999="Corporate"),0.3,0)))
+
IF(LEN($DE127)=0,0.3,SUM(IF(([2]JOE_DATA!$C$2:$C$19999=$DE127)*([2]JOE_DATA!$B$2:$B$19999="Work type")*([2]JOE_DATA!$A$2:$A$19999="Corporate"),0.3,0)))</f>
        <v>1</v>
      </c>
      <c r="HL127" s="3">
        <f t="array" ref="HL127">IF(LEN($DF127)=0,0.4,SUM(IF(([2]JOE_DATA!$C$2:$C$19999=$DF127)*([2]JOE_DATA!$B$2:$B$19999="Sub-work type")*([2]JOE_DATA!$A$2:$A$19999="Corporate"),0.4,0)))
+
IF(LEN($DG127)=0,0.3,SUM(IF(([2]JOE_DATA!$C$2:$C$19999=$DG127)*([2]JOE_DATA!$B$2:$B$19999="Sub-work type")*([2]JOE_DATA!$A$2:$A$19999="Corporate"),0.3,0)))
+
IF(LEN($DH127)=0,0.3,SUM(IF(([2]JOE_DATA!$C$2:$C$19999=$DH127)*([2]JOE_DATA!$B$2:$B$19999="Sub-work type")*([2]JOE_DATA!$A$2:$A$19999="Corporate"),0.3,0)))</f>
        <v>1</v>
      </c>
      <c r="HM127" s="3">
        <f t="array" ref="HM127">IF(LEN($DI127)=0,0.4,SUM(IF(([2]JOE_DATA!$C$2:$C$19999=$DI127)*([2]JOE_DATA!$B$2:$B$19999="Acting for")*([2]JOE_DATA!$A$2:$A$19999="Corporate"),0.4,0)))
+
IF(LEN($DJ127)=0,0.3,SUM(IF(([2]JOE_DATA!$C$2:$C$19999=$DJ127)*([2]JOE_DATA!$B$2:$B$19999="Acting for")*([2]JOE_DATA!$A$2:$A$19999="Corporate"),0.3,0)))
+
IF(LEN($DK127)=0,0.3,SUM(IF(([2]JOE_DATA!$C$2:$C$19999=$DK127)*([2]JOE_DATA!$B$2:$B$19999="Acting for")*([2]JOE_DATA!$A$2:$A$19999="Corporate"),0.3,0)))</f>
        <v>1</v>
      </c>
      <c r="HN127" s="3">
        <f t="array" ref="HN127">IF(LEN($DM127)=0,0.4,SUM(IF(([2]JOE_DATA!$C$2:$C$19999=$DM127)*([2]JOE_DATA!$B$2:$B$19999="Country of buyer")*([2]JOE_DATA!$A$2:$A$19999="Corporate"),0.4,0)))
+
IF(LEN($DN127)=0,0.3,SUM(IF(([2]JOE_DATA!$C$2:$C$19999=$DN127)*([2]JOE_DATA!$B$2:$B$19999="Country of buyer")*([2]JOE_DATA!$A$2:$A$19999="Corporate"),0.3,0)))
+
IF(LEN($DL127)=0,0.3,SUM(IF(([2]JOE_DATA!$C$2:$C$19999=$DL127)*([2]JOE_DATA!$B$2:$B$19999="Country of buyer")*([2]JOE_DATA!$A$2:$A$19999="Corporate"),0.3,0)))</f>
        <v>1</v>
      </c>
      <c r="HO127" s="3">
        <f t="array" ref="HO127">IF(LEN($DO127)=0,0.4,SUM(IF(([2]JOE_DATA!$C$2:$C$19999=$DO127)*([2]JOE_DATA!$B$2:$B$19999="Country of seller")*([2]JOE_DATA!$A$2:$A$19999="Corporate"),0.4,0)))
+
IF(LEN($DP127)=0,0.3,SUM(IF(([2]JOE_DATA!$C$2:$C$19999=$DP127)*([2]JOE_DATA!$B$2:$B$19999="Country of seller")*([2]JOE_DATA!$A$2:$A$19999="Corporate"),0.3,0)))
+
IF(LEN($DQ127)=0,0.3,SUM(IF(([2]JOE_DATA!$C$2:$C$19999=$DQ127)*([2]JOE_DATA!$B$2:$B$19999="Country of seller")*([2]JOE_DATA!$A$2:$A$19999="Corporate"),0.3,0)))</f>
        <v>1</v>
      </c>
      <c r="HP127" s="3">
        <f t="array" ref="HP127">IF(LEN($DR127)=0,0.4,SUM(IF(([2]JOE_DATA!$C$2:$C$19999=$DR127)*([2]JOE_DATA!$B$2:$B$19999="Country of target")*([2]JOE_DATA!$A$2:$A$19999="Corporate"),0.4,0)))
+
IF(LEN($DS127)=0,0.3,SUM(IF(([2]JOE_DATA!$C$2:$C$19999=$DS127)*([2]JOE_DATA!$B$2:$B$19999="Country of target")*([2]JOE_DATA!$A$2:$A$19999="Corporate"),0.3,0)))
+
IF(LEN($DT127)=0,0.3,SUM(IF(([2]JOE_DATA!$C$2:$C$19999=$DT127)*([2]JOE_DATA!$B$2:$B$19999="Country of target")*([2]JOE_DATA!$A$2:$A$19999="Corporate"),0.3,0)))</f>
        <v>1</v>
      </c>
      <c r="HQ127" s="3">
        <f t="array" ref="HQ127">IF(LEN($DU127)=0,1,SUM(IF(([2]JOE_DATA!$C$2:$C$19999=$DU127)*([2]JOE_DATA!$B$2:$B$19999="Value over US $5m")*([2]JOE_DATA!$A$2:$A$19999="Corporate"),1,0)))</f>
        <v>1</v>
      </c>
      <c r="HR127" s="3">
        <f t="array" ref="HR127">IF(LEN($DV127)=0,1,SUM(IF(([2]JOE_DATA!$C$2:$C$19999=$DV127)*([2]JOE_DATA!$B$2:$B$19999="Value over £500,000")*([2]JOE_DATA!$A$2:$A$19999="Corporate"),1,0)))</f>
        <v>1</v>
      </c>
      <c r="HS127" s="3">
        <f t="array" ref="HS127">IF(LEN($DW127)=0,1,SUM(IF(([2]JOE_DATA!$C$2:$C$19999=$DW127)*([2]JOE_DATA!$B$2:$B$19999="Value over Euro 5m")*([2]JOE_DATA!$A$2:$A$19999="Corporate"),1,0)))</f>
        <v>1</v>
      </c>
      <c r="HT127" s="3">
        <f t="array" ref="HT127">IF(LEN($DX127)=0,1,SUM(IF(([2]JOE_DATA!$C$2:$C$19999=$DX127)*([2]JOE_DATA!$B$2:$B$19999="Value range in euros")*([2]JOE_DATA!$A$2:$A$19999="Corporate"),1,0)))</f>
        <v>1</v>
      </c>
      <c r="HU127" s="3">
        <f t="array" ref="HU127">IF(LEN($DY127)=0,1,SUM(IF(([2]JOE_DATA!$C$2:$C$19999=$DY127)*([2]JOE_DATA!$B$2:$B$19999="Is the deal relevant for M&amp;A study")*([2]JOE_DATA!$A$2:$A$19999="Corporate"),1,0)))</f>
        <v>1</v>
      </c>
      <c r="HV127" s="3">
        <f t="array" ref="HV127">IF(LEN($DZ127)=0,1,SUM(IF(([2]JOE_DATA!$C$2:$C$19999=$DZ127)*([2]JOE_DATA!$B$2:$B$19999="Does the deal involve PE clients")*([2]JOE_DATA!$A$2:$A$19999="Corporate"),1,0)))</f>
        <v>1</v>
      </c>
      <c r="HW127" s="3">
        <f t="array" ref="HW127">IF(LEN($EA127)=0,1,SUM(IF(([2]JOE_DATA!$C$2:$C$19999=$EA127)*([2]JOE_DATA!$B$2:$B$19999="Quarter deal announced/signed")*([2]JOE_DATA!$A$2:$A$19999="Corporate"),1,0)))</f>
        <v>1</v>
      </c>
      <c r="HX127" s="3">
        <f t="array" ref="HX127">IF(LEN($EB127)=0,1,SUM(IF(([2]JOE_DATA!$C$2:$C$19999=$EB127)*([2]JOE_DATA!$B$2:$B$19999="Quarter deal completed")*([2]JOE_DATA!$A$2:$A$19999="Corporate"),1,0)))</f>
        <v>1</v>
      </c>
      <c r="HY127" s="3">
        <f t="array" ref="HY127">IF(LEN($EC127)=0,1,SUM(IF(([2]JOE_DATA!$C$2:$C$19999=$EC127)*([2]JOE_DATA!$B$2:$B$19999="Year deal announced/signed")*([2]JOE_DATA!$A$2:$A$19999="Corporate"),1,0)))</f>
        <v>1</v>
      </c>
      <c r="HZ127" s="3">
        <f t="array" ref="HZ127">IF(LEN($ED127)=0,1,SUM(IF(([2]JOE_DATA!$C$2:$C$19999=$ED127)*([2]JOE_DATA!$B$2:$B$19999="Year deal completed")*([2]JOE_DATA!$A$2:$A$19999="Corporate"),1,0)))</f>
        <v>1</v>
      </c>
      <c r="IA127" s="3">
        <v>1</v>
      </c>
      <c r="IB127" s="3">
        <f t="array" ref="IB127">IF(LEN($EF127)=0,1,SUM(IF(([2]JOE_DATA!$C$2:$C$19999=$EF127)*([2]JOE_DATA!$B$2:$B$19999="Work type")*([2]JOE_DATA!$A$2:$A$19999="Corporate Tax"),1,0)))</f>
        <v>1</v>
      </c>
      <c r="IC127" s="3">
        <f t="array" ref="IC127">IF(LEN($EG127)=0,0.4,SUM(IF(([2]JOE_DATA!$C$2:$C$19999=$EG127)*([2]JOE_DATA!$B$2:$B$19999="Work type")*([2]JOE_DATA!$A$2:$A$19999="EPC Construction"),0.4,0)))
+
IF(LEN($EH127)=0,0.3,SUM(IF(([2]JOE_DATA!$C$2:$C$19999=$EH127)*([2]JOE_DATA!$B$2:$B$19999="Work type")*([2]JOE_DATA!$A$2:$A$19999="EPC Construction"),0.3,0)))
+
IF(LEN($EI127)=0,0.3,SUM(IF(([2]JOE_DATA!$C$2:$C$19999=$EI127)*([2]JOE_DATA!$B$2:$B$19999="Work type")*([2]JOE_DATA!$A$2:$A$19999="EPC Construction"),0.3,0)))</f>
        <v>1</v>
      </c>
      <c r="ID127" s="3">
        <f t="array" ref="ID127">IF(LEN($EJ127)=0,0.4,SUM(IF(([2]JOE_DATA!$C$2:$C$19999=$EJ127)*([2]JOE_DATA!$B$2:$B$19999="Contract type")*([2]JOE_DATA!$A$2:$A$19999="EPC Construction"),0.4,0)))
+
IF(LEN($EK127)=0,0.3,SUM(IF(([2]JOE_DATA!$C$2:$C$19999=$EK127)*([2]JOE_DATA!$B$2:$B$19999="Contract type")*([2]JOE_DATA!$A$2:$A$19999="EPC Construction"),0.3,0)))
+
IF(LEN($EL127)=0,0.3,SUM(IF(([2]JOE_DATA!$C$2:$C$19999=$EL127)*([2]JOE_DATA!$B$2:$B$19999="Contract type")*([2]JOE_DATA!$A$2:$A$19999="EPC Construction"),0.3,0)))</f>
        <v>1</v>
      </c>
      <c r="IE127" s="3">
        <f t="array" ref="IE127">IF(LEN($EP127)=0,1,SUM(IF(([2]JOE_DATA!$C$2:$C$19999=$EP127)*([2]JOE_DATA!$B$2:$B$19999="Client type")*([2]JOE_DATA!$A$2:$A$19999="EPC Construction"),1,0)))</f>
        <v>1</v>
      </c>
      <c r="IF127" s="3">
        <f t="array" ref="IF127">IF(LEN($EN127)=0,1,SUM(IF(([2]JOE_DATA!$C$2:$C$19999=$EN127)*([2]JOE_DATA!$B$2:$B$19999="Subject matter")*([2]JOE_DATA!$A$2:$A$19999="EPC Construction"),1,0)))</f>
        <v>1</v>
      </c>
      <c r="IG127" s="3">
        <f t="array" ref="IG127">IF(LEN($ER127)=0,1,SUM(IF(([2]JOE_DATA!$C$2:$C$19999=$ER127)*([2]JOE_DATA!$B$2:$B$19999="Client scope")*([2]JOE_DATA!$A$2:$A$19999="EPC Construction"),1,0)))</f>
        <v>1</v>
      </c>
      <c r="IH127" s="3">
        <f t="array" ref="IH127">IF(LEN($ES127)=0,0.4,SUM(IF(([2]JOE_DATA!$C$2:$C$19999=$ES127)*([2]JOE_DATA!$B$2:$B$19999="Work type")*([2]JOE_DATA!$A$2:$A$19999="EPC Energy"),0.4,0)))
+
IF(LEN($ET127)=0,0.3,SUM(IF(([2]JOE_DATA!$C$2:$C$19999=$ET127)*([2]JOE_DATA!$B$2:$B$19999="Work type")*([2]JOE_DATA!$A$2:$A$19999="EPC Energy"),0.3,0)))
+
IF(LEN($EU127)=0,0.3,SUM(IF(([2]JOE_DATA!$C$2:$C$19999=$EU127)*([2]JOE_DATA!$B$2:$B$19999="Work type")*([2]JOE_DATA!$A$2:$A$19999="EPC Energy"),0.3,0)))</f>
        <v>1</v>
      </c>
      <c r="II127" s="3">
        <f t="array" ref="II127">IF(LEN($EV127)=0,1,SUM(IF(([2]JOE_DATA!$C$2:$C$19999=$EV127)*([2]JOE_DATA!$B$2:$B$19999="Work type")*([2]JOE_DATA!$A$2:$A$19999="EPC Energy"),1,0)))</f>
        <v>1</v>
      </c>
      <c r="IJ127" s="3">
        <f t="array" ref="IJ127">IF(LEN($EW127)=0,1,SUM(IF(([2]JOE_DATA!$C$2:$C$19999=$EW127)*([2]JOE_DATA!$B$2:$B$19999="Client type")*([2]JOE_DATA!$A$2:$A$19999="EPC Projects"),1,0)))</f>
        <v>1</v>
      </c>
      <c r="IK127" s="3">
        <f t="array" ref="IK127">IF(LEN($FE127)=0,0.4,SUM(IF(([2]JOE_DATA!$C$2:$C$19999=$FE127)*([2]JOE_DATA!$B$2:$B$19999="Client type")*([2]JOE_DATA!$A$2:$A$19999="Real Estate"),0.4,0)))
+
IF(LEN($FF127)=0,0.3,SUM(IF(([2]JOE_DATA!$C$2:$C$19999=$FF127)*([2]JOE_DATA!$B$2:$B$19999="Client type")*([2]JOE_DATA!$A$2:$A$19999="Real Estate"),0.3,0)))
+
IF(LEN($FG127)=0,0.3,SUM(IF(([2]JOE_DATA!$C$2:$C$19999=$FG127)*([2]JOE_DATA!$B$2:$B$19999="Client type")*([2]JOE_DATA!$A$2:$A$19999="Real Estate"),0.3,0)))</f>
        <v>1</v>
      </c>
      <c r="IL127" s="3">
        <f t="array" ref="IL127">IF(LEN($FH127)=0,0.4,SUM(IF(([2]JOE_DATA!$C$2:$C$19999=$FH127)*([2]JOE_DATA!$B$2:$B$19999="Work type")*([2]JOE_DATA!$A$2:$A$19999="Real Estate"),0.4,0)))
+
IF(LEN($FI127)=0,0.3,SUM(IF(([2]JOE_DATA!$C$2:$C$19999=$FI127)*([2]JOE_DATA!$B$2:$B$19999="Work type")*([2]JOE_DATA!$A$2:$A$19999="Real Estate"),0.3,0)))
+
IF(LEN($FJ127)=0,0.3,SUM(IF(([2]JOE_DATA!$C$2:$C$19999=$FJ127)*([2]JOE_DATA!$B$2:$B$19999="Work type")*([2]JOE_DATA!$A$2:$A$19999="Real Estate"),0.3,0)))</f>
        <v>1</v>
      </c>
      <c r="IM127" s="3">
        <f t="array" ref="IM127">IF(LEN($EX127)=0,0.4,SUM(IF(([2]JOE_DATA!$C$2:$C$19999=$EX127)*([2]JOE_DATA!$B$2:$B$19999="Work type")*([2]JOE_DATA!$A$2:$A$19999="Human Capital"),0.4,0)))
+
IF(LEN($EY127)=0,0.3,SUM(IF(([2]JOE_DATA!$C$2:$C$19999=$EY127)*([2]JOE_DATA!$B$2:$B$19999="Work type")*([2]JOE_DATA!$A$2:$A$19999="Human Capital"),0.3,0)))
+
IF(LEN($EZ127)=0,0.3,SUM(IF(([2]JOE_DATA!$C$2:$C$19999=$EZ127)*([2]JOE_DATA!$B$2:$B$19999="Work type")*([2]JOE_DATA!$A$2:$A$19999="Human Capital"),0.3,0)))</f>
        <v>1</v>
      </c>
      <c r="IN127" s="3">
        <f t="array" ref="IN127">IF(LEN($FA127)=0,0.4,SUM(IF(([2]JOE_DATA!$C$2:$C$19999=$FA127)*([2]JOE_DATA!$B$2:$B$19999="Sub-work types")*([2]JOE_DATA!$A$2:$A$19999="Human Capital"),0.4,0)))
+
IF(LEN($FB127)=0,0.3,SUM(IF(([2]JOE_DATA!$C$2:$C$19999=$FB127)*([2]JOE_DATA!$B$2:$B$19999="Sub-work types")*([2]JOE_DATA!$A$2:$A$19999="Human Capital"),0.3,0)))
+
IF(LEN($FC127)=0,0.3,SUM(IF(([2]JOE_DATA!$C$2:$C$19999=$FC127)*([2]JOE_DATA!$B$2:$B$19999="Sub-work types")*([2]JOE_DATA!$A$2:$A$19999="Human Capital"),0.3,0)))</f>
        <v>1</v>
      </c>
      <c r="IO127" s="16">
        <f t="array" ref="IO127">IF(LEN($FD127)=0,1,SUM(IF(([2]JOE_DATA!$C$2:$C$19999=$FD127)*([2]JOE_DATA!$B$2:$B$19999="Pension scheme")*([2]JOE_DATA!$A$2:$A$19999="Human Capital"),1,0)))</f>
        <v>1</v>
      </c>
      <c r="IP127" s="3">
        <f t="array" ref="IP127">IF(LEN($BT127)=0,0.4,SUM(IF(([2]JOE_DATA!$C$2:$C$19999=$BT127)*([2]JOE_DATA!$B$2:$B$19999="Other Matter Executive"),0.4,0)))
+
IF(LEN($BU127)=0,0.3,SUM(IF(([2]JOE_DATA!$C$2:$C$19999=$BU127)*([2]JOE_DATA!$B$2:$B$19999="Other Matter Executive"),0.3,0)))
+
IF(LEN($BV127)=0,0.3,SUM(IF(([2]JOE_DATA!$C$2:$C$19999=$BV127)*([2]JOE_DATA!$B$2:$B$19999="Other Matter Executive"),0.3,0)))</f>
        <v>1</v>
      </c>
    </row>
    <row r="128" spans="1:250" ht="27.75">
      <c r="A128" s="37" t="s">
        <v>246</v>
      </c>
      <c r="B128" s="38" t="s">
        <v>617</v>
      </c>
      <c r="C128" s="37" t="s">
        <v>248</v>
      </c>
      <c r="D128" s="37" t="s">
        <v>624</v>
      </c>
      <c r="E128" s="3"/>
      <c r="F128" s="39" t="s">
        <v>250</v>
      </c>
      <c r="G128" s="3"/>
      <c r="H128" s="3"/>
      <c r="I128" s="40" t="s">
        <v>251</v>
      </c>
      <c r="J128" s="40" t="s">
        <v>263</v>
      </c>
      <c r="K128" s="37" t="s">
        <v>446</v>
      </c>
      <c r="L128" s="37"/>
      <c r="M128" s="3"/>
      <c r="N128" s="3"/>
      <c r="O128" s="41" t="s">
        <v>99</v>
      </c>
      <c r="P128" s="37"/>
      <c r="Q128" s="37"/>
      <c r="R128" s="3"/>
      <c r="S128" s="42"/>
      <c r="T128" s="42">
        <v>40299</v>
      </c>
      <c r="U128" s="37" t="s">
        <v>250</v>
      </c>
      <c r="V128" s="3"/>
      <c r="W128" s="3"/>
      <c r="X128" s="40" t="s">
        <v>251</v>
      </c>
      <c r="Y128" s="40" t="s">
        <v>263</v>
      </c>
      <c r="Z128" s="37" t="s">
        <v>446</v>
      </c>
      <c r="AA128" s="37" t="s">
        <v>625</v>
      </c>
      <c r="AB128" s="37"/>
      <c r="AC128" s="3"/>
      <c r="AD128" s="37" t="s">
        <v>248</v>
      </c>
      <c r="AE128" s="3"/>
      <c r="AF128" s="3"/>
      <c r="AG128" s="43" t="s">
        <v>130</v>
      </c>
      <c r="AH128" s="3"/>
      <c r="AI128" s="37" t="s">
        <v>255</v>
      </c>
      <c r="AJ128" s="3"/>
      <c r="AK128" s="3"/>
      <c r="AL128" s="37"/>
      <c r="AM128" s="3"/>
      <c r="AN128" s="3"/>
      <c r="AO128" s="37" t="s">
        <v>256</v>
      </c>
      <c r="AP128" s="3"/>
      <c r="AQ128" s="3"/>
      <c r="AR128" s="3"/>
      <c r="AS128" s="3"/>
      <c r="AT128" s="3"/>
      <c r="AU128" s="3"/>
      <c r="AV128" s="3"/>
      <c r="AW128" s="3"/>
      <c r="AX128" s="3"/>
      <c r="AY128" s="3"/>
      <c r="AZ128" s="3"/>
      <c r="BA128" s="3"/>
      <c r="BB128" s="3"/>
      <c r="BC128" s="3"/>
      <c r="BD128" s="3"/>
      <c r="BE128" s="44"/>
      <c r="BF128" s="37"/>
      <c r="BG128" s="37" t="s">
        <v>254</v>
      </c>
      <c r="BH128" s="3"/>
      <c r="BI128" s="40" t="s">
        <v>257</v>
      </c>
      <c r="BJ128" s="45"/>
      <c r="BK128" s="45"/>
      <c r="BL128" s="46" t="s">
        <v>348</v>
      </c>
      <c r="BM128" s="46"/>
      <c r="BN128" s="37"/>
      <c r="BO128" s="3"/>
      <c r="BP128" s="3"/>
      <c r="BQ128" s="3"/>
      <c r="BR128" s="3"/>
      <c r="BS128" s="3"/>
      <c r="BT128" s="46" t="s">
        <v>552</v>
      </c>
      <c r="BU128" s="37"/>
      <c r="BV128" s="37"/>
      <c r="BW128" s="3"/>
      <c r="BX128" s="3"/>
      <c r="BY128" s="3"/>
      <c r="BZ128" s="3"/>
      <c r="CA128" s="3"/>
      <c r="CB128" s="3"/>
      <c r="CC128" s="3"/>
      <c r="CD128" s="41" t="s">
        <v>259</v>
      </c>
      <c r="CE128" s="40" t="s">
        <v>260</v>
      </c>
      <c r="CF128" s="3"/>
      <c r="CG128" s="41" t="s">
        <v>261</v>
      </c>
      <c r="CH128" s="40"/>
      <c r="CI128" s="3"/>
      <c r="CJ128" s="3"/>
      <c r="CK128" s="41" t="s">
        <v>262</v>
      </c>
      <c r="CL128" s="3"/>
      <c r="CM128" s="3"/>
      <c r="CN128" s="3"/>
      <c r="CO128" s="3"/>
      <c r="CP128" s="3"/>
      <c r="CQ128" s="37"/>
      <c r="CR128" s="37"/>
      <c r="CS128" s="37"/>
      <c r="CT128" s="37"/>
      <c r="CU128" s="37"/>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7"/>
      <c r="FF128" s="37"/>
      <c r="FG128" s="37"/>
      <c r="FH128" s="37"/>
      <c r="FI128" s="37"/>
      <c r="FJ128" s="3"/>
      <c r="FK128" s="3"/>
      <c r="FL128" s="3"/>
      <c r="FM128" s="3"/>
      <c r="FO128" s="3"/>
      <c r="FP128" s="3"/>
      <c r="FQ128" s="3" t="str">
        <f t="array" ref="FQ128">IF(SUM($FU128:$IP128)=74,"PASS","FAIL")</f>
        <v>PASS</v>
      </c>
      <c r="FR128" s="3">
        <f t="shared" si="9"/>
        <v>0</v>
      </c>
      <c r="FS128" s="3">
        <f t="shared" si="10"/>
        <v>0</v>
      </c>
      <c r="FT128" s="3"/>
      <c r="FU128" s="3">
        <f t="array" ref="FU128">SUM(IF(([2]JOE_DATA!$C$2:$C$19999=$C128)*([2]JOE_DATA!$B$2:$B$19999="Client Name Confidential"),1,0))</f>
        <v>1</v>
      </c>
      <c r="FV128" s="3">
        <f t="array" ref="FV128">IF(ISBLANK($E128),1,SUM(IF(([2]JOE_DATA!$C$2:$C$19999=$E128)*([2]JOE_DATA!$B$2:$B$19999="Client name confidential on completion"),1,0)))</f>
        <v>1</v>
      </c>
      <c r="FW128" s="3">
        <f t="array" ref="FW128">IF(LEN($F128)=0,0.5,SUM(IF(([2]JOE_DATA!$C$2:$C$19999=$F128)*([2]JOE_DATA!$B$2:$B$19999="Client sector group"),0.5,0)))
+
IF(LEN($G128)=0,0.25,SUM(IF(([2]JOE_DATA!$C$2:$C$19999=$G128)*([2]JOE_DATA!$B$2:$B$19999="Client sector group"),0.25,0)))
+
IF(LEN($H128)=0,0.25,SUM(IF(([2]JOE_DATA!$C$2:$C$19999=$H128)*([2]JOE_DATA!$B$2:$B$19999="Client sector group"),0.25,0)))</f>
        <v>1</v>
      </c>
      <c r="FX128" s="3">
        <f t="array" ref="FX128">IF(ISBLANK($I128),0.5,SUM(IF(([2]JOE_DATA!$C$2:$C$19999=$I128)*([2]JOE_DATA!$B$2:$B$19999="Client sub-sector group"),0.5,0)))
+
IF(ISBLANK($J128),0.25,SUM(IF(([2]JOE_DATA!$C$2:$C$19999=$J128)*([2]JOE_DATA!$B$2:$B$19999="Client sub-sector group"),0.25,0)))
+
IF(ISBLANK($K128),0.25,SUM(IF(([2]JOE_DATA!$C$2:$C$19999=$K128)*([2]JOE_DATA!$B$2:$B$19999="Client sub-sector group"),0.25,0)))</f>
        <v>1</v>
      </c>
      <c r="FY128" s="3">
        <f t="array" ref="FY128">IF(LEN($L128)=0,0.4,SUM(IF(([2]JOE_DATA!$C$2:$C$19999=$L128)*([2]JOE_DATA!$B$2:$B$19999="Predominant Country of Client"),0.4,0)))
+
IF(LEN($M128)=0,0.3,SUM(IF(([2]JOE_DATA!$C$2:$C$19999=$M128)*([2]JOE_DATA!$B$2:$B$19999="Predominant Country of Client"),0.3,0)))
+
IF(LEN($N128)=0,0.3,SUM(IF(([2]JOE_DATA!$C$2:$C$19999=$N128)*([2]JOE_DATA!$B$2:$B$19999="Predominant Country of Client"),0.3,0)))</f>
        <v>1</v>
      </c>
      <c r="FZ128" s="3">
        <f t="array" ref="FZ128">IF(LEN($O128)=0,0.4,SUM(IF(([2]JOE_DATA!$C$2:$C$19999=$O128)*([2]JOE_DATA!$B$2:$B$19999="Main practice group"),0.4,0)))
+
IF(LEN($P128)=0,0.3,SUM(IF(([2]JOE_DATA!$C$2:$C$19999=$P128)*([2]JOE_DATA!$B$2:$B$19999="Main practice group"),0.3,0)))
+
IF(LEN($Q128)=0,0.3,SUM(IF(([2]JOE_DATA!$C$2:$C$19999=$Q128)*([2]JOE_DATA!$B$2:$B$19999="Main practice group"),0.3,0)))</f>
        <v>1</v>
      </c>
      <c r="GA128" s="3">
        <f t="shared" si="11"/>
        <v>1</v>
      </c>
      <c r="GB128" s="3">
        <f t="shared" si="12"/>
        <v>1</v>
      </c>
      <c r="GC128" s="3">
        <f t="array" ref="GC128">IF(LEN($U128)=0,0.4,SUM(IF(([2]JOE_DATA!$C$2:$C$19999=$U128)*([2]JOE_DATA!$B$2:$B$19999="Matter sector group"),0.4,0)))
+
IF(LEN($V128)=0,0.3,SUM(IF(([2]JOE_DATA!$C$2:$C$19999=$V128)*([2]JOE_DATA!$B$2:$B$19999="Matter sector group"),0.3,0)))
+
IF(LEN($W128)=0,0.3,SUM(IF(([2]JOE_DATA!$C$2:$C$19999=$W128)*([2]JOE_DATA!$B$2:$B$19999="Matter sector group"),0.3,0)))</f>
        <v>1</v>
      </c>
      <c r="GD128" s="3">
        <f t="array" ref="GD128">IF(LEN($X128)=0,0.4,SUM(IF(([2]JOE_DATA!$C$2:$C$19999=$X128)*([2]JOE_DATA!$B$2:$B$19999="Matter sub-sector group"),0.4,0)))
+
IF(LEN($Y128)=0,0.3,SUM(IF(([2]JOE_DATA!$C$2:$C$19999=$Y128)*([2]JOE_DATA!$B$2:$B$19999="Matter sub-sector group"),0.3,0)))
+
IF(LEN($Z128)=0,0.3,SUM(IF(([2]JOE_DATA!$C$2:$C$19999=$Z128)*([2]JOE_DATA!$B$2:$B$19999="Matter sub-sector group"),0.3,0)))</f>
        <v>1</v>
      </c>
      <c r="GE128" s="3">
        <f t="array" ref="GE128">IF(ISBLANK($AD128),1,SUM(IF(([2]JOE_DATA!$C$2:$C$19999=$AD128)*([2]JOE_DATA!$B$2:$B$19999="Matter confidential"),1,0)))</f>
        <v>1</v>
      </c>
      <c r="GF128" s="3">
        <f t="array" ref="GF128">IF(ISBLANK($AE128),1,SUM(IF(([2]JOE_DATA!$C$2:$C$19999=$AE128)*([2]JOE_DATA!$B$2:$B$19999="Matter confidential on completion"),1,0)))</f>
        <v>1</v>
      </c>
      <c r="GG128" s="3">
        <f t="array" ref="GG128">IF(ISBLANK($AG128),1,SUM(IF(([2]JOE_DATA!$C$2:$C$19999=$AG128)*([2]JOE_DATA!$B$2:$B$19999="Applicable law"),1,0)))</f>
        <v>1</v>
      </c>
      <c r="GH128" s="3">
        <f t="array" ref="GH128">IF(ISBLANK($AO128),1,SUM(IF(([2]JOE_DATA!$C$2:$C$19999=$AO128)*([2]JOE_DATA!$B$2:$B$19999="Contentious"),1,0)))</f>
        <v>1</v>
      </c>
      <c r="GI128" s="3">
        <f t="array" ref="GI128">IF(ISBLANK($AP128),1,SUM(IF(([2]JOE_DATA!$C$2:$C$19999=$AP128)*([2]JOE_DATA!$B$2:$B$19999="Dispute resolution"),1,0)))</f>
        <v>1</v>
      </c>
      <c r="GJ128" s="3">
        <f t="array" ref="GJ128">IF(ISBLANK($AQ128),1,SUM(IF(([2]JOE_DATA!$C$2:$C$19999=$AQ128)*([2]JOE_DATA!$B$2:$B$19999="Language of dispute"),1,0)))</f>
        <v>1</v>
      </c>
      <c r="GK128" s="3">
        <f t="array" ref="GK128">IF(LEN($AW128)=0,0.4,SUM(IF(([2]JOE_DATA!$C$2:$C$19999=$AW128)*([2]JOE_DATA!$B$2:$B$19999="Country Of Arbitration"),0.4,0)))
+
IF(LEN($AX128)=0,0.3,SUM(IF(([2]JOE_DATA!$C$2:$C$19999=$AX128)*([2]JOE_DATA!$B$2:$B$19999="Country Of Arbitration"),0.3,0)))
+
IF(LEN($AY128)=0,0.3,SUM(IF(([2]JOE_DATA!$C$2:$C$19999=$AY128)*([2]JOE_DATA!$B$2:$B$19999="Country Of Arbitration"),0.3,0)))</f>
        <v>1</v>
      </c>
      <c r="GL128" s="3">
        <f t="array" ref="GL128">IF(LEN($AT128)=0,0.4,SUM(IF(([2]JOE_DATA!$C$2:$C$19999=$AT128)*([2]JOE_DATA!$B$2:$B$19999="Jurisdiction of dispute"),0.4,0)))
+
IF(LEN($AU128)=0,0.3,SUM(IF(([2]JOE_DATA!$C$2:$C$19999=$AU128)*([2]JOE_DATA!$B$2:$B$19999="Jurisdiction of dispute"),0.3,0)))
+
IF(LEN($AV128)=0,0.3,SUM(IF(([2]JOE_DATA!$C$2:$C$19999=$AV128)*([2]JOE_DATA!$B$2:$B$19999="Jurisdiction of dispute"),0.3,0)))</f>
        <v>1</v>
      </c>
      <c r="GM128" s="3">
        <f t="array" ref="GM128">IF(LEN($AZ128)=0,0.6,SUM(IF(([2]JOE_DATA!$C$2:$C$19999=$AZ128)*([2]JOE_DATA!$B$2:$B$19999="Seat of arbitration"),0.6,0)))
+
IF(LEN($BA128)=0,0.4,SUM(IF(([2]JOE_DATA!$C$2:$C$19999=$BA128)*([2]JOE_DATA!$B$2:$B$19999="Seat of arbitration"),0.4,0)))</f>
        <v>1</v>
      </c>
      <c r="GN128" s="3">
        <f t="array" ref="GN128">IF(ISBLANK($BB128),1,SUM(IF(([2]JOE_DATA!$C$2:$C$19999=$BB128)*([2]JOE_DATA!$B$2:$B$19999="Arbitral rules"),1,0)))</f>
        <v>1</v>
      </c>
      <c r="GO128" s="3">
        <f t="array" ref="GO128">IF(ISBLANK($BC128),1,SUM(IF(([2]JOE_DATA!$C$2:$C$19999=$BC128)*([2]JOE_DATA!$B$2:$B$19999="Investment treaty"),1,0)))</f>
        <v>1</v>
      </c>
      <c r="GP128" s="3">
        <f t="array" ref="GP128">IF(ISBLANK($BD128),1,SUM(IF(([2]JOE_DATA!$C$2:$C$19999=$BD128)*([2]JOE_DATA!$B$2:$B$19999="Investigation type"),1,0)))</f>
        <v>1</v>
      </c>
      <c r="GQ128" s="3">
        <f t="array" ref="GQ128">IF(ISBLANK($BF128),1,SUM(IF(([2]JOE_DATA!$C$2:$C$19999=$BF128)*([2]JOE_DATA!$B$2:$B$19999="Currency of deal"),1,0)))</f>
        <v>1</v>
      </c>
      <c r="GR128" s="3">
        <f t="array" ref="GR128">IF(ISBLANK($BG128),1,SUM(IF(([2]JOE_DATA!$C$2:$C$19999=$BG128)*([2]JOE_DATA!$B$2:$B$19999="Value confidential"),1,0)))</f>
        <v>1</v>
      </c>
      <c r="GS128" s="3">
        <f t="array" ref="GS128">IF(ISBLANK($BH128),1,SUM(IF(([2]JOE_DATA!$C$2:$C$19999=$BH128)*([2]JOE_DATA!$B$2:$B$19999="Value confidential on completion"),1,0)))</f>
        <v>1</v>
      </c>
      <c r="GT128" s="3">
        <f t="array" ref="GT128">IF(LEN($BI128)=0,0.4,SUM(IF(([2]JOE_DATA!$C$2:$C$19999=$BI128)*([2]JOE_DATA!$B$2:$B$19999="Teams"),0.4,0)))
+
IF(LEN($BJ128)=0,0.3,SUM(IF(([2]JOE_DATA!$C$2:$C$19999=$BJ128)*([2]JOE_DATA!$B$2:$B$19999="Teams"),0.3,0)))
+
IF(LEN($BK128)=0,0.3,SUM(IF(([2]JOE_DATA!$C$2:$C$19999=$BK128)*([2]JOE_DATA!$B$2:$B$19999="Teams"),0.3,0)))</f>
        <v>1</v>
      </c>
      <c r="GU128" s="3">
        <f t="array" ref="GU128">IF(LEN($BL128)=0,0.4,SUM(IF(([2]JOE_DATA!$C$2:$C$19999=$BL128)*([2]JOE_DATA!$B$2:$B$19999="Lead Matter Partner"),0.4,0)))
+
IF(LEN($BM128)=0,0.3,SUM(IF(([2]JOE_DATA!$C$2:$C$19999=$BM128)*([2]JOE_DATA!$B$2:$B$19999="Lead Matter Partner"),0.3,0)))
+
IF(LEN($BN128)=0,0.3,SUM(IF(([2]JOE_DATA!$C$2:$C$19999=$BN128)*([2]JOE_DATA!$B$2:$B$19999="Lead Matter Partner"),0.3,0)))</f>
        <v>1</v>
      </c>
      <c r="GV128" s="3">
        <f t="array" ref="GV128">IF(LEN($BP128)=0,0.4,SUM(IF(([2]JOE_DATA!$C$2:$C$19999=$BP128)*([2]JOE_DATA!$B$2:$B$19999="Source of credential"),0.4,0)))
+
IF(LEN($BQ128)=0,0.3,SUM(IF(([2]JOE_DATA!$C$2:$C$19999=$BQ128)*([2]JOE_DATA!$B$2:$B$19999="Source of credential"),0.3,0)))
+
IF(LEN($BR128)=0,0.3,SUM(IF(([2]JOE_DATA!$C$2:$C$19999=$BR128)*([2]JOE_DATA!$B$2:$B$19999="Source of credential"),0.3,0)))</f>
        <v>1</v>
      </c>
      <c r="GW128" s="3">
        <f t="array" ref="GW128">IF(LEN($BX128)=0,0.4,SUM(IF(([2]JOE_DATA!$C$2:$C$19999=$BX128)*([2]JOE_DATA!$B$2:$B$19999="CMS firms involved"),0.4,0)))
+
IF(LEN($BY128)=0,0.6,SUM(IF(([2]JOE_DATA!$C$2:$C$19999=$BY128)*([2]JOE_DATA!$B$2:$B$19999="CMS firms involved"),0.6,0)))</f>
        <v>1</v>
      </c>
      <c r="GX128" s="3">
        <f t="array" ref="GX128">IF(ISBLANK($BZ128),1,SUM(IF(([2]JOE_DATA!$C$2:$C$19999=$BZ128)*([2]JOE_DATA!$B$2:$B$19999="Lead CMS firm"),1,0)))</f>
        <v>1</v>
      </c>
      <c r="GY128" s="3">
        <f t="array" ref="GY128">IF(LEN($CA128)=0,0.4,SUM(IF(([2]JOE_DATA!$C$2:$C$19999=$CA128)*([2]JOE_DATA!$B$2:$B$19999="Countries of other CMS firms"),0.4,0)))
+
IF(LEN($CB128)=0,0.3,SUM(IF(([2]JOE_DATA!$C$2:$C$19999=$CB128)*([2]JOE_DATA!$B$2:$B$19999="Countries of other CMS firms"),0.3,0)))
+
IF(LEN($CC128)=0,0.3,SUM(IF(([2]JOE_DATA!$C$2:$C$19999=$CC128)*([2]JOE_DATA!$B$2:$B$19999="Countries of other CMS firms"),0.3,0)))</f>
        <v>1</v>
      </c>
      <c r="GZ128" s="3">
        <f t="array" ref="GZ128">IF(ISBLANK($CD128),1,SUM(IF(([2]JOE_DATA!$C$2:$C$19999=$CD128)*([2]JOE_DATA!$B$2:$B$19999="Credential status"),1,0)))</f>
        <v>1</v>
      </c>
      <c r="HA128" s="3">
        <f t="array" ref="HA128">IF(ISBLANK($CE128),1,SUM(IF(([2]JOE_DATA!$C$2:$C$19999=$CE128)*([2]JOE_DATA!$B$2:$B$19999="Credential version"),1,0)))</f>
        <v>1</v>
      </c>
      <c r="HB128" s="3">
        <f t="array" ref="HB128">IF(ISBLANK($CG128),1,SUM(IF(([2]JOE_DATA!$C$2:$C$19999=$CG128)*([2]JOE_DATA!$B$2:$B$19999="Credential type "),1,0)))</f>
        <v>1</v>
      </c>
      <c r="HC128" s="3">
        <f t="array" ref="HC128">IF(ISBLANK($CH128),1,SUM(IF(([2]JOE_DATA!$C$2:$C$19999=$CH128)*([2]JOE_DATA!$B$2:$B$19999="Other uses"),1,0)))</f>
        <v>1</v>
      </c>
      <c r="HD128" s="3">
        <f t="array" ref="HD128">IF(ISBLANK($CK128),1,SUM(IF(([2]JOE_DATA!$C$2:$C$19999=$CK128)*([2]JOE_DATA!$B$2:$B$19999="Priority"),1,0)))</f>
        <v>1</v>
      </c>
      <c r="HE128" s="3">
        <f t="array" ref="HE128">IF(LEN($CM128)=0,0.4,SUM(IF(([2]JOE_DATA!$C$2:$C$19999=$CM128)*([2]JOE_DATA!$B$2:$B$19999="Know how"),0.4,0)))
+
IF(LEN($CN128)=0,0.3,SUM(IF(([2]JOE_DATA!$C$2:$C$19999=$CN128)*([2]JOE_DATA!$B$2:$B$19999="Know how"),0.3,0)))
+
IF(LEN($CO128)=0,0.3,SUM(IF(([2]JOE_DATA!$C$2:$C$19999=$CO128)*([2]JOE_DATA!$B$2:$B$19999="Know how"),0.3,0)))</f>
        <v>1</v>
      </c>
      <c r="HF128" s="3">
        <f t="array" ref="HF128">IF(LEN($CS128)=0,0.4,SUM(IF(([2]JOE_DATA!$C$2:$C$19999=$CS128)*([2]JOE_DATA!$B$2:$B$19999="Work type")*([2]JOE_DATA!$A$2:$A$19999="BAIF"),0.4,0)))
+
IF(LEN($CT128)=0,0.3,SUM(IF(([2]JOE_DATA!$C$2:$C$19999=$CT128)*([2]JOE_DATA!$B$2:$B$19999="Work type")*([2]JOE_DATA!$A$2:$A$19999="BAIF"),0.3,0)))
+
IF(LEN($CU128)=0,0.3,SUM(IF(([2]JOE_DATA!$C$2:$C$19999=$CU128)*([2]JOE_DATA!$B$2:$B$19999="Work type")*([2]JOE_DATA!$A$2:$A$19999="BAIF"),0.3,0)))</f>
        <v>1</v>
      </c>
      <c r="HG128" s="3">
        <f t="array" ref="HG128">IF(LEN($CQ128)=0,1,SUM(IF(([2]JOE_DATA!$C$2:$C$19999=$CQ128)*([2]JOE_DATA!$B$2:$B$19999="Client type")*([2]JOE_DATA!$A$2:$A$19999="BAIF"),1,0)))</f>
        <v>1</v>
      </c>
      <c r="HH128" s="3">
        <f t="array" ref="HH128">IF(LEN($CW128)=0,0.4,SUM(IF(([2]JOE_DATA!$C$2:$C$19999=$CW128)*([2]JOE_DATA!$B$2:$B$19999="Work type")*([2]JOE_DATA!$A$2:$A$19999="CRD"),0.4,0)))
+
IF(LEN($CX128)=0,0.3,SUM(IF(([2]JOE_DATA!$C$2:$C$19999=$CX128)*([2]JOE_DATA!$B$2:$B$19999="Work type")*([2]JOE_DATA!$A$2:$A$19999="CRD"),0.3,0)))
+
IF(LEN($CY128)=0,0.3,SUM(IF(([2]JOE_DATA!$C$2:$C$19999=$CY128)*([2]JOE_DATA!$B$2:$B$19999="Work type")*([2]JOE_DATA!$A$2:$A$19999="CRD"),0.3,0)))</f>
        <v>1</v>
      </c>
      <c r="HI128" s="3">
        <f t="array" ref="HI128">IF(LEN($CZ128)=0,0.4,SUM(IF(([2]JOE_DATA!$C$2:$C$19999=$CZ128)*([2]JOE_DATA!$B$2:$B$19999="Sub-work type")*([2]JOE_DATA!$A$2:$A$19999="CRD"),0.4,0)))
+
IF(LEN($DA128)=0,0.3,SUM(IF(([2]JOE_DATA!$C$2:$C$19999=$DA128)*([2]JOE_DATA!$B$2:$B$19999="Sub-work type")*([2]JOE_DATA!$A$2:$A$19999="CRD"),0.3,0)))
+
IF(LEN($DB128)=0,0.3,SUM(IF(([2]JOE_DATA!$C$2:$C$19999=$DB128)*([2]JOE_DATA!$B$2:$B$19999="Sub-work type")*([2]JOE_DATA!$A$2:$A$19999="CRD"),0.3,0)))</f>
        <v>1</v>
      </c>
      <c r="HJ128" s="3">
        <f t="array" ref="HJ128">IF(LEN($CV128)=0,1,SUM(IF(([2]JOE_DATA!$C$2:$C$19999=$CV128)*([2]JOE_DATA!$B$2:$B$19999="Client type")*([2]JOE_DATA!$A$2:$A$19999="CRD"),1,0)))</f>
        <v>1</v>
      </c>
      <c r="HK128" s="3">
        <f t="array" ref="HK128">IF(LEN($DC128)=0,0.4,SUM(IF(([2]JOE_DATA!$C$2:$C$19999=$DC128)*([2]JOE_DATA!$B$2:$B$19999="Work type")*([2]JOE_DATA!$A$2:$A$19999="Corporate"),0.4,0)))
+
IF(LEN($DD128)=0,0.3,SUM(IF(([2]JOE_DATA!$C$2:$C$19999=$DD128)*([2]JOE_DATA!$B$2:$B$19999="Work type")*([2]JOE_DATA!$A$2:$A$19999="Corporate"),0.3,0)))
+
IF(LEN($DE128)=0,0.3,SUM(IF(([2]JOE_DATA!$C$2:$C$19999=$DE128)*([2]JOE_DATA!$B$2:$B$19999="Work type")*([2]JOE_DATA!$A$2:$A$19999="Corporate"),0.3,0)))</f>
        <v>1</v>
      </c>
      <c r="HL128" s="3">
        <f t="array" ref="HL128">IF(LEN($DF128)=0,0.4,SUM(IF(([2]JOE_DATA!$C$2:$C$19999=$DF128)*([2]JOE_DATA!$B$2:$B$19999="Sub-work type")*([2]JOE_DATA!$A$2:$A$19999="Corporate"),0.4,0)))
+
IF(LEN($DG128)=0,0.3,SUM(IF(([2]JOE_DATA!$C$2:$C$19999=$DG128)*([2]JOE_DATA!$B$2:$B$19999="Sub-work type")*([2]JOE_DATA!$A$2:$A$19999="Corporate"),0.3,0)))
+
IF(LEN($DH128)=0,0.3,SUM(IF(([2]JOE_DATA!$C$2:$C$19999=$DH128)*([2]JOE_DATA!$B$2:$B$19999="Sub-work type")*([2]JOE_DATA!$A$2:$A$19999="Corporate"),0.3,0)))</f>
        <v>1</v>
      </c>
      <c r="HM128" s="3">
        <f t="array" ref="HM128">IF(LEN($DI128)=0,0.4,SUM(IF(([2]JOE_DATA!$C$2:$C$19999=$DI128)*([2]JOE_DATA!$B$2:$B$19999="Acting for")*([2]JOE_DATA!$A$2:$A$19999="Corporate"),0.4,0)))
+
IF(LEN($DJ128)=0,0.3,SUM(IF(([2]JOE_DATA!$C$2:$C$19999=$DJ128)*([2]JOE_DATA!$B$2:$B$19999="Acting for")*([2]JOE_DATA!$A$2:$A$19999="Corporate"),0.3,0)))
+
IF(LEN($DK128)=0,0.3,SUM(IF(([2]JOE_DATA!$C$2:$C$19999=$DK128)*([2]JOE_DATA!$B$2:$B$19999="Acting for")*([2]JOE_DATA!$A$2:$A$19999="Corporate"),0.3,0)))</f>
        <v>1</v>
      </c>
      <c r="HN128" s="3">
        <f t="array" ref="HN128">IF(LEN($DM128)=0,0.4,SUM(IF(([2]JOE_DATA!$C$2:$C$19999=$DM128)*([2]JOE_DATA!$B$2:$B$19999="Country of buyer")*([2]JOE_DATA!$A$2:$A$19999="Corporate"),0.4,0)))
+
IF(LEN($DN128)=0,0.3,SUM(IF(([2]JOE_DATA!$C$2:$C$19999=$DN128)*([2]JOE_DATA!$B$2:$B$19999="Country of buyer")*([2]JOE_DATA!$A$2:$A$19999="Corporate"),0.3,0)))
+
IF(LEN($DL128)=0,0.3,SUM(IF(([2]JOE_DATA!$C$2:$C$19999=$DL128)*([2]JOE_DATA!$B$2:$B$19999="Country of buyer")*([2]JOE_DATA!$A$2:$A$19999="Corporate"),0.3,0)))</f>
        <v>1</v>
      </c>
      <c r="HO128" s="3">
        <f t="array" ref="HO128">IF(LEN($DO128)=0,0.4,SUM(IF(([2]JOE_DATA!$C$2:$C$19999=$DO128)*([2]JOE_DATA!$B$2:$B$19999="Country of seller")*([2]JOE_DATA!$A$2:$A$19999="Corporate"),0.4,0)))
+
IF(LEN($DP128)=0,0.3,SUM(IF(([2]JOE_DATA!$C$2:$C$19999=$DP128)*([2]JOE_DATA!$B$2:$B$19999="Country of seller")*([2]JOE_DATA!$A$2:$A$19999="Corporate"),0.3,0)))
+
IF(LEN($DQ128)=0,0.3,SUM(IF(([2]JOE_DATA!$C$2:$C$19999=$DQ128)*([2]JOE_DATA!$B$2:$B$19999="Country of seller")*([2]JOE_DATA!$A$2:$A$19999="Corporate"),0.3,0)))</f>
        <v>1</v>
      </c>
      <c r="HP128" s="3">
        <f t="array" ref="HP128">IF(LEN($DR128)=0,0.4,SUM(IF(([2]JOE_DATA!$C$2:$C$19999=$DR128)*([2]JOE_DATA!$B$2:$B$19999="Country of target")*([2]JOE_DATA!$A$2:$A$19999="Corporate"),0.4,0)))
+
IF(LEN($DS128)=0,0.3,SUM(IF(([2]JOE_DATA!$C$2:$C$19999=$DS128)*([2]JOE_DATA!$B$2:$B$19999="Country of target")*([2]JOE_DATA!$A$2:$A$19999="Corporate"),0.3,0)))
+
IF(LEN($DT128)=0,0.3,SUM(IF(([2]JOE_DATA!$C$2:$C$19999=$DT128)*([2]JOE_DATA!$B$2:$B$19999="Country of target")*([2]JOE_DATA!$A$2:$A$19999="Corporate"),0.3,0)))</f>
        <v>1</v>
      </c>
      <c r="HQ128" s="3">
        <f t="array" ref="HQ128">IF(LEN($DU128)=0,1,SUM(IF(([2]JOE_DATA!$C$2:$C$19999=$DU128)*([2]JOE_DATA!$B$2:$B$19999="Value over US $5m")*([2]JOE_DATA!$A$2:$A$19999="Corporate"),1,0)))</f>
        <v>1</v>
      </c>
      <c r="HR128" s="3">
        <f t="array" ref="HR128">IF(LEN($DV128)=0,1,SUM(IF(([2]JOE_DATA!$C$2:$C$19999=$DV128)*([2]JOE_DATA!$B$2:$B$19999="Value over £500,000")*([2]JOE_DATA!$A$2:$A$19999="Corporate"),1,0)))</f>
        <v>1</v>
      </c>
      <c r="HS128" s="3">
        <f t="array" ref="HS128">IF(LEN($DW128)=0,1,SUM(IF(([2]JOE_DATA!$C$2:$C$19999=$DW128)*([2]JOE_DATA!$B$2:$B$19999="Value over Euro 5m")*([2]JOE_DATA!$A$2:$A$19999="Corporate"),1,0)))</f>
        <v>1</v>
      </c>
      <c r="HT128" s="3">
        <f t="array" ref="HT128">IF(LEN($DX128)=0,1,SUM(IF(([2]JOE_DATA!$C$2:$C$19999=$DX128)*([2]JOE_DATA!$B$2:$B$19999="Value range in euros")*([2]JOE_DATA!$A$2:$A$19999="Corporate"),1,0)))</f>
        <v>1</v>
      </c>
      <c r="HU128" s="3">
        <f t="array" ref="HU128">IF(LEN($DY128)=0,1,SUM(IF(([2]JOE_DATA!$C$2:$C$19999=$DY128)*([2]JOE_DATA!$B$2:$B$19999="Is the deal relevant for M&amp;A study")*([2]JOE_DATA!$A$2:$A$19999="Corporate"),1,0)))</f>
        <v>1</v>
      </c>
      <c r="HV128" s="3">
        <f t="array" ref="HV128">IF(LEN($DZ128)=0,1,SUM(IF(([2]JOE_DATA!$C$2:$C$19999=$DZ128)*([2]JOE_DATA!$B$2:$B$19999="Does the deal involve PE clients")*([2]JOE_DATA!$A$2:$A$19999="Corporate"),1,0)))</f>
        <v>1</v>
      </c>
      <c r="HW128" s="3">
        <f t="array" ref="HW128">IF(LEN($EA128)=0,1,SUM(IF(([2]JOE_DATA!$C$2:$C$19999=$EA128)*([2]JOE_DATA!$B$2:$B$19999="Quarter deal announced/signed")*([2]JOE_DATA!$A$2:$A$19999="Corporate"),1,0)))</f>
        <v>1</v>
      </c>
      <c r="HX128" s="3">
        <f t="array" ref="HX128">IF(LEN($EB128)=0,1,SUM(IF(([2]JOE_DATA!$C$2:$C$19999=$EB128)*([2]JOE_DATA!$B$2:$B$19999="Quarter deal completed")*([2]JOE_DATA!$A$2:$A$19999="Corporate"),1,0)))</f>
        <v>1</v>
      </c>
      <c r="HY128" s="3">
        <f t="array" ref="HY128">IF(LEN($EC128)=0,1,SUM(IF(([2]JOE_DATA!$C$2:$C$19999=$EC128)*([2]JOE_DATA!$B$2:$B$19999="Year deal announced/signed")*([2]JOE_DATA!$A$2:$A$19999="Corporate"),1,0)))</f>
        <v>1</v>
      </c>
      <c r="HZ128" s="3">
        <f t="array" ref="HZ128">IF(LEN($ED128)=0,1,SUM(IF(([2]JOE_DATA!$C$2:$C$19999=$ED128)*([2]JOE_DATA!$B$2:$B$19999="Year deal completed")*([2]JOE_DATA!$A$2:$A$19999="Corporate"),1,0)))</f>
        <v>1</v>
      </c>
      <c r="IA128" s="3">
        <v>1</v>
      </c>
      <c r="IB128" s="3">
        <f t="array" ref="IB128">IF(LEN($EF128)=0,1,SUM(IF(([2]JOE_DATA!$C$2:$C$19999=$EF128)*([2]JOE_DATA!$B$2:$B$19999="Work type")*([2]JOE_DATA!$A$2:$A$19999="Corporate Tax"),1,0)))</f>
        <v>1</v>
      </c>
      <c r="IC128" s="3">
        <f t="array" ref="IC128">IF(LEN($EG128)=0,0.4,SUM(IF(([2]JOE_DATA!$C$2:$C$19999=$EG128)*([2]JOE_DATA!$B$2:$B$19999="Work type")*([2]JOE_DATA!$A$2:$A$19999="EPC Construction"),0.4,0)))
+
IF(LEN($EH128)=0,0.3,SUM(IF(([2]JOE_DATA!$C$2:$C$19999=$EH128)*([2]JOE_DATA!$B$2:$B$19999="Work type")*([2]JOE_DATA!$A$2:$A$19999="EPC Construction"),0.3,0)))
+
IF(LEN($EI128)=0,0.3,SUM(IF(([2]JOE_DATA!$C$2:$C$19999=$EI128)*([2]JOE_DATA!$B$2:$B$19999="Work type")*([2]JOE_DATA!$A$2:$A$19999="EPC Construction"),0.3,0)))</f>
        <v>1</v>
      </c>
      <c r="ID128" s="3">
        <f t="array" ref="ID128">IF(LEN($EJ128)=0,0.4,SUM(IF(([2]JOE_DATA!$C$2:$C$19999=$EJ128)*([2]JOE_DATA!$B$2:$B$19999="Contract type")*([2]JOE_DATA!$A$2:$A$19999="EPC Construction"),0.4,0)))
+
IF(LEN($EK128)=0,0.3,SUM(IF(([2]JOE_DATA!$C$2:$C$19999=$EK128)*([2]JOE_DATA!$B$2:$B$19999="Contract type")*([2]JOE_DATA!$A$2:$A$19999="EPC Construction"),0.3,0)))
+
IF(LEN($EL128)=0,0.3,SUM(IF(([2]JOE_DATA!$C$2:$C$19999=$EL128)*([2]JOE_DATA!$B$2:$B$19999="Contract type")*([2]JOE_DATA!$A$2:$A$19999="EPC Construction"),0.3,0)))</f>
        <v>1</v>
      </c>
      <c r="IE128" s="3">
        <f t="array" ref="IE128">IF(LEN($EP128)=0,1,SUM(IF(([2]JOE_DATA!$C$2:$C$19999=$EP128)*([2]JOE_DATA!$B$2:$B$19999="Client type")*([2]JOE_DATA!$A$2:$A$19999="EPC Construction"),1,0)))</f>
        <v>1</v>
      </c>
      <c r="IF128" s="3">
        <f t="array" ref="IF128">IF(LEN($EN128)=0,1,SUM(IF(([2]JOE_DATA!$C$2:$C$19999=$EN128)*([2]JOE_DATA!$B$2:$B$19999="Subject matter")*([2]JOE_DATA!$A$2:$A$19999="EPC Construction"),1,0)))</f>
        <v>1</v>
      </c>
      <c r="IG128" s="3">
        <f t="array" ref="IG128">IF(LEN($ER128)=0,1,SUM(IF(([2]JOE_DATA!$C$2:$C$19999=$ER128)*([2]JOE_DATA!$B$2:$B$19999="Client scope")*([2]JOE_DATA!$A$2:$A$19999="EPC Construction"),1,0)))</f>
        <v>1</v>
      </c>
      <c r="IH128" s="3">
        <f t="array" ref="IH128">IF(LEN($ES128)=0,0.4,SUM(IF(([2]JOE_DATA!$C$2:$C$19999=$ES128)*([2]JOE_DATA!$B$2:$B$19999="Work type")*([2]JOE_DATA!$A$2:$A$19999="EPC Energy"),0.4,0)))
+
IF(LEN($ET128)=0,0.3,SUM(IF(([2]JOE_DATA!$C$2:$C$19999=$ET128)*([2]JOE_DATA!$B$2:$B$19999="Work type")*([2]JOE_DATA!$A$2:$A$19999="EPC Energy"),0.3,0)))
+
IF(LEN($EU128)=0,0.3,SUM(IF(([2]JOE_DATA!$C$2:$C$19999=$EU128)*([2]JOE_DATA!$B$2:$B$19999="Work type")*([2]JOE_DATA!$A$2:$A$19999="EPC Energy"),0.3,0)))</f>
        <v>1</v>
      </c>
      <c r="II128" s="3">
        <f t="array" ref="II128">IF(LEN($EV128)=0,1,SUM(IF(([2]JOE_DATA!$C$2:$C$19999=$EV128)*([2]JOE_DATA!$B$2:$B$19999="Work type")*([2]JOE_DATA!$A$2:$A$19999="EPC Energy"),1,0)))</f>
        <v>1</v>
      </c>
      <c r="IJ128" s="3">
        <f t="array" ref="IJ128">IF(LEN($EW128)=0,1,SUM(IF(([2]JOE_DATA!$C$2:$C$19999=$EW128)*([2]JOE_DATA!$B$2:$B$19999="Client type")*([2]JOE_DATA!$A$2:$A$19999="EPC Projects"),1,0)))</f>
        <v>1</v>
      </c>
      <c r="IK128" s="3">
        <f t="array" ref="IK128">IF(LEN($FE128)=0,0.4,SUM(IF(([2]JOE_DATA!$C$2:$C$19999=$FE128)*([2]JOE_DATA!$B$2:$B$19999="Client type")*([2]JOE_DATA!$A$2:$A$19999="Real Estate"),0.4,0)))
+
IF(LEN($FF128)=0,0.3,SUM(IF(([2]JOE_DATA!$C$2:$C$19999=$FF128)*([2]JOE_DATA!$B$2:$B$19999="Client type")*([2]JOE_DATA!$A$2:$A$19999="Real Estate"),0.3,0)))
+
IF(LEN($FG128)=0,0.3,SUM(IF(([2]JOE_DATA!$C$2:$C$19999=$FG128)*([2]JOE_DATA!$B$2:$B$19999="Client type")*([2]JOE_DATA!$A$2:$A$19999="Real Estate"),0.3,0)))</f>
        <v>1</v>
      </c>
      <c r="IL128" s="3">
        <f t="array" ref="IL128">IF(LEN($FH128)=0,0.4,SUM(IF(([2]JOE_DATA!$C$2:$C$19999=$FH128)*([2]JOE_DATA!$B$2:$B$19999="Work type")*([2]JOE_DATA!$A$2:$A$19999="Real Estate"),0.4,0)))
+
IF(LEN($FI128)=0,0.3,SUM(IF(([2]JOE_DATA!$C$2:$C$19999=$FI128)*([2]JOE_DATA!$B$2:$B$19999="Work type")*([2]JOE_DATA!$A$2:$A$19999="Real Estate"),0.3,0)))
+
IF(LEN($FJ128)=0,0.3,SUM(IF(([2]JOE_DATA!$C$2:$C$19999=$FJ128)*([2]JOE_DATA!$B$2:$B$19999="Work type")*([2]JOE_DATA!$A$2:$A$19999="Real Estate"),0.3,0)))</f>
        <v>1</v>
      </c>
      <c r="IM128" s="3">
        <f t="array" ref="IM128">IF(LEN($EX128)=0,0.4,SUM(IF(([2]JOE_DATA!$C$2:$C$19999=$EX128)*([2]JOE_DATA!$B$2:$B$19999="Work type")*([2]JOE_DATA!$A$2:$A$19999="Human Capital"),0.4,0)))
+
IF(LEN($EY128)=0,0.3,SUM(IF(([2]JOE_DATA!$C$2:$C$19999=$EY128)*([2]JOE_DATA!$B$2:$B$19999="Work type")*([2]JOE_DATA!$A$2:$A$19999="Human Capital"),0.3,0)))
+
IF(LEN($EZ128)=0,0.3,SUM(IF(([2]JOE_DATA!$C$2:$C$19999=$EZ128)*([2]JOE_DATA!$B$2:$B$19999="Work type")*([2]JOE_DATA!$A$2:$A$19999="Human Capital"),0.3,0)))</f>
        <v>1</v>
      </c>
      <c r="IN128" s="3">
        <f t="array" ref="IN128">IF(LEN($FA128)=0,0.4,SUM(IF(([2]JOE_DATA!$C$2:$C$19999=$FA128)*([2]JOE_DATA!$B$2:$B$19999="Sub-work types")*([2]JOE_DATA!$A$2:$A$19999="Human Capital"),0.4,0)))
+
IF(LEN($FB128)=0,0.3,SUM(IF(([2]JOE_DATA!$C$2:$C$19999=$FB128)*([2]JOE_DATA!$B$2:$B$19999="Sub-work types")*([2]JOE_DATA!$A$2:$A$19999="Human Capital"),0.3,0)))
+
IF(LEN($FC128)=0,0.3,SUM(IF(([2]JOE_DATA!$C$2:$C$19999=$FC128)*([2]JOE_DATA!$B$2:$B$19999="Sub-work types")*([2]JOE_DATA!$A$2:$A$19999="Human Capital"),0.3,0)))</f>
        <v>1</v>
      </c>
      <c r="IO128" s="16">
        <f t="array" ref="IO128">IF(LEN($FD128)=0,1,SUM(IF(([2]JOE_DATA!$C$2:$C$19999=$FD128)*([2]JOE_DATA!$B$2:$B$19999="Pension scheme")*([2]JOE_DATA!$A$2:$A$19999="Human Capital"),1,0)))</f>
        <v>1</v>
      </c>
      <c r="IP128" s="3">
        <f t="array" ref="IP128">IF(LEN($BT128)=0,0.4,SUM(IF(([2]JOE_DATA!$C$2:$C$19999=$BT128)*([2]JOE_DATA!$B$2:$B$19999="Other Matter Executive"),0.4,0)))
+
IF(LEN($BU128)=0,0.3,SUM(IF(([2]JOE_DATA!$C$2:$C$19999=$BU128)*([2]JOE_DATA!$B$2:$B$19999="Other Matter Executive"),0.3,0)))
+
IF(LEN($BV128)=0,0.3,SUM(IF(([2]JOE_DATA!$C$2:$C$19999=$BV128)*([2]JOE_DATA!$B$2:$B$19999="Other Matter Executive"),0.3,0)))</f>
        <v>1</v>
      </c>
    </row>
    <row r="129" spans="1:250" ht="81.75">
      <c r="A129" s="37" t="s">
        <v>246</v>
      </c>
      <c r="B129" s="38" t="s">
        <v>617</v>
      </c>
      <c r="C129" s="37" t="s">
        <v>254</v>
      </c>
      <c r="D129" s="37"/>
      <c r="E129" s="3"/>
      <c r="F129" s="39" t="s">
        <v>250</v>
      </c>
      <c r="G129" s="3"/>
      <c r="H129" s="3"/>
      <c r="I129" s="40" t="s">
        <v>251</v>
      </c>
      <c r="J129" s="40" t="s">
        <v>263</v>
      </c>
      <c r="K129" s="37" t="s">
        <v>446</v>
      </c>
      <c r="L129" s="37"/>
      <c r="M129" s="3"/>
      <c r="N129" s="3"/>
      <c r="O129" s="41" t="s">
        <v>99</v>
      </c>
      <c r="P129" s="37"/>
      <c r="Q129" s="37"/>
      <c r="R129" s="3"/>
      <c r="S129" s="42"/>
      <c r="T129" s="42">
        <v>40178</v>
      </c>
      <c r="U129" s="37" t="s">
        <v>250</v>
      </c>
      <c r="V129" s="3"/>
      <c r="W129" s="3"/>
      <c r="X129" s="40" t="s">
        <v>251</v>
      </c>
      <c r="Y129" s="40" t="s">
        <v>263</v>
      </c>
      <c r="Z129" s="37" t="s">
        <v>446</v>
      </c>
      <c r="AA129" s="37" t="s">
        <v>626</v>
      </c>
      <c r="AB129" s="48" t="s">
        <v>627</v>
      </c>
      <c r="AC129" s="3"/>
      <c r="AD129" s="37" t="s">
        <v>254</v>
      </c>
      <c r="AE129" s="3"/>
      <c r="AF129" s="3"/>
      <c r="AG129" s="43" t="s">
        <v>130</v>
      </c>
      <c r="AH129" s="3"/>
      <c r="AI129" s="37" t="s">
        <v>255</v>
      </c>
      <c r="AJ129" s="3"/>
      <c r="AK129" s="3"/>
      <c r="AL129" s="37"/>
      <c r="AM129" s="3"/>
      <c r="AN129" s="3"/>
      <c r="AO129" s="37" t="s">
        <v>256</v>
      </c>
      <c r="AP129" s="3"/>
      <c r="AQ129" s="3"/>
      <c r="AR129" s="3"/>
      <c r="AS129" s="3"/>
      <c r="AT129" s="3"/>
      <c r="AU129" s="3"/>
      <c r="AV129" s="3"/>
      <c r="AW129" s="3"/>
      <c r="AX129" s="3"/>
      <c r="AY129" s="3"/>
      <c r="AZ129" s="3"/>
      <c r="BA129" s="3"/>
      <c r="BB129" s="3"/>
      <c r="BC129" s="3"/>
      <c r="BD129" s="3"/>
      <c r="BE129" s="44"/>
      <c r="BF129" s="37"/>
      <c r="BG129" s="37" t="s">
        <v>254</v>
      </c>
      <c r="BH129" s="3"/>
      <c r="BI129" s="40" t="s">
        <v>257</v>
      </c>
      <c r="BJ129" s="45"/>
      <c r="BK129" s="45"/>
      <c r="BL129" s="46" t="s">
        <v>258</v>
      </c>
      <c r="BM129" s="46" t="s">
        <v>273</v>
      </c>
      <c r="BN129" s="37"/>
      <c r="BO129" s="3"/>
      <c r="BP129" s="3"/>
      <c r="BQ129" s="3"/>
      <c r="BR129" s="3"/>
      <c r="BS129" s="3"/>
      <c r="BT129" s="46" t="s">
        <v>274</v>
      </c>
      <c r="BU129" s="37"/>
      <c r="BV129" s="37"/>
      <c r="BW129" s="3"/>
      <c r="BX129" s="3"/>
      <c r="BY129" s="3"/>
      <c r="BZ129" s="3"/>
      <c r="CA129" s="3"/>
      <c r="CB129" s="3"/>
      <c r="CC129" s="3"/>
      <c r="CD129" s="41" t="s">
        <v>259</v>
      </c>
      <c r="CE129" s="40" t="s">
        <v>260</v>
      </c>
      <c r="CF129" s="3"/>
      <c r="CG129" s="41" t="s">
        <v>261</v>
      </c>
      <c r="CH129" s="40"/>
      <c r="CI129" s="3"/>
      <c r="CJ129" s="3"/>
      <c r="CK129" s="41" t="s">
        <v>262</v>
      </c>
      <c r="CL129" s="3"/>
      <c r="CM129" s="3"/>
      <c r="CN129" s="3"/>
      <c r="CO129" s="3"/>
      <c r="CP129" s="3"/>
      <c r="CQ129" s="37"/>
      <c r="CR129" s="37"/>
      <c r="CS129" s="37"/>
      <c r="CT129" s="37"/>
      <c r="CU129" s="37"/>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7"/>
      <c r="FF129" s="37"/>
      <c r="FG129" s="37"/>
      <c r="FH129" s="37"/>
      <c r="FI129" s="37"/>
      <c r="FJ129" s="3"/>
      <c r="FK129" s="3"/>
      <c r="FL129" s="3"/>
      <c r="FM129" s="3"/>
      <c r="FO129" s="3"/>
      <c r="FP129" s="3"/>
      <c r="FQ129" s="3" t="str">
        <f t="array" ref="FQ129">IF(SUM($FU129:$IP129)=74,"PASS","FAIL")</f>
        <v>PASS</v>
      </c>
      <c r="FR129" s="3">
        <f t="shared" si="9"/>
        <v>0</v>
      </c>
      <c r="FS129" s="3">
        <f t="shared" si="10"/>
        <v>0</v>
      </c>
      <c r="FT129" s="3"/>
      <c r="FU129" s="3">
        <f t="array" ref="FU129">SUM(IF(([2]JOE_DATA!$C$2:$C$19999=$C129)*([2]JOE_DATA!$B$2:$B$19999="Client Name Confidential"),1,0))</f>
        <v>1</v>
      </c>
      <c r="FV129" s="3">
        <f t="array" ref="FV129">IF(ISBLANK($E129),1,SUM(IF(([2]JOE_DATA!$C$2:$C$19999=$E129)*([2]JOE_DATA!$B$2:$B$19999="Client name confidential on completion"),1,0)))</f>
        <v>1</v>
      </c>
      <c r="FW129" s="3">
        <f t="array" ref="FW129">IF(LEN($F129)=0,0.5,SUM(IF(([2]JOE_DATA!$C$2:$C$19999=$F129)*([2]JOE_DATA!$B$2:$B$19999="Client sector group"),0.5,0)))
+
IF(LEN($G129)=0,0.25,SUM(IF(([2]JOE_DATA!$C$2:$C$19999=$G129)*([2]JOE_DATA!$B$2:$B$19999="Client sector group"),0.25,0)))
+
IF(LEN($H129)=0,0.25,SUM(IF(([2]JOE_DATA!$C$2:$C$19999=$H129)*([2]JOE_DATA!$B$2:$B$19999="Client sector group"),0.25,0)))</f>
        <v>1</v>
      </c>
      <c r="FX129" s="3">
        <f t="array" ref="FX129">IF(ISBLANK($I129),0.5,SUM(IF(([2]JOE_DATA!$C$2:$C$19999=$I129)*([2]JOE_DATA!$B$2:$B$19999="Client sub-sector group"),0.5,0)))
+
IF(ISBLANK($J129),0.25,SUM(IF(([2]JOE_DATA!$C$2:$C$19999=$J129)*([2]JOE_DATA!$B$2:$B$19999="Client sub-sector group"),0.25,0)))
+
IF(ISBLANK($K129),0.25,SUM(IF(([2]JOE_DATA!$C$2:$C$19999=$K129)*([2]JOE_DATA!$B$2:$B$19999="Client sub-sector group"),0.25,0)))</f>
        <v>1</v>
      </c>
      <c r="FY129" s="3">
        <f t="array" ref="FY129">IF(LEN($L129)=0,0.4,SUM(IF(([2]JOE_DATA!$C$2:$C$19999=$L129)*([2]JOE_DATA!$B$2:$B$19999="Predominant Country of Client"),0.4,0)))
+
IF(LEN($M129)=0,0.3,SUM(IF(([2]JOE_DATA!$C$2:$C$19999=$M129)*([2]JOE_DATA!$B$2:$B$19999="Predominant Country of Client"),0.3,0)))
+
IF(LEN($N129)=0,0.3,SUM(IF(([2]JOE_DATA!$C$2:$C$19999=$N129)*([2]JOE_DATA!$B$2:$B$19999="Predominant Country of Client"),0.3,0)))</f>
        <v>1</v>
      </c>
      <c r="FZ129" s="3">
        <f t="array" ref="FZ129">IF(LEN($O129)=0,0.4,SUM(IF(([2]JOE_DATA!$C$2:$C$19999=$O129)*([2]JOE_DATA!$B$2:$B$19999="Main practice group"),0.4,0)))
+
IF(LEN($P129)=0,0.3,SUM(IF(([2]JOE_DATA!$C$2:$C$19999=$P129)*([2]JOE_DATA!$B$2:$B$19999="Main practice group"),0.3,0)))
+
IF(LEN($Q129)=0,0.3,SUM(IF(([2]JOE_DATA!$C$2:$C$19999=$Q129)*([2]JOE_DATA!$B$2:$B$19999="Main practice group"),0.3,0)))</f>
        <v>1</v>
      </c>
      <c r="GA129" s="3">
        <f t="shared" si="11"/>
        <v>1</v>
      </c>
      <c r="GB129" s="3">
        <f t="shared" si="12"/>
        <v>1</v>
      </c>
      <c r="GC129" s="3">
        <f t="array" ref="GC129">IF(LEN($U129)=0,0.4,SUM(IF(([2]JOE_DATA!$C$2:$C$19999=$U129)*([2]JOE_DATA!$B$2:$B$19999="Matter sector group"),0.4,0)))
+
IF(LEN($V129)=0,0.3,SUM(IF(([2]JOE_DATA!$C$2:$C$19999=$V129)*([2]JOE_DATA!$B$2:$B$19999="Matter sector group"),0.3,0)))
+
IF(LEN($W129)=0,0.3,SUM(IF(([2]JOE_DATA!$C$2:$C$19999=$W129)*([2]JOE_DATA!$B$2:$B$19999="Matter sector group"),0.3,0)))</f>
        <v>1</v>
      </c>
      <c r="GD129" s="3">
        <f t="array" ref="GD129">IF(LEN($X129)=0,0.4,SUM(IF(([2]JOE_DATA!$C$2:$C$19999=$X129)*([2]JOE_DATA!$B$2:$B$19999="Matter sub-sector group"),0.4,0)))
+
IF(LEN($Y129)=0,0.3,SUM(IF(([2]JOE_DATA!$C$2:$C$19999=$Y129)*([2]JOE_DATA!$B$2:$B$19999="Matter sub-sector group"),0.3,0)))
+
IF(LEN($Z129)=0,0.3,SUM(IF(([2]JOE_DATA!$C$2:$C$19999=$Z129)*([2]JOE_DATA!$B$2:$B$19999="Matter sub-sector group"),0.3,0)))</f>
        <v>1</v>
      </c>
      <c r="GE129" s="3">
        <f t="array" ref="GE129">IF(ISBLANK($AD129),1,SUM(IF(([2]JOE_DATA!$C$2:$C$19999=$AD129)*([2]JOE_DATA!$B$2:$B$19999="Matter confidential"),1,0)))</f>
        <v>1</v>
      </c>
      <c r="GF129" s="3">
        <f t="array" ref="GF129">IF(ISBLANK($AE129),1,SUM(IF(([2]JOE_DATA!$C$2:$C$19999=$AE129)*([2]JOE_DATA!$B$2:$B$19999="Matter confidential on completion"),1,0)))</f>
        <v>1</v>
      </c>
      <c r="GG129" s="3">
        <f t="array" ref="GG129">IF(ISBLANK($AG129),1,SUM(IF(([2]JOE_DATA!$C$2:$C$19999=$AG129)*([2]JOE_DATA!$B$2:$B$19999="Applicable law"),1,0)))</f>
        <v>1</v>
      </c>
      <c r="GH129" s="3">
        <f t="array" ref="GH129">IF(ISBLANK($AO129),1,SUM(IF(([2]JOE_DATA!$C$2:$C$19999=$AO129)*([2]JOE_DATA!$B$2:$B$19999="Contentious"),1,0)))</f>
        <v>1</v>
      </c>
      <c r="GI129" s="3">
        <f t="array" ref="GI129">IF(ISBLANK($AP129),1,SUM(IF(([2]JOE_DATA!$C$2:$C$19999=$AP129)*([2]JOE_DATA!$B$2:$B$19999="Dispute resolution"),1,0)))</f>
        <v>1</v>
      </c>
      <c r="GJ129" s="3">
        <f t="array" ref="GJ129">IF(ISBLANK($AQ129),1,SUM(IF(([2]JOE_DATA!$C$2:$C$19999=$AQ129)*([2]JOE_DATA!$B$2:$B$19999="Language of dispute"),1,0)))</f>
        <v>1</v>
      </c>
      <c r="GK129" s="3">
        <f t="array" ref="GK129">IF(LEN($AW129)=0,0.4,SUM(IF(([2]JOE_DATA!$C$2:$C$19999=$AW129)*([2]JOE_DATA!$B$2:$B$19999="Country Of Arbitration"),0.4,0)))
+
IF(LEN($AX129)=0,0.3,SUM(IF(([2]JOE_DATA!$C$2:$C$19999=$AX129)*([2]JOE_DATA!$B$2:$B$19999="Country Of Arbitration"),0.3,0)))
+
IF(LEN($AY129)=0,0.3,SUM(IF(([2]JOE_DATA!$C$2:$C$19999=$AY129)*([2]JOE_DATA!$B$2:$B$19999="Country Of Arbitration"),0.3,0)))</f>
        <v>1</v>
      </c>
      <c r="GL129" s="3">
        <f t="array" ref="GL129">IF(LEN($AT129)=0,0.4,SUM(IF(([2]JOE_DATA!$C$2:$C$19999=$AT129)*([2]JOE_DATA!$B$2:$B$19999="Jurisdiction of dispute"),0.4,0)))
+
IF(LEN($AU129)=0,0.3,SUM(IF(([2]JOE_DATA!$C$2:$C$19999=$AU129)*([2]JOE_DATA!$B$2:$B$19999="Jurisdiction of dispute"),0.3,0)))
+
IF(LEN($AV129)=0,0.3,SUM(IF(([2]JOE_DATA!$C$2:$C$19999=$AV129)*([2]JOE_DATA!$B$2:$B$19999="Jurisdiction of dispute"),0.3,0)))</f>
        <v>1</v>
      </c>
      <c r="GM129" s="3">
        <f t="array" ref="GM129">IF(LEN($AZ129)=0,0.6,SUM(IF(([2]JOE_DATA!$C$2:$C$19999=$AZ129)*([2]JOE_DATA!$B$2:$B$19999="Seat of arbitration"),0.6,0)))
+
IF(LEN($BA129)=0,0.4,SUM(IF(([2]JOE_DATA!$C$2:$C$19999=$BA129)*([2]JOE_DATA!$B$2:$B$19999="Seat of arbitration"),0.4,0)))</f>
        <v>1</v>
      </c>
      <c r="GN129" s="3">
        <f t="array" ref="GN129">IF(ISBLANK($BB129),1,SUM(IF(([2]JOE_DATA!$C$2:$C$19999=$BB129)*([2]JOE_DATA!$B$2:$B$19999="Arbitral rules"),1,0)))</f>
        <v>1</v>
      </c>
      <c r="GO129" s="3">
        <f t="array" ref="GO129">IF(ISBLANK($BC129),1,SUM(IF(([2]JOE_DATA!$C$2:$C$19999=$BC129)*([2]JOE_DATA!$B$2:$B$19999="Investment treaty"),1,0)))</f>
        <v>1</v>
      </c>
      <c r="GP129" s="3">
        <f t="array" ref="GP129">IF(ISBLANK($BD129),1,SUM(IF(([2]JOE_DATA!$C$2:$C$19999=$BD129)*([2]JOE_DATA!$B$2:$B$19999="Investigation type"),1,0)))</f>
        <v>1</v>
      </c>
      <c r="GQ129" s="3">
        <f t="array" ref="GQ129">IF(ISBLANK($BF129),1,SUM(IF(([2]JOE_DATA!$C$2:$C$19999=$BF129)*([2]JOE_DATA!$B$2:$B$19999="Currency of deal"),1,0)))</f>
        <v>1</v>
      </c>
      <c r="GR129" s="3">
        <f t="array" ref="GR129">IF(ISBLANK($BG129),1,SUM(IF(([2]JOE_DATA!$C$2:$C$19999=$BG129)*([2]JOE_DATA!$B$2:$B$19999="Value confidential"),1,0)))</f>
        <v>1</v>
      </c>
      <c r="GS129" s="3">
        <f t="array" ref="GS129">IF(ISBLANK($BH129),1,SUM(IF(([2]JOE_DATA!$C$2:$C$19999=$BH129)*([2]JOE_DATA!$B$2:$B$19999="Value confidential on completion"),1,0)))</f>
        <v>1</v>
      </c>
      <c r="GT129" s="3">
        <f t="array" ref="GT129">IF(LEN($BI129)=0,0.4,SUM(IF(([2]JOE_DATA!$C$2:$C$19999=$BI129)*([2]JOE_DATA!$B$2:$B$19999="Teams"),0.4,0)))
+
IF(LEN($BJ129)=0,0.3,SUM(IF(([2]JOE_DATA!$C$2:$C$19999=$BJ129)*([2]JOE_DATA!$B$2:$B$19999="Teams"),0.3,0)))
+
IF(LEN($BK129)=0,0.3,SUM(IF(([2]JOE_DATA!$C$2:$C$19999=$BK129)*([2]JOE_DATA!$B$2:$B$19999="Teams"),0.3,0)))</f>
        <v>1</v>
      </c>
      <c r="GU129" s="3">
        <f t="array" ref="GU129">IF(LEN($BL129)=0,0.4,SUM(IF(([2]JOE_DATA!$C$2:$C$19999=$BL129)*([2]JOE_DATA!$B$2:$B$19999="Lead Matter Partner"),0.4,0)))
+
IF(LEN($BM129)=0,0.3,SUM(IF(([2]JOE_DATA!$C$2:$C$19999=$BM129)*([2]JOE_DATA!$B$2:$B$19999="Lead Matter Partner"),0.3,0)))
+
IF(LEN($BN129)=0,0.3,SUM(IF(([2]JOE_DATA!$C$2:$C$19999=$BN129)*([2]JOE_DATA!$B$2:$B$19999="Lead Matter Partner"),0.3,0)))</f>
        <v>1</v>
      </c>
      <c r="GV129" s="3">
        <f t="array" ref="GV129">IF(LEN($BP129)=0,0.4,SUM(IF(([2]JOE_DATA!$C$2:$C$19999=$BP129)*([2]JOE_DATA!$B$2:$B$19999="Source of credential"),0.4,0)))
+
IF(LEN($BQ129)=0,0.3,SUM(IF(([2]JOE_DATA!$C$2:$C$19999=$BQ129)*([2]JOE_DATA!$B$2:$B$19999="Source of credential"),0.3,0)))
+
IF(LEN($BR129)=0,0.3,SUM(IF(([2]JOE_DATA!$C$2:$C$19999=$BR129)*([2]JOE_DATA!$B$2:$B$19999="Source of credential"),0.3,0)))</f>
        <v>1</v>
      </c>
      <c r="GW129" s="3">
        <f t="array" ref="GW129">IF(LEN($BX129)=0,0.4,SUM(IF(([2]JOE_DATA!$C$2:$C$19999=$BX129)*([2]JOE_DATA!$B$2:$B$19999="CMS firms involved"),0.4,0)))
+
IF(LEN($BY129)=0,0.6,SUM(IF(([2]JOE_DATA!$C$2:$C$19999=$BY129)*([2]JOE_DATA!$B$2:$B$19999="CMS firms involved"),0.6,0)))</f>
        <v>1</v>
      </c>
      <c r="GX129" s="3">
        <f t="array" ref="GX129">IF(ISBLANK($BZ129),1,SUM(IF(([2]JOE_DATA!$C$2:$C$19999=$BZ129)*([2]JOE_DATA!$B$2:$B$19999="Lead CMS firm"),1,0)))</f>
        <v>1</v>
      </c>
      <c r="GY129" s="3">
        <f t="array" ref="GY129">IF(LEN($CA129)=0,0.4,SUM(IF(([2]JOE_DATA!$C$2:$C$19999=$CA129)*([2]JOE_DATA!$B$2:$B$19999="Countries of other CMS firms"),0.4,0)))
+
IF(LEN($CB129)=0,0.3,SUM(IF(([2]JOE_DATA!$C$2:$C$19999=$CB129)*([2]JOE_DATA!$B$2:$B$19999="Countries of other CMS firms"),0.3,0)))
+
IF(LEN($CC129)=0,0.3,SUM(IF(([2]JOE_DATA!$C$2:$C$19999=$CC129)*([2]JOE_DATA!$B$2:$B$19999="Countries of other CMS firms"),0.3,0)))</f>
        <v>1</v>
      </c>
      <c r="GZ129" s="3">
        <f t="array" ref="GZ129">IF(ISBLANK($CD129),1,SUM(IF(([2]JOE_DATA!$C$2:$C$19999=$CD129)*([2]JOE_DATA!$B$2:$B$19999="Credential status"),1,0)))</f>
        <v>1</v>
      </c>
      <c r="HA129" s="3">
        <f t="array" ref="HA129">IF(ISBLANK($CE129),1,SUM(IF(([2]JOE_DATA!$C$2:$C$19999=$CE129)*([2]JOE_DATA!$B$2:$B$19999="Credential version"),1,0)))</f>
        <v>1</v>
      </c>
      <c r="HB129" s="3">
        <f t="array" ref="HB129">IF(ISBLANK($CG129),1,SUM(IF(([2]JOE_DATA!$C$2:$C$19999=$CG129)*([2]JOE_DATA!$B$2:$B$19999="Credential type "),1,0)))</f>
        <v>1</v>
      </c>
      <c r="HC129" s="3">
        <f t="array" ref="HC129">IF(ISBLANK($CH129),1,SUM(IF(([2]JOE_DATA!$C$2:$C$19999=$CH129)*([2]JOE_DATA!$B$2:$B$19999="Other uses"),1,0)))</f>
        <v>1</v>
      </c>
      <c r="HD129" s="3">
        <f t="array" ref="HD129">IF(ISBLANK($CK129),1,SUM(IF(([2]JOE_DATA!$C$2:$C$19999=$CK129)*([2]JOE_DATA!$B$2:$B$19999="Priority"),1,0)))</f>
        <v>1</v>
      </c>
      <c r="HE129" s="3">
        <f t="array" ref="HE129">IF(LEN($CM129)=0,0.4,SUM(IF(([2]JOE_DATA!$C$2:$C$19999=$CM129)*([2]JOE_DATA!$B$2:$B$19999="Know how"),0.4,0)))
+
IF(LEN($CN129)=0,0.3,SUM(IF(([2]JOE_DATA!$C$2:$C$19999=$CN129)*([2]JOE_DATA!$B$2:$B$19999="Know how"),0.3,0)))
+
IF(LEN($CO129)=0,0.3,SUM(IF(([2]JOE_DATA!$C$2:$C$19999=$CO129)*([2]JOE_DATA!$B$2:$B$19999="Know how"),0.3,0)))</f>
        <v>1</v>
      </c>
      <c r="HF129" s="3">
        <f t="array" ref="HF129">IF(LEN($CS129)=0,0.4,SUM(IF(([2]JOE_DATA!$C$2:$C$19999=$CS129)*([2]JOE_DATA!$B$2:$B$19999="Work type")*([2]JOE_DATA!$A$2:$A$19999="BAIF"),0.4,0)))
+
IF(LEN($CT129)=0,0.3,SUM(IF(([2]JOE_DATA!$C$2:$C$19999=$CT129)*([2]JOE_DATA!$B$2:$B$19999="Work type")*([2]JOE_DATA!$A$2:$A$19999="BAIF"),0.3,0)))
+
IF(LEN($CU129)=0,0.3,SUM(IF(([2]JOE_DATA!$C$2:$C$19999=$CU129)*([2]JOE_DATA!$B$2:$B$19999="Work type")*([2]JOE_DATA!$A$2:$A$19999="BAIF"),0.3,0)))</f>
        <v>1</v>
      </c>
      <c r="HG129" s="3">
        <f t="array" ref="HG129">IF(LEN($CQ129)=0,1,SUM(IF(([2]JOE_DATA!$C$2:$C$19999=$CQ129)*([2]JOE_DATA!$B$2:$B$19999="Client type")*([2]JOE_DATA!$A$2:$A$19999="BAIF"),1,0)))</f>
        <v>1</v>
      </c>
      <c r="HH129" s="3">
        <f t="array" ref="HH129">IF(LEN($CW129)=0,0.4,SUM(IF(([2]JOE_DATA!$C$2:$C$19999=$CW129)*([2]JOE_DATA!$B$2:$B$19999="Work type")*([2]JOE_DATA!$A$2:$A$19999="CRD"),0.4,0)))
+
IF(LEN($CX129)=0,0.3,SUM(IF(([2]JOE_DATA!$C$2:$C$19999=$CX129)*([2]JOE_DATA!$B$2:$B$19999="Work type")*([2]JOE_DATA!$A$2:$A$19999="CRD"),0.3,0)))
+
IF(LEN($CY129)=0,0.3,SUM(IF(([2]JOE_DATA!$C$2:$C$19999=$CY129)*([2]JOE_DATA!$B$2:$B$19999="Work type")*([2]JOE_DATA!$A$2:$A$19999="CRD"),0.3,0)))</f>
        <v>1</v>
      </c>
      <c r="HI129" s="3">
        <f t="array" ref="HI129">IF(LEN($CZ129)=0,0.4,SUM(IF(([2]JOE_DATA!$C$2:$C$19999=$CZ129)*([2]JOE_DATA!$B$2:$B$19999="Sub-work type")*([2]JOE_DATA!$A$2:$A$19999="CRD"),0.4,0)))
+
IF(LEN($DA129)=0,0.3,SUM(IF(([2]JOE_DATA!$C$2:$C$19999=$DA129)*([2]JOE_DATA!$B$2:$B$19999="Sub-work type")*([2]JOE_DATA!$A$2:$A$19999="CRD"),0.3,0)))
+
IF(LEN($DB129)=0,0.3,SUM(IF(([2]JOE_DATA!$C$2:$C$19999=$DB129)*([2]JOE_DATA!$B$2:$B$19999="Sub-work type")*([2]JOE_DATA!$A$2:$A$19999="CRD"),0.3,0)))</f>
        <v>1</v>
      </c>
      <c r="HJ129" s="3">
        <f t="array" ref="HJ129">IF(LEN($CV129)=0,1,SUM(IF(([2]JOE_DATA!$C$2:$C$19999=$CV129)*([2]JOE_DATA!$B$2:$B$19999="Client type")*([2]JOE_DATA!$A$2:$A$19999="CRD"),1,0)))</f>
        <v>1</v>
      </c>
      <c r="HK129" s="3">
        <f t="array" ref="HK129">IF(LEN($DC129)=0,0.4,SUM(IF(([2]JOE_DATA!$C$2:$C$19999=$DC129)*([2]JOE_DATA!$B$2:$B$19999="Work type")*([2]JOE_DATA!$A$2:$A$19999="Corporate"),0.4,0)))
+
IF(LEN($DD129)=0,0.3,SUM(IF(([2]JOE_DATA!$C$2:$C$19999=$DD129)*([2]JOE_DATA!$B$2:$B$19999="Work type")*([2]JOE_DATA!$A$2:$A$19999="Corporate"),0.3,0)))
+
IF(LEN($DE129)=0,0.3,SUM(IF(([2]JOE_DATA!$C$2:$C$19999=$DE129)*([2]JOE_DATA!$B$2:$B$19999="Work type")*([2]JOE_DATA!$A$2:$A$19999="Corporate"),0.3,0)))</f>
        <v>1</v>
      </c>
      <c r="HL129" s="3">
        <f t="array" ref="HL129">IF(LEN($DF129)=0,0.4,SUM(IF(([2]JOE_DATA!$C$2:$C$19999=$DF129)*([2]JOE_DATA!$B$2:$B$19999="Sub-work type")*([2]JOE_DATA!$A$2:$A$19999="Corporate"),0.4,0)))
+
IF(LEN($DG129)=0,0.3,SUM(IF(([2]JOE_DATA!$C$2:$C$19999=$DG129)*([2]JOE_DATA!$B$2:$B$19999="Sub-work type")*([2]JOE_DATA!$A$2:$A$19999="Corporate"),0.3,0)))
+
IF(LEN($DH129)=0,0.3,SUM(IF(([2]JOE_DATA!$C$2:$C$19999=$DH129)*([2]JOE_DATA!$B$2:$B$19999="Sub-work type")*([2]JOE_DATA!$A$2:$A$19999="Corporate"),0.3,0)))</f>
        <v>1</v>
      </c>
      <c r="HM129" s="3">
        <f t="array" ref="HM129">IF(LEN($DI129)=0,0.4,SUM(IF(([2]JOE_DATA!$C$2:$C$19999=$DI129)*([2]JOE_DATA!$B$2:$B$19999="Acting for")*([2]JOE_DATA!$A$2:$A$19999="Corporate"),0.4,0)))
+
IF(LEN($DJ129)=0,0.3,SUM(IF(([2]JOE_DATA!$C$2:$C$19999=$DJ129)*([2]JOE_DATA!$B$2:$B$19999="Acting for")*([2]JOE_DATA!$A$2:$A$19999="Corporate"),0.3,0)))
+
IF(LEN($DK129)=0,0.3,SUM(IF(([2]JOE_DATA!$C$2:$C$19999=$DK129)*([2]JOE_DATA!$B$2:$B$19999="Acting for")*([2]JOE_DATA!$A$2:$A$19999="Corporate"),0.3,0)))</f>
        <v>1</v>
      </c>
      <c r="HN129" s="3">
        <f t="array" ref="HN129">IF(LEN($DM129)=0,0.4,SUM(IF(([2]JOE_DATA!$C$2:$C$19999=$DM129)*([2]JOE_DATA!$B$2:$B$19999="Country of buyer")*([2]JOE_DATA!$A$2:$A$19999="Corporate"),0.4,0)))
+
IF(LEN($DN129)=0,0.3,SUM(IF(([2]JOE_DATA!$C$2:$C$19999=$DN129)*([2]JOE_DATA!$B$2:$B$19999="Country of buyer")*([2]JOE_DATA!$A$2:$A$19999="Corporate"),0.3,0)))
+
IF(LEN($DL129)=0,0.3,SUM(IF(([2]JOE_DATA!$C$2:$C$19999=$DL129)*([2]JOE_DATA!$B$2:$B$19999="Country of buyer")*([2]JOE_DATA!$A$2:$A$19999="Corporate"),0.3,0)))</f>
        <v>1</v>
      </c>
      <c r="HO129" s="3">
        <f t="array" ref="HO129">IF(LEN($DO129)=0,0.4,SUM(IF(([2]JOE_DATA!$C$2:$C$19999=$DO129)*([2]JOE_DATA!$B$2:$B$19999="Country of seller")*([2]JOE_DATA!$A$2:$A$19999="Corporate"),0.4,0)))
+
IF(LEN($DP129)=0,0.3,SUM(IF(([2]JOE_DATA!$C$2:$C$19999=$DP129)*([2]JOE_DATA!$B$2:$B$19999="Country of seller")*([2]JOE_DATA!$A$2:$A$19999="Corporate"),0.3,0)))
+
IF(LEN($DQ129)=0,0.3,SUM(IF(([2]JOE_DATA!$C$2:$C$19999=$DQ129)*([2]JOE_DATA!$B$2:$B$19999="Country of seller")*([2]JOE_DATA!$A$2:$A$19999="Corporate"),0.3,0)))</f>
        <v>1</v>
      </c>
      <c r="HP129" s="3">
        <f t="array" ref="HP129">IF(LEN($DR129)=0,0.4,SUM(IF(([2]JOE_DATA!$C$2:$C$19999=$DR129)*([2]JOE_DATA!$B$2:$B$19999="Country of target")*([2]JOE_DATA!$A$2:$A$19999="Corporate"),0.4,0)))
+
IF(LEN($DS129)=0,0.3,SUM(IF(([2]JOE_DATA!$C$2:$C$19999=$DS129)*([2]JOE_DATA!$B$2:$B$19999="Country of target")*([2]JOE_DATA!$A$2:$A$19999="Corporate"),0.3,0)))
+
IF(LEN($DT129)=0,0.3,SUM(IF(([2]JOE_DATA!$C$2:$C$19999=$DT129)*([2]JOE_DATA!$B$2:$B$19999="Country of target")*([2]JOE_DATA!$A$2:$A$19999="Corporate"),0.3,0)))</f>
        <v>1</v>
      </c>
      <c r="HQ129" s="3">
        <f t="array" ref="HQ129">IF(LEN($DU129)=0,1,SUM(IF(([2]JOE_DATA!$C$2:$C$19999=$DU129)*([2]JOE_DATA!$B$2:$B$19999="Value over US $5m")*([2]JOE_DATA!$A$2:$A$19999="Corporate"),1,0)))</f>
        <v>1</v>
      </c>
      <c r="HR129" s="3">
        <f t="array" ref="HR129">IF(LEN($DV129)=0,1,SUM(IF(([2]JOE_DATA!$C$2:$C$19999=$DV129)*([2]JOE_DATA!$B$2:$B$19999="Value over £500,000")*([2]JOE_DATA!$A$2:$A$19999="Corporate"),1,0)))</f>
        <v>1</v>
      </c>
      <c r="HS129" s="3">
        <f t="array" ref="HS129">IF(LEN($DW129)=0,1,SUM(IF(([2]JOE_DATA!$C$2:$C$19999=$DW129)*([2]JOE_DATA!$B$2:$B$19999="Value over Euro 5m")*([2]JOE_DATA!$A$2:$A$19999="Corporate"),1,0)))</f>
        <v>1</v>
      </c>
      <c r="HT129" s="3">
        <f t="array" ref="HT129">IF(LEN($DX129)=0,1,SUM(IF(([2]JOE_DATA!$C$2:$C$19999=$DX129)*([2]JOE_DATA!$B$2:$B$19999="Value range in euros")*([2]JOE_DATA!$A$2:$A$19999="Corporate"),1,0)))</f>
        <v>1</v>
      </c>
      <c r="HU129" s="3">
        <f t="array" ref="HU129">IF(LEN($DY129)=0,1,SUM(IF(([2]JOE_DATA!$C$2:$C$19999=$DY129)*([2]JOE_DATA!$B$2:$B$19999="Is the deal relevant for M&amp;A study")*([2]JOE_DATA!$A$2:$A$19999="Corporate"),1,0)))</f>
        <v>1</v>
      </c>
      <c r="HV129" s="3">
        <f t="array" ref="HV129">IF(LEN($DZ129)=0,1,SUM(IF(([2]JOE_DATA!$C$2:$C$19999=$DZ129)*([2]JOE_DATA!$B$2:$B$19999="Does the deal involve PE clients")*([2]JOE_DATA!$A$2:$A$19999="Corporate"),1,0)))</f>
        <v>1</v>
      </c>
      <c r="HW129" s="3">
        <f t="array" ref="HW129">IF(LEN($EA129)=0,1,SUM(IF(([2]JOE_DATA!$C$2:$C$19999=$EA129)*([2]JOE_DATA!$B$2:$B$19999="Quarter deal announced/signed")*([2]JOE_DATA!$A$2:$A$19999="Corporate"),1,0)))</f>
        <v>1</v>
      </c>
      <c r="HX129" s="3">
        <f t="array" ref="HX129">IF(LEN($EB129)=0,1,SUM(IF(([2]JOE_DATA!$C$2:$C$19999=$EB129)*([2]JOE_DATA!$B$2:$B$19999="Quarter deal completed")*([2]JOE_DATA!$A$2:$A$19999="Corporate"),1,0)))</f>
        <v>1</v>
      </c>
      <c r="HY129" s="3">
        <f t="array" ref="HY129">IF(LEN($EC129)=0,1,SUM(IF(([2]JOE_DATA!$C$2:$C$19999=$EC129)*([2]JOE_DATA!$B$2:$B$19999="Year deal announced/signed")*([2]JOE_DATA!$A$2:$A$19999="Corporate"),1,0)))</f>
        <v>1</v>
      </c>
      <c r="HZ129" s="3">
        <f t="array" ref="HZ129">IF(LEN($ED129)=0,1,SUM(IF(([2]JOE_DATA!$C$2:$C$19999=$ED129)*([2]JOE_DATA!$B$2:$B$19999="Year deal completed")*([2]JOE_DATA!$A$2:$A$19999="Corporate"),1,0)))</f>
        <v>1</v>
      </c>
      <c r="IA129" s="3">
        <v>1</v>
      </c>
      <c r="IB129" s="3">
        <f t="array" ref="IB129">IF(LEN($EF129)=0,1,SUM(IF(([2]JOE_DATA!$C$2:$C$19999=$EF129)*([2]JOE_DATA!$B$2:$B$19999="Work type")*([2]JOE_DATA!$A$2:$A$19999="Corporate Tax"),1,0)))</f>
        <v>1</v>
      </c>
      <c r="IC129" s="3">
        <f t="array" ref="IC129">IF(LEN($EG129)=0,0.4,SUM(IF(([2]JOE_DATA!$C$2:$C$19999=$EG129)*([2]JOE_DATA!$B$2:$B$19999="Work type")*([2]JOE_DATA!$A$2:$A$19999="EPC Construction"),0.4,0)))
+
IF(LEN($EH129)=0,0.3,SUM(IF(([2]JOE_DATA!$C$2:$C$19999=$EH129)*([2]JOE_DATA!$B$2:$B$19999="Work type")*([2]JOE_DATA!$A$2:$A$19999="EPC Construction"),0.3,0)))
+
IF(LEN($EI129)=0,0.3,SUM(IF(([2]JOE_DATA!$C$2:$C$19999=$EI129)*([2]JOE_DATA!$B$2:$B$19999="Work type")*([2]JOE_DATA!$A$2:$A$19999="EPC Construction"),0.3,0)))</f>
        <v>1</v>
      </c>
      <c r="ID129" s="3">
        <f t="array" ref="ID129">IF(LEN($EJ129)=0,0.4,SUM(IF(([2]JOE_DATA!$C$2:$C$19999=$EJ129)*([2]JOE_DATA!$B$2:$B$19999="Contract type")*([2]JOE_DATA!$A$2:$A$19999="EPC Construction"),0.4,0)))
+
IF(LEN($EK129)=0,0.3,SUM(IF(([2]JOE_DATA!$C$2:$C$19999=$EK129)*([2]JOE_DATA!$B$2:$B$19999="Contract type")*([2]JOE_DATA!$A$2:$A$19999="EPC Construction"),0.3,0)))
+
IF(LEN($EL129)=0,0.3,SUM(IF(([2]JOE_DATA!$C$2:$C$19999=$EL129)*([2]JOE_DATA!$B$2:$B$19999="Contract type")*([2]JOE_DATA!$A$2:$A$19999="EPC Construction"),0.3,0)))</f>
        <v>1</v>
      </c>
      <c r="IE129" s="3">
        <f t="array" ref="IE129">IF(LEN($EP129)=0,1,SUM(IF(([2]JOE_DATA!$C$2:$C$19999=$EP129)*([2]JOE_DATA!$B$2:$B$19999="Client type")*([2]JOE_DATA!$A$2:$A$19999="EPC Construction"),1,0)))</f>
        <v>1</v>
      </c>
      <c r="IF129" s="3">
        <f t="array" ref="IF129">IF(LEN($EN129)=0,1,SUM(IF(([2]JOE_DATA!$C$2:$C$19999=$EN129)*([2]JOE_DATA!$B$2:$B$19999="Subject matter")*([2]JOE_DATA!$A$2:$A$19999="EPC Construction"),1,0)))</f>
        <v>1</v>
      </c>
      <c r="IG129" s="3">
        <f t="array" ref="IG129">IF(LEN($ER129)=0,1,SUM(IF(([2]JOE_DATA!$C$2:$C$19999=$ER129)*([2]JOE_DATA!$B$2:$B$19999="Client scope")*([2]JOE_DATA!$A$2:$A$19999="EPC Construction"),1,0)))</f>
        <v>1</v>
      </c>
      <c r="IH129" s="3">
        <f t="array" ref="IH129">IF(LEN($ES129)=0,0.4,SUM(IF(([2]JOE_DATA!$C$2:$C$19999=$ES129)*([2]JOE_DATA!$B$2:$B$19999="Work type")*([2]JOE_DATA!$A$2:$A$19999="EPC Energy"),0.4,0)))
+
IF(LEN($ET129)=0,0.3,SUM(IF(([2]JOE_DATA!$C$2:$C$19999=$ET129)*([2]JOE_DATA!$B$2:$B$19999="Work type")*([2]JOE_DATA!$A$2:$A$19999="EPC Energy"),0.3,0)))
+
IF(LEN($EU129)=0,0.3,SUM(IF(([2]JOE_DATA!$C$2:$C$19999=$EU129)*([2]JOE_DATA!$B$2:$B$19999="Work type")*([2]JOE_DATA!$A$2:$A$19999="EPC Energy"),0.3,0)))</f>
        <v>1</v>
      </c>
      <c r="II129" s="3">
        <f t="array" ref="II129">IF(LEN($EV129)=0,1,SUM(IF(([2]JOE_DATA!$C$2:$C$19999=$EV129)*([2]JOE_DATA!$B$2:$B$19999="Work type")*([2]JOE_DATA!$A$2:$A$19999="EPC Energy"),1,0)))</f>
        <v>1</v>
      </c>
      <c r="IJ129" s="3">
        <f t="array" ref="IJ129">IF(LEN($EW129)=0,1,SUM(IF(([2]JOE_DATA!$C$2:$C$19999=$EW129)*([2]JOE_DATA!$B$2:$B$19999="Client type")*([2]JOE_DATA!$A$2:$A$19999="EPC Projects"),1,0)))</f>
        <v>1</v>
      </c>
      <c r="IK129" s="3">
        <f t="array" ref="IK129">IF(LEN($FE129)=0,0.4,SUM(IF(([2]JOE_DATA!$C$2:$C$19999=$FE129)*([2]JOE_DATA!$B$2:$B$19999="Client type")*([2]JOE_DATA!$A$2:$A$19999="Real Estate"),0.4,0)))
+
IF(LEN($FF129)=0,0.3,SUM(IF(([2]JOE_DATA!$C$2:$C$19999=$FF129)*([2]JOE_DATA!$B$2:$B$19999="Client type")*([2]JOE_DATA!$A$2:$A$19999="Real Estate"),0.3,0)))
+
IF(LEN($FG129)=0,0.3,SUM(IF(([2]JOE_DATA!$C$2:$C$19999=$FG129)*([2]JOE_DATA!$B$2:$B$19999="Client type")*([2]JOE_DATA!$A$2:$A$19999="Real Estate"),0.3,0)))</f>
        <v>1</v>
      </c>
      <c r="IL129" s="3">
        <f t="array" ref="IL129">IF(LEN($FH129)=0,0.4,SUM(IF(([2]JOE_DATA!$C$2:$C$19999=$FH129)*([2]JOE_DATA!$B$2:$B$19999="Work type")*([2]JOE_DATA!$A$2:$A$19999="Real Estate"),0.4,0)))
+
IF(LEN($FI129)=0,0.3,SUM(IF(([2]JOE_DATA!$C$2:$C$19999=$FI129)*([2]JOE_DATA!$B$2:$B$19999="Work type")*([2]JOE_DATA!$A$2:$A$19999="Real Estate"),0.3,0)))
+
IF(LEN($FJ129)=0,0.3,SUM(IF(([2]JOE_DATA!$C$2:$C$19999=$FJ129)*([2]JOE_DATA!$B$2:$B$19999="Work type")*([2]JOE_DATA!$A$2:$A$19999="Real Estate"),0.3,0)))</f>
        <v>1</v>
      </c>
      <c r="IM129" s="3">
        <f t="array" ref="IM129">IF(LEN($EX129)=0,0.4,SUM(IF(([2]JOE_DATA!$C$2:$C$19999=$EX129)*([2]JOE_DATA!$B$2:$B$19999="Work type")*([2]JOE_DATA!$A$2:$A$19999="Human Capital"),0.4,0)))
+
IF(LEN($EY129)=0,0.3,SUM(IF(([2]JOE_DATA!$C$2:$C$19999=$EY129)*([2]JOE_DATA!$B$2:$B$19999="Work type")*([2]JOE_DATA!$A$2:$A$19999="Human Capital"),0.3,0)))
+
IF(LEN($EZ129)=0,0.3,SUM(IF(([2]JOE_DATA!$C$2:$C$19999=$EZ129)*([2]JOE_DATA!$B$2:$B$19999="Work type")*([2]JOE_DATA!$A$2:$A$19999="Human Capital"),0.3,0)))</f>
        <v>1</v>
      </c>
      <c r="IN129" s="3">
        <f t="array" ref="IN129">IF(LEN($FA129)=0,0.4,SUM(IF(([2]JOE_DATA!$C$2:$C$19999=$FA129)*([2]JOE_DATA!$B$2:$B$19999="Sub-work types")*([2]JOE_DATA!$A$2:$A$19999="Human Capital"),0.4,0)))
+
IF(LEN($FB129)=0,0.3,SUM(IF(([2]JOE_DATA!$C$2:$C$19999=$FB129)*([2]JOE_DATA!$B$2:$B$19999="Sub-work types")*([2]JOE_DATA!$A$2:$A$19999="Human Capital"),0.3,0)))
+
IF(LEN($FC129)=0,0.3,SUM(IF(([2]JOE_DATA!$C$2:$C$19999=$FC129)*([2]JOE_DATA!$B$2:$B$19999="Sub-work types")*([2]JOE_DATA!$A$2:$A$19999="Human Capital"),0.3,0)))</f>
        <v>1</v>
      </c>
      <c r="IO129" s="16">
        <f t="array" ref="IO129">IF(LEN($FD129)=0,1,SUM(IF(([2]JOE_DATA!$C$2:$C$19999=$FD129)*([2]JOE_DATA!$B$2:$B$19999="Pension scheme")*([2]JOE_DATA!$A$2:$A$19999="Human Capital"),1,0)))</f>
        <v>1</v>
      </c>
      <c r="IP129" s="3">
        <f t="array" ref="IP129">IF(LEN($BT129)=0,0.4,SUM(IF(([2]JOE_DATA!$C$2:$C$19999=$BT129)*([2]JOE_DATA!$B$2:$B$19999="Other Matter Executive"),0.4,0)))
+
IF(LEN($BU129)=0,0.3,SUM(IF(([2]JOE_DATA!$C$2:$C$19999=$BU129)*([2]JOE_DATA!$B$2:$B$19999="Other Matter Executive"),0.3,0)))
+
IF(LEN($BV129)=0,0.3,SUM(IF(([2]JOE_DATA!$C$2:$C$19999=$BV129)*([2]JOE_DATA!$B$2:$B$19999="Other Matter Executive"),0.3,0)))</f>
        <v>1</v>
      </c>
    </row>
    <row r="130" spans="1:250" ht="45.75">
      <c r="A130" s="37" t="s">
        <v>246</v>
      </c>
      <c r="B130" s="38" t="s">
        <v>617</v>
      </c>
      <c r="C130" s="37" t="s">
        <v>254</v>
      </c>
      <c r="D130" s="37"/>
      <c r="E130" s="3"/>
      <c r="F130" s="39" t="s">
        <v>250</v>
      </c>
      <c r="G130" s="3"/>
      <c r="H130" s="3"/>
      <c r="I130" s="40" t="s">
        <v>251</v>
      </c>
      <c r="J130" s="40" t="s">
        <v>263</v>
      </c>
      <c r="K130" s="37" t="s">
        <v>446</v>
      </c>
      <c r="L130" s="37"/>
      <c r="M130" s="3"/>
      <c r="N130" s="3"/>
      <c r="O130" s="41" t="s">
        <v>99</v>
      </c>
      <c r="P130" s="37"/>
      <c r="Q130" s="37"/>
      <c r="R130" s="3"/>
      <c r="S130" s="42"/>
      <c r="T130" s="42">
        <v>38843</v>
      </c>
      <c r="U130" s="37" t="s">
        <v>250</v>
      </c>
      <c r="V130" s="3"/>
      <c r="W130" s="3"/>
      <c r="X130" s="40" t="s">
        <v>251</v>
      </c>
      <c r="Y130" s="40" t="s">
        <v>263</v>
      </c>
      <c r="Z130" s="37" t="s">
        <v>446</v>
      </c>
      <c r="AA130" s="37" t="s">
        <v>628</v>
      </c>
      <c r="AB130" s="37"/>
      <c r="AC130" s="3"/>
      <c r="AD130" s="37" t="s">
        <v>254</v>
      </c>
      <c r="AE130" s="3"/>
      <c r="AF130" s="3"/>
      <c r="AG130" s="43" t="s">
        <v>130</v>
      </c>
      <c r="AH130" s="3"/>
      <c r="AI130" s="37" t="s">
        <v>255</v>
      </c>
      <c r="AJ130" s="3"/>
      <c r="AK130" s="3"/>
      <c r="AL130" s="37"/>
      <c r="AM130" s="3"/>
      <c r="AN130" s="3"/>
      <c r="AO130" s="37" t="s">
        <v>256</v>
      </c>
      <c r="AP130" s="3"/>
      <c r="AQ130" s="3"/>
      <c r="AR130" s="3"/>
      <c r="AS130" s="3"/>
      <c r="AT130" s="3"/>
      <c r="AU130" s="3"/>
      <c r="AV130" s="3"/>
      <c r="AW130" s="3"/>
      <c r="AX130" s="3"/>
      <c r="AY130" s="3"/>
      <c r="AZ130" s="3"/>
      <c r="BA130" s="3"/>
      <c r="BB130" s="3"/>
      <c r="BC130" s="3"/>
      <c r="BD130" s="3"/>
      <c r="BE130" s="44"/>
      <c r="BF130" s="37"/>
      <c r="BG130" s="37" t="s">
        <v>254</v>
      </c>
      <c r="BH130" s="3"/>
      <c r="BI130" s="40" t="s">
        <v>257</v>
      </c>
      <c r="BJ130" s="45"/>
      <c r="BK130" s="45"/>
      <c r="BL130" s="46"/>
      <c r="BM130" s="46"/>
      <c r="BN130" s="37"/>
      <c r="BO130" s="3"/>
      <c r="BP130" s="3"/>
      <c r="BQ130" s="3"/>
      <c r="BR130" s="3"/>
      <c r="BS130" s="3"/>
      <c r="BT130" s="46" t="s">
        <v>297</v>
      </c>
      <c r="BU130" s="37"/>
      <c r="BV130" s="37"/>
      <c r="BW130" s="3"/>
      <c r="BX130" s="3"/>
      <c r="BY130" s="3"/>
      <c r="BZ130" s="3"/>
      <c r="CA130" s="3"/>
      <c r="CB130" s="3"/>
      <c r="CC130" s="3"/>
      <c r="CD130" s="41" t="s">
        <v>259</v>
      </c>
      <c r="CE130" s="40" t="s">
        <v>260</v>
      </c>
      <c r="CF130" s="3"/>
      <c r="CG130" s="41" t="s">
        <v>261</v>
      </c>
      <c r="CH130" s="40"/>
      <c r="CI130" s="3"/>
      <c r="CJ130" s="3"/>
      <c r="CK130" s="41" t="s">
        <v>262</v>
      </c>
      <c r="CL130" s="3"/>
      <c r="CM130" s="3"/>
      <c r="CN130" s="3"/>
      <c r="CO130" s="3"/>
      <c r="CP130" s="3"/>
      <c r="CQ130" s="37"/>
      <c r="CR130" s="37"/>
      <c r="CS130" s="37"/>
      <c r="CT130" s="37"/>
      <c r="CU130" s="37"/>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7"/>
      <c r="FF130" s="37"/>
      <c r="FG130" s="37"/>
      <c r="FH130" s="37"/>
      <c r="FI130" s="37"/>
      <c r="FJ130" s="3"/>
      <c r="FK130" s="3"/>
      <c r="FL130" s="3"/>
      <c r="FM130" s="3"/>
      <c r="FO130" s="3"/>
      <c r="FP130" s="3"/>
      <c r="FQ130" s="3" t="str">
        <f t="array" ref="FQ130">IF(SUM($FU130:$IP130)=74,"PASS","FAIL")</f>
        <v>PASS</v>
      </c>
      <c r="FR130" s="3">
        <f t="shared" si="9"/>
        <v>0</v>
      </c>
      <c r="FS130" s="3">
        <f t="shared" si="10"/>
        <v>0</v>
      </c>
      <c r="FT130" s="3"/>
      <c r="FU130" s="3">
        <f t="array" ref="FU130">SUM(IF(([2]JOE_DATA!$C$2:$C$19999=$C130)*([2]JOE_DATA!$B$2:$B$19999="Client Name Confidential"),1,0))</f>
        <v>1</v>
      </c>
      <c r="FV130" s="3">
        <f t="array" ref="FV130">IF(ISBLANK($E130),1,SUM(IF(([2]JOE_DATA!$C$2:$C$19999=$E130)*([2]JOE_DATA!$B$2:$B$19999="Client name confidential on completion"),1,0)))</f>
        <v>1</v>
      </c>
      <c r="FW130" s="3">
        <f t="array" ref="FW130">IF(LEN($F130)=0,0.5,SUM(IF(([2]JOE_DATA!$C$2:$C$19999=$F130)*([2]JOE_DATA!$B$2:$B$19999="Client sector group"),0.5,0)))
+
IF(LEN($G130)=0,0.25,SUM(IF(([2]JOE_DATA!$C$2:$C$19999=$G130)*([2]JOE_DATA!$B$2:$B$19999="Client sector group"),0.25,0)))
+
IF(LEN($H130)=0,0.25,SUM(IF(([2]JOE_DATA!$C$2:$C$19999=$H130)*([2]JOE_DATA!$B$2:$B$19999="Client sector group"),0.25,0)))</f>
        <v>1</v>
      </c>
      <c r="FX130" s="3">
        <f t="array" ref="FX130">IF(ISBLANK($I130),0.5,SUM(IF(([2]JOE_DATA!$C$2:$C$19999=$I130)*([2]JOE_DATA!$B$2:$B$19999="Client sub-sector group"),0.5,0)))
+
IF(ISBLANK($J130),0.25,SUM(IF(([2]JOE_DATA!$C$2:$C$19999=$J130)*([2]JOE_DATA!$B$2:$B$19999="Client sub-sector group"),0.25,0)))
+
IF(ISBLANK($K130),0.25,SUM(IF(([2]JOE_DATA!$C$2:$C$19999=$K130)*([2]JOE_DATA!$B$2:$B$19999="Client sub-sector group"),0.25,0)))</f>
        <v>1</v>
      </c>
      <c r="FY130" s="3">
        <f t="array" ref="FY130">IF(LEN($L130)=0,0.4,SUM(IF(([2]JOE_DATA!$C$2:$C$19999=$L130)*([2]JOE_DATA!$B$2:$B$19999="Predominant Country of Client"),0.4,0)))
+
IF(LEN($M130)=0,0.3,SUM(IF(([2]JOE_DATA!$C$2:$C$19999=$M130)*([2]JOE_DATA!$B$2:$B$19999="Predominant Country of Client"),0.3,0)))
+
IF(LEN($N130)=0,0.3,SUM(IF(([2]JOE_DATA!$C$2:$C$19999=$N130)*([2]JOE_DATA!$B$2:$B$19999="Predominant Country of Client"),0.3,0)))</f>
        <v>1</v>
      </c>
      <c r="FZ130" s="3">
        <f t="array" ref="FZ130">IF(LEN($O130)=0,0.4,SUM(IF(([2]JOE_DATA!$C$2:$C$19999=$O130)*([2]JOE_DATA!$B$2:$B$19999="Main practice group"),0.4,0)))
+
IF(LEN($P130)=0,0.3,SUM(IF(([2]JOE_DATA!$C$2:$C$19999=$P130)*([2]JOE_DATA!$B$2:$B$19999="Main practice group"),0.3,0)))
+
IF(LEN($Q130)=0,0.3,SUM(IF(([2]JOE_DATA!$C$2:$C$19999=$Q130)*([2]JOE_DATA!$B$2:$B$19999="Main practice group"),0.3,0)))</f>
        <v>1</v>
      </c>
      <c r="GA130" s="3">
        <f t="shared" si="11"/>
        <v>1</v>
      </c>
      <c r="GB130" s="3">
        <f t="shared" si="12"/>
        <v>1</v>
      </c>
      <c r="GC130" s="3">
        <f t="array" ref="GC130">IF(LEN($U130)=0,0.4,SUM(IF(([2]JOE_DATA!$C$2:$C$19999=$U130)*([2]JOE_DATA!$B$2:$B$19999="Matter sector group"),0.4,0)))
+
IF(LEN($V130)=0,0.3,SUM(IF(([2]JOE_DATA!$C$2:$C$19999=$V130)*([2]JOE_DATA!$B$2:$B$19999="Matter sector group"),0.3,0)))
+
IF(LEN($W130)=0,0.3,SUM(IF(([2]JOE_DATA!$C$2:$C$19999=$W130)*([2]JOE_DATA!$B$2:$B$19999="Matter sector group"),0.3,0)))</f>
        <v>1</v>
      </c>
      <c r="GD130" s="3">
        <f t="array" ref="GD130">IF(LEN($X130)=0,0.4,SUM(IF(([2]JOE_DATA!$C$2:$C$19999=$X130)*([2]JOE_DATA!$B$2:$B$19999="Matter sub-sector group"),0.4,0)))
+
IF(LEN($Y130)=0,0.3,SUM(IF(([2]JOE_DATA!$C$2:$C$19999=$Y130)*([2]JOE_DATA!$B$2:$B$19999="Matter sub-sector group"),0.3,0)))
+
IF(LEN($Z130)=0,0.3,SUM(IF(([2]JOE_DATA!$C$2:$C$19999=$Z130)*([2]JOE_DATA!$B$2:$B$19999="Matter sub-sector group"),0.3,0)))</f>
        <v>1</v>
      </c>
      <c r="GE130" s="3">
        <f t="array" ref="GE130">IF(ISBLANK($AD130),1,SUM(IF(([2]JOE_DATA!$C$2:$C$19999=$AD130)*([2]JOE_DATA!$B$2:$B$19999="Matter confidential"),1,0)))</f>
        <v>1</v>
      </c>
      <c r="GF130" s="3">
        <f t="array" ref="GF130">IF(ISBLANK($AE130),1,SUM(IF(([2]JOE_DATA!$C$2:$C$19999=$AE130)*([2]JOE_DATA!$B$2:$B$19999="Matter confidential on completion"),1,0)))</f>
        <v>1</v>
      </c>
      <c r="GG130" s="3">
        <f t="array" ref="GG130">IF(ISBLANK($AG130),1,SUM(IF(([2]JOE_DATA!$C$2:$C$19999=$AG130)*([2]JOE_DATA!$B$2:$B$19999="Applicable law"),1,0)))</f>
        <v>1</v>
      </c>
      <c r="GH130" s="3">
        <f t="array" ref="GH130">IF(ISBLANK($AO130),1,SUM(IF(([2]JOE_DATA!$C$2:$C$19999=$AO130)*([2]JOE_DATA!$B$2:$B$19999="Contentious"),1,0)))</f>
        <v>1</v>
      </c>
      <c r="GI130" s="3">
        <f t="array" ref="GI130">IF(ISBLANK($AP130),1,SUM(IF(([2]JOE_DATA!$C$2:$C$19999=$AP130)*([2]JOE_DATA!$B$2:$B$19999="Dispute resolution"),1,0)))</f>
        <v>1</v>
      </c>
      <c r="GJ130" s="3">
        <f t="array" ref="GJ130">IF(ISBLANK($AQ130),1,SUM(IF(([2]JOE_DATA!$C$2:$C$19999=$AQ130)*([2]JOE_DATA!$B$2:$B$19999="Language of dispute"),1,0)))</f>
        <v>1</v>
      </c>
      <c r="GK130" s="3">
        <f t="array" ref="GK130">IF(LEN($AW130)=0,0.4,SUM(IF(([2]JOE_DATA!$C$2:$C$19999=$AW130)*([2]JOE_DATA!$B$2:$B$19999="Country Of Arbitration"),0.4,0)))
+
IF(LEN($AX130)=0,0.3,SUM(IF(([2]JOE_DATA!$C$2:$C$19999=$AX130)*([2]JOE_DATA!$B$2:$B$19999="Country Of Arbitration"),0.3,0)))
+
IF(LEN($AY130)=0,0.3,SUM(IF(([2]JOE_DATA!$C$2:$C$19999=$AY130)*([2]JOE_DATA!$B$2:$B$19999="Country Of Arbitration"),0.3,0)))</f>
        <v>1</v>
      </c>
      <c r="GL130" s="3">
        <f t="array" ref="GL130">IF(LEN($AT130)=0,0.4,SUM(IF(([2]JOE_DATA!$C$2:$C$19999=$AT130)*([2]JOE_DATA!$B$2:$B$19999="Jurisdiction of dispute"),0.4,0)))
+
IF(LEN($AU130)=0,0.3,SUM(IF(([2]JOE_DATA!$C$2:$C$19999=$AU130)*([2]JOE_DATA!$B$2:$B$19999="Jurisdiction of dispute"),0.3,0)))
+
IF(LEN($AV130)=0,0.3,SUM(IF(([2]JOE_DATA!$C$2:$C$19999=$AV130)*([2]JOE_DATA!$B$2:$B$19999="Jurisdiction of dispute"),0.3,0)))</f>
        <v>1</v>
      </c>
      <c r="GM130" s="3">
        <f t="array" ref="GM130">IF(LEN($AZ130)=0,0.6,SUM(IF(([2]JOE_DATA!$C$2:$C$19999=$AZ130)*([2]JOE_DATA!$B$2:$B$19999="Seat of arbitration"),0.6,0)))
+
IF(LEN($BA130)=0,0.4,SUM(IF(([2]JOE_DATA!$C$2:$C$19999=$BA130)*([2]JOE_DATA!$B$2:$B$19999="Seat of arbitration"),0.4,0)))</f>
        <v>1</v>
      </c>
      <c r="GN130" s="3">
        <f t="array" ref="GN130">IF(ISBLANK($BB130),1,SUM(IF(([2]JOE_DATA!$C$2:$C$19999=$BB130)*([2]JOE_DATA!$B$2:$B$19999="Arbitral rules"),1,0)))</f>
        <v>1</v>
      </c>
      <c r="GO130" s="3">
        <f t="array" ref="GO130">IF(ISBLANK($BC130),1,SUM(IF(([2]JOE_DATA!$C$2:$C$19999=$BC130)*([2]JOE_DATA!$B$2:$B$19999="Investment treaty"),1,0)))</f>
        <v>1</v>
      </c>
      <c r="GP130" s="3">
        <f t="array" ref="GP130">IF(ISBLANK($BD130),1,SUM(IF(([2]JOE_DATA!$C$2:$C$19999=$BD130)*([2]JOE_DATA!$B$2:$B$19999="Investigation type"),1,0)))</f>
        <v>1</v>
      </c>
      <c r="GQ130" s="3">
        <f t="array" ref="GQ130">IF(ISBLANK($BF130),1,SUM(IF(([2]JOE_DATA!$C$2:$C$19999=$BF130)*([2]JOE_DATA!$B$2:$B$19999="Currency of deal"),1,0)))</f>
        <v>1</v>
      </c>
      <c r="GR130" s="3">
        <f t="array" ref="GR130">IF(ISBLANK($BG130),1,SUM(IF(([2]JOE_DATA!$C$2:$C$19999=$BG130)*([2]JOE_DATA!$B$2:$B$19999="Value confidential"),1,0)))</f>
        <v>1</v>
      </c>
      <c r="GS130" s="3">
        <f t="array" ref="GS130">IF(ISBLANK($BH130),1,SUM(IF(([2]JOE_DATA!$C$2:$C$19999=$BH130)*([2]JOE_DATA!$B$2:$B$19999="Value confidential on completion"),1,0)))</f>
        <v>1</v>
      </c>
      <c r="GT130" s="3">
        <f t="array" ref="GT130">IF(LEN($BI130)=0,0.4,SUM(IF(([2]JOE_DATA!$C$2:$C$19999=$BI130)*([2]JOE_DATA!$B$2:$B$19999="Teams"),0.4,0)))
+
IF(LEN($BJ130)=0,0.3,SUM(IF(([2]JOE_DATA!$C$2:$C$19999=$BJ130)*([2]JOE_DATA!$B$2:$B$19999="Teams"),0.3,0)))
+
IF(LEN($BK130)=0,0.3,SUM(IF(([2]JOE_DATA!$C$2:$C$19999=$BK130)*([2]JOE_DATA!$B$2:$B$19999="Teams"),0.3,0)))</f>
        <v>1</v>
      </c>
      <c r="GU130" s="3">
        <f t="array" ref="GU130">IF(LEN($BL130)=0,0.4,SUM(IF(([2]JOE_DATA!$C$2:$C$19999=$BL130)*([2]JOE_DATA!$B$2:$B$19999="Lead Matter Partner"),0.4,0)))
+
IF(LEN($BM130)=0,0.3,SUM(IF(([2]JOE_DATA!$C$2:$C$19999=$BM130)*([2]JOE_DATA!$B$2:$B$19999="Lead Matter Partner"),0.3,0)))
+
IF(LEN($BN130)=0,0.3,SUM(IF(([2]JOE_DATA!$C$2:$C$19999=$BN130)*([2]JOE_DATA!$B$2:$B$19999="Lead Matter Partner"),0.3,0)))</f>
        <v>1</v>
      </c>
      <c r="GV130" s="3">
        <f t="array" ref="GV130">IF(LEN($BP130)=0,0.4,SUM(IF(([2]JOE_DATA!$C$2:$C$19999=$BP130)*([2]JOE_DATA!$B$2:$B$19999="Source of credential"),0.4,0)))
+
IF(LEN($BQ130)=0,0.3,SUM(IF(([2]JOE_DATA!$C$2:$C$19999=$BQ130)*([2]JOE_DATA!$B$2:$B$19999="Source of credential"),0.3,0)))
+
IF(LEN($BR130)=0,0.3,SUM(IF(([2]JOE_DATA!$C$2:$C$19999=$BR130)*([2]JOE_DATA!$B$2:$B$19999="Source of credential"),0.3,0)))</f>
        <v>1</v>
      </c>
      <c r="GW130" s="3">
        <f t="array" ref="GW130">IF(LEN($BX130)=0,0.4,SUM(IF(([2]JOE_DATA!$C$2:$C$19999=$BX130)*([2]JOE_DATA!$B$2:$B$19999="CMS firms involved"),0.4,0)))
+
IF(LEN($BY130)=0,0.6,SUM(IF(([2]JOE_DATA!$C$2:$C$19999=$BY130)*([2]JOE_DATA!$B$2:$B$19999="CMS firms involved"),0.6,0)))</f>
        <v>1</v>
      </c>
      <c r="GX130" s="3">
        <f t="array" ref="GX130">IF(ISBLANK($BZ130),1,SUM(IF(([2]JOE_DATA!$C$2:$C$19999=$BZ130)*([2]JOE_DATA!$B$2:$B$19999="Lead CMS firm"),1,0)))</f>
        <v>1</v>
      </c>
      <c r="GY130" s="3">
        <f t="array" ref="GY130">IF(LEN($CA130)=0,0.4,SUM(IF(([2]JOE_DATA!$C$2:$C$19999=$CA130)*([2]JOE_DATA!$B$2:$B$19999="Countries of other CMS firms"),0.4,0)))
+
IF(LEN($CB130)=0,0.3,SUM(IF(([2]JOE_DATA!$C$2:$C$19999=$CB130)*([2]JOE_DATA!$B$2:$B$19999="Countries of other CMS firms"),0.3,0)))
+
IF(LEN($CC130)=0,0.3,SUM(IF(([2]JOE_DATA!$C$2:$C$19999=$CC130)*([2]JOE_DATA!$B$2:$B$19999="Countries of other CMS firms"),0.3,0)))</f>
        <v>1</v>
      </c>
      <c r="GZ130" s="3">
        <f t="array" ref="GZ130">IF(ISBLANK($CD130),1,SUM(IF(([2]JOE_DATA!$C$2:$C$19999=$CD130)*([2]JOE_DATA!$B$2:$B$19999="Credential status"),1,0)))</f>
        <v>1</v>
      </c>
      <c r="HA130" s="3">
        <f t="array" ref="HA130">IF(ISBLANK($CE130),1,SUM(IF(([2]JOE_DATA!$C$2:$C$19999=$CE130)*([2]JOE_DATA!$B$2:$B$19999="Credential version"),1,0)))</f>
        <v>1</v>
      </c>
      <c r="HB130" s="3">
        <f t="array" ref="HB130">IF(ISBLANK($CG130),1,SUM(IF(([2]JOE_DATA!$C$2:$C$19999=$CG130)*([2]JOE_DATA!$B$2:$B$19999="Credential type "),1,0)))</f>
        <v>1</v>
      </c>
      <c r="HC130" s="3">
        <f t="array" ref="HC130">IF(ISBLANK($CH130),1,SUM(IF(([2]JOE_DATA!$C$2:$C$19999=$CH130)*([2]JOE_DATA!$B$2:$B$19999="Other uses"),1,0)))</f>
        <v>1</v>
      </c>
      <c r="HD130" s="3">
        <f t="array" ref="HD130">IF(ISBLANK($CK130),1,SUM(IF(([2]JOE_DATA!$C$2:$C$19999=$CK130)*([2]JOE_DATA!$B$2:$B$19999="Priority"),1,0)))</f>
        <v>1</v>
      </c>
      <c r="HE130" s="3">
        <f t="array" ref="HE130">IF(LEN($CM130)=0,0.4,SUM(IF(([2]JOE_DATA!$C$2:$C$19999=$CM130)*([2]JOE_DATA!$B$2:$B$19999="Know how"),0.4,0)))
+
IF(LEN($CN130)=0,0.3,SUM(IF(([2]JOE_DATA!$C$2:$C$19999=$CN130)*([2]JOE_DATA!$B$2:$B$19999="Know how"),0.3,0)))
+
IF(LEN($CO130)=0,0.3,SUM(IF(([2]JOE_DATA!$C$2:$C$19999=$CO130)*([2]JOE_DATA!$B$2:$B$19999="Know how"),0.3,0)))</f>
        <v>1</v>
      </c>
      <c r="HF130" s="3">
        <f t="array" ref="HF130">IF(LEN($CS130)=0,0.4,SUM(IF(([2]JOE_DATA!$C$2:$C$19999=$CS130)*([2]JOE_DATA!$B$2:$B$19999="Work type")*([2]JOE_DATA!$A$2:$A$19999="BAIF"),0.4,0)))
+
IF(LEN($CT130)=0,0.3,SUM(IF(([2]JOE_DATA!$C$2:$C$19999=$CT130)*([2]JOE_DATA!$B$2:$B$19999="Work type")*([2]JOE_DATA!$A$2:$A$19999="BAIF"),0.3,0)))
+
IF(LEN($CU130)=0,0.3,SUM(IF(([2]JOE_DATA!$C$2:$C$19999=$CU130)*([2]JOE_DATA!$B$2:$B$19999="Work type")*([2]JOE_DATA!$A$2:$A$19999="BAIF"),0.3,0)))</f>
        <v>1</v>
      </c>
      <c r="HG130" s="3">
        <f t="array" ref="HG130">IF(LEN($CQ130)=0,1,SUM(IF(([2]JOE_DATA!$C$2:$C$19999=$CQ130)*([2]JOE_DATA!$B$2:$B$19999="Client type")*([2]JOE_DATA!$A$2:$A$19999="BAIF"),1,0)))</f>
        <v>1</v>
      </c>
      <c r="HH130" s="3">
        <f t="array" ref="HH130">IF(LEN($CW130)=0,0.4,SUM(IF(([2]JOE_DATA!$C$2:$C$19999=$CW130)*([2]JOE_DATA!$B$2:$B$19999="Work type")*([2]JOE_DATA!$A$2:$A$19999="CRD"),0.4,0)))
+
IF(LEN($CX130)=0,0.3,SUM(IF(([2]JOE_DATA!$C$2:$C$19999=$CX130)*([2]JOE_DATA!$B$2:$B$19999="Work type")*([2]JOE_DATA!$A$2:$A$19999="CRD"),0.3,0)))
+
IF(LEN($CY130)=0,0.3,SUM(IF(([2]JOE_DATA!$C$2:$C$19999=$CY130)*([2]JOE_DATA!$B$2:$B$19999="Work type")*([2]JOE_DATA!$A$2:$A$19999="CRD"),0.3,0)))</f>
        <v>1</v>
      </c>
      <c r="HI130" s="3">
        <f t="array" ref="HI130">IF(LEN($CZ130)=0,0.4,SUM(IF(([2]JOE_DATA!$C$2:$C$19999=$CZ130)*([2]JOE_DATA!$B$2:$B$19999="Sub-work type")*([2]JOE_DATA!$A$2:$A$19999="CRD"),0.4,0)))
+
IF(LEN($DA130)=0,0.3,SUM(IF(([2]JOE_DATA!$C$2:$C$19999=$DA130)*([2]JOE_DATA!$B$2:$B$19999="Sub-work type")*([2]JOE_DATA!$A$2:$A$19999="CRD"),0.3,0)))
+
IF(LEN($DB130)=0,0.3,SUM(IF(([2]JOE_DATA!$C$2:$C$19999=$DB130)*([2]JOE_DATA!$B$2:$B$19999="Sub-work type")*([2]JOE_DATA!$A$2:$A$19999="CRD"),0.3,0)))</f>
        <v>1</v>
      </c>
      <c r="HJ130" s="3">
        <f t="array" ref="HJ130">IF(LEN($CV130)=0,1,SUM(IF(([2]JOE_DATA!$C$2:$C$19999=$CV130)*([2]JOE_DATA!$B$2:$B$19999="Client type")*([2]JOE_DATA!$A$2:$A$19999="CRD"),1,0)))</f>
        <v>1</v>
      </c>
      <c r="HK130" s="3">
        <f t="array" ref="HK130">IF(LEN($DC130)=0,0.4,SUM(IF(([2]JOE_DATA!$C$2:$C$19999=$DC130)*([2]JOE_DATA!$B$2:$B$19999="Work type")*([2]JOE_DATA!$A$2:$A$19999="Corporate"),0.4,0)))
+
IF(LEN($DD130)=0,0.3,SUM(IF(([2]JOE_DATA!$C$2:$C$19999=$DD130)*([2]JOE_DATA!$B$2:$B$19999="Work type")*([2]JOE_DATA!$A$2:$A$19999="Corporate"),0.3,0)))
+
IF(LEN($DE130)=0,0.3,SUM(IF(([2]JOE_DATA!$C$2:$C$19999=$DE130)*([2]JOE_DATA!$B$2:$B$19999="Work type")*([2]JOE_DATA!$A$2:$A$19999="Corporate"),0.3,0)))</f>
        <v>1</v>
      </c>
      <c r="HL130" s="3">
        <f t="array" ref="HL130">IF(LEN($DF130)=0,0.4,SUM(IF(([2]JOE_DATA!$C$2:$C$19999=$DF130)*([2]JOE_DATA!$B$2:$B$19999="Sub-work type")*([2]JOE_DATA!$A$2:$A$19999="Corporate"),0.4,0)))
+
IF(LEN($DG130)=0,0.3,SUM(IF(([2]JOE_DATA!$C$2:$C$19999=$DG130)*([2]JOE_DATA!$B$2:$B$19999="Sub-work type")*([2]JOE_DATA!$A$2:$A$19999="Corporate"),0.3,0)))
+
IF(LEN($DH130)=0,0.3,SUM(IF(([2]JOE_DATA!$C$2:$C$19999=$DH130)*([2]JOE_DATA!$B$2:$B$19999="Sub-work type")*([2]JOE_DATA!$A$2:$A$19999="Corporate"),0.3,0)))</f>
        <v>1</v>
      </c>
      <c r="HM130" s="3">
        <f t="array" ref="HM130">IF(LEN($DI130)=0,0.4,SUM(IF(([2]JOE_DATA!$C$2:$C$19999=$DI130)*([2]JOE_DATA!$B$2:$B$19999="Acting for")*([2]JOE_DATA!$A$2:$A$19999="Corporate"),0.4,0)))
+
IF(LEN($DJ130)=0,0.3,SUM(IF(([2]JOE_DATA!$C$2:$C$19999=$DJ130)*([2]JOE_DATA!$B$2:$B$19999="Acting for")*([2]JOE_DATA!$A$2:$A$19999="Corporate"),0.3,0)))
+
IF(LEN($DK130)=0,0.3,SUM(IF(([2]JOE_DATA!$C$2:$C$19999=$DK130)*([2]JOE_DATA!$B$2:$B$19999="Acting for")*([2]JOE_DATA!$A$2:$A$19999="Corporate"),0.3,0)))</f>
        <v>1</v>
      </c>
      <c r="HN130" s="3">
        <f t="array" ref="HN130">IF(LEN($DM130)=0,0.4,SUM(IF(([2]JOE_DATA!$C$2:$C$19999=$DM130)*([2]JOE_DATA!$B$2:$B$19999="Country of buyer")*([2]JOE_DATA!$A$2:$A$19999="Corporate"),0.4,0)))
+
IF(LEN($DN130)=0,0.3,SUM(IF(([2]JOE_DATA!$C$2:$C$19999=$DN130)*([2]JOE_DATA!$B$2:$B$19999="Country of buyer")*([2]JOE_DATA!$A$2:$A$19999="Corporate"),0.3,0)))
+
IF(LEN($DL130)=0,0.3,SUM(IF(([2]JOE_DATA!$C$2:$C$19999=$DL130)*([2]JOE_DATA!$B$2:$B$19999="Country of buyer")*([2]JOE_DATA!$A$2:$A$19999="Corporate"),0.3,0)))</f>
        <v>1</v>
      </c>
      <c r="HO130" s="3">
        <f t="array" ref="HO130">IF(LEN($DO130)=0,0.4,SUM(IF(([2]JOE_DATA!$C$2:$C$19999=$DO130)*([2]JOE_DATA!$B$2:$B$19999="Country of seller")*([2]JOE_DATA!$A$2:$A$19999="Corporate"),0.4,0)))
+
IF(LEN($DP130)=0,0.3,SUM(IF(([2]JOE_DATA!$C$2:$C$19999=$DP130)*([2]JOE_DATA!$B$2:$B$19999="Country of seller")*([2]JOE_DATA!$A$2:$A$19999="Corporate"),0.3,0)))
+
IF(LEN($DQ130)=0,0.3,SUM(IF(([2]JOE_DATA!$C$2:$C$19999=$DQ130)*([2]JOE_DATA!$B$2:$B$19999="Country of seller")*([2]JOE_DATA!$A$2:$A$19999="Corporate"),0.3,0)))</f>
        <v>1</v>
      </c>
      <c r="HP130" s="3">
        <f t="array" ref="HP130">IF(LEN($DR130)=0,0.4,SUM(IF(([2]JOE_DATA!$C$2:$C$19999=$DR130)*([2]JOE_DATA!$B$2:$B$19999="Country of target")*([2]JOE_DATA!$A$2:$A$19999="Corporate"),0.4,0)))
+
IF(LEN($DS130)=0,0.3,SUM(IF(([2]JOE_DATA!$C$2:$C$19999=$DS130)*([2]JOE_DATA!$B$2:$B$19999="Country of target")*([2]JOE_DATA!$A$2:$A$19999="Corporate"),0.3,0)))
+
IF(LEN($DT130)=0,0.3,SUM(IF(([2]JOE_DATA!$C$2:$C$19999=$DT130)*([2]JOE_DATA!$B$2:$B$19999="Country of target")*([2]JOE_DATA!$A$2:$A$19999="Corporate"),0.3,0)))</f>
        <v>1</v>
      </c>
      <c r="HQ130" s="3">
        <f t="array" ref="HQ130">IF(LEN($DU130)=0,1,SUM(IF(([2]JOE_DATA!$C$2:$C$19999=$DU130)*([2]JOE_DATA!$B$2:$B$19999="Value over US $5m")*([2]JOE_DATA!$A$2:$A$19999="Corporate"),1,0)))</f>
        <v>1</v>
      </c>
      <c r="HR130" s="3">
        <f t="array" ref="HR130">IF(LEN($DV130)=0,1,SUM(IF(([2]JOE_DATA!$C$2:$C$19999=$DV130)*([2]JOE_DATA!$B$2:$B$19999="Value over £500,000")*([2]JOE_DATA!$A$2:$A$19999="Corporate"),1,0)))</f>
        <v>1</v>
      </c>
      <c r="HS130" s="3">
        <f t="array" ref="HS130">IF(LEN($DW130)=0,1,SUM(IF(([2]JOE_DATA!$C$2:$C$19999=$DW130)*([2]JOE_DATA!$B$2:$B$19999="Value over Euro 5m")*([2]JOE_DATA!$A$2:$A$19999="Corporate"),1,0)))</f>
        <v>1</v>
      </c>
      <c r="HT130" s="3">
        <f t="array" ref="HT130">IF(LEN($DX130)=0,1,SUM(IF(([2]JOE_DATA!$C$2:$C$19999=$DX130)*([2]JOE_DATA!$B$2:$B$19999="Value range in euros")*([2]JOE_DATA!$A$2:$A$19999="Corporate"),1,0)))</f>
        <v>1</v>
      </c>
      <c r="HU130" s="3">
        <f t="array" ref="HU130">IF(LEN($DY130)=0,1,SUM(IF(([2]JOE_DATA!$C$2:$C$19999=$DY130)*([2]JOE_DATA!$B$2:$B$19999="Is the deal relevant for M&amp;A study")*([2]JOE_DATA!$A$2:$A$19999="Corporate"),1,0)))</f>
        <v>1</v>
      </c>
      <c r="HV130" s="3">
        <f t="array" ref="HV130">IF(LEN($DZ130)=0,1,SUM(IF(([2]JOE_DATA!$C$2:$C$19999=$DZ130)*([2]JOE_DATA!$B$2:$B$19999="Does the deal involve PE clients")*([2]JOE_DATA!$A$2:$A$19999="Corporate"),1,0)))</f>
        <v>1</v>
      </c>
      <c r="HW130" s="3">
        <f t="array" ref="HW130">IF(LEN($EA130)=0,1,SUM(IF(([2]JOE_DATA!$C$2:$C$19999=$EA130)*([2]JOE_DATA!$B$2:$B$19999="Quarter deal announced/signed")*([2]JOE_DATA!$A$2:$A$19999="Corporate"),1,0)))</f>
        <v>1</v>
      </c>
      <c r="HX130" s="3">
        <f t="array" ref="HX130">IF(LEN($EB130)=0,1,SUM(IF(([2]JOE_DATA!$C$2:$C$19999=$EB130)*([2]JOE_DATA!$B$2:$B$19999="Quarter deal completed")*([2]JOE_DATA!$A$2:$A$19999="Corporate"),1,0)))</f>
        <v>1</v>
      </c>
      <c r="HY130" s="3">
        <f t="array" ref="HY130">IF(LEN($EC130)=0,1,SUM(IF(([2]JOE_DATA!$C$2:$C$19999=$EC130)*([2]JOE_DATA!$B$2:$B$19999="Year deal announced/signed")*([2]JOE_DATA!$A$2:$A$19999="Corporate"),1,0)))</f>
        <v>1</v>
      </c>
      <c r="HZ130" s="3">
        <f t="array" ref="HZ130">IF(LEN($ED130)=0,1,SUM(IF(([2]JOE_DATA!$C$2:$C$19999=$ED130)*([2]JOE_DATA!$B$2:$B$19999="Year deal completed")*([2]JOE_DATA!$A$2:$A$19999="Corporate"),1,0)))</f>
        <v>1</v>
      </c>
      <c r="IA130" s="3">
        <v>1</v>
      </c>
      <c r="IB130" s="3">
        <f t="array" ref="IB130">IF(LEN($EF130)=0,1,SUM(IF(([2]JOE_DATA!$C$2:$C$19999=$EF130)*([2]JOE_DATA!$B$2:$B$19999="Work type")*([2]JOE_DATA!$A$2:$A$19999="Corporate Tax"),1,0)))</f>
        <v>1</v>
      </c>
      <c r="IC130" s="3">
        <f t="array" ref="IC130">IF(LEN($EG130)=0,0.4,SUM(IF(([2]JOE_DATA!$C$2:$C$19999=$EG130)*([2]JOE_DATA!$B$2:$B$19999="Work type")*([2]JOE_DATA!$A$2:$A$19999="EPC Construction"),0.4,0)))
+
IF(LEN($EH130)=0,0.3,SUM(IF(([2]JOE_DATA!$C$2:$C$19999=$EH130)*([2]JOE_DATA!$B$2:$B$19999="Work type")*([2]JOE_DATA!$A$2:$A$19999="EPC Construction"),0.3,0)))
+
IF(LEN($EI130)=0,0.3,SUM(IF(([2]JOE_DATA!$C$2:$C$19999=$EI130)*([2]JOE_DATA!$B$2:$B$19999="Work type")*([2]JOE_DATA!$A$2:$A$19999="EPC Construction"),0.3,0)))</f>
        <v>1</v>
      </c>
      <c r="ID130" s="3">
        <f t="array" ref="ID130">IF(LEN($EJ130)=0,0.4,SUM(IF(([2]JOE_DATA!$C$2:$C$19999=$EJ130)*([2]JOE_DATA!$B$2:$B$19999="Contract type")*([2]JOE_DATA!$A$2:$A$19999="EPC Construction"),0.4,0)))
+
IF(LEN($EK130)=0,0.3,SUM(IF(([2]JOE_DATA!$C$2:$C$19999=$EK130)*([2]JOE_DATA!$B$2:$B$19999="Contract type")*([2]JOE_DATA!$A$2:$A$19999="EPC Construction"),0.3,0)))
+
IF(LEN($EL130)=0,0.3,SUM(IF(([2]JOE_DATA!$C$2:$C$19999=$EL130)*([2]JOE_DATA!$B$2:$B$19999="Contract type")*([2]JOE_DATA!$A$2:$A$19999="EPC Construction"),0.3,0)))</f>
        <v>1</v>
      </c>
      <c r="IE130" s="3">
        <f t="array" ref="IE130">IF(LEN($EP130)=0,1,SUM(IF(([2]JOE_DATA!$C$2:$C$19999=$EP130)*([2]JOE_DATA!$B$2:$B$19999="Client type")*([2]JOE_DATA!$A$2:$A$19999="EPC Construction"),1,0)))</f>
        <v>1</v>
      </c>
      <c r="IF130" s="3">
        <f t="array" ref="IF130">IF(LEN($EN130)=0,1,SUM(IF(([2]JOE_DATA!$C$2:$C$19999=$EN130)*([2]JOE_DATA!$B$2:$B$19999="Subject matter")*([2]JOE_DATA!$A$2:$A$19999="EPC Construction"),1,0)))</f>
        <v>1</v>
      </c>
      <c r="IG130" s="3">
        <f t="array" ref="IG130">IF(LEN($ER130)=0,1,SUM(IF(([2]JOE_DATA!$C$2:$C$19999=$ER130)*([2]JOE_DATA!$B$2:$B$19999="Client scope")*([2]JOE_DATA!$A$2:$A$19999="EPC Construction"),1,0)))</f>
        <v>1</v>
      </c>
      <c r="IH130" s="3">
        <f t="array" ref="IH130">IF(LEN($ES130)=0,0.4,SUM(IF(([2]JOE_DATA!$C$2:$C$19999=$ES130)*([2]JOE_DATA!$B$2:$B$19999="Work type")*([2]JOE_DATA!$A$2:$A$19999="EPC Energy"),0.4,0)))
+
IF(LEN($ET130)=0,0.3,SUM(IF(([2]JOE_DATA!$C$2:$C$19999=$ET130)*([2]JOE_DATA!$B$2:$B$19999="Work type")*([2]JOE_DATA!$A$2:$A$19999="EPC Energy"),0.3,0)))
+
IF(LEN($EU130)=0,0.3,SUM(IF(([2]JOE_DATA!$C$2:$C$19999=$EU130)*([2]JOE_DATA!$B$2:$B$19999="Work type")*([2]JOE_DATA!$A$2:$A$19999="EPC Energy"),0.3,0)))</f>
        <v>1</v>
      </c>
      <c r="II130" s="3">
        <f t="array" ref="II130">IF(LEN($EV130)=0,1,SUM(IF(([2]JOE_DATA!$C$2:$C$19999=$EV130)*([2]JOE_DATA!$B$2:$B$19999="Work type")*([2]JOE_DATA!$A$2:$A$19999="EPC Energy"),1,0)))</f>
        <v>1</v>
      </c>
      <c r="IJ130" s="3">
        <f t="array" ref="IJ130">IF(LEN($EW130)=0,1,SUM(IF(([2]JOE_DATA!$C$2:$C$19999=$EW130)*([2]JOE_DATA!$B$2:$B$19999="Client type")*([2]JOE_DATA!$A$2:$A$19999="EPC Projects"),1,0)))</f>
        <v>1</v>
      </c>
      <c r="IK130" s="3">
        <f t="array" ref="IK130">IF(LEN($FE130)=0,0.4,SUM(IF(([2]JOE_DATA!$C$2:$C$19999=$FE130)*([2]JOE_DATA!$B$2:$B$19999="Client type")*([2]JOE_DATA!$A$2:$A$19999="Real Estate"),0.4,0)))
+
IF(LEN($FF130)=0,0.3,SUM(IF(([2]JOE_DATA!$C$2:$C$19999=$FF130)*([2]JOE_DATA!$B$2:$B$19999="Client type")*([2]JOE_DATA!$A$2:$A$19999="Real Estate"),0.3,0)))
+
IF(LEN($FG130)=0,0.3,SUM(IF(([2]JOE_DATA!$C$2:$C$19999=$FG130)*([2]JOE_DATA!$B$2:$B$19999="Client type")*([2]JOE_DATA!$A$2:$A$19999="Real Estate"),0.3,0)))</f>
        <v>1</v>
      </c>
      <c r="IL130" s="3">
        <f t="array" ref="IL130">IF(LEN($FH130)=0,0.4,SUM(IF(([2]JOE_DATA!$C$2:$C$19999=$FH130)*([2]JOE_DATA!$B$2:$B$19999="Work type")*([2]JOE_DATA!$A$2:$A$19999="Real Estate"),0.4,0)))
+
IF(LEN($FI130)=0,0.3,SUM(IF(([2]JOE_DATA!$C$2:$C$19999=$FI130)*([2]JOE_DATA!$B$2:$B$19999="Work type")*([2]JOE_DATA!$A$2:$A$19999="Real Estate"),0.3,0)))
+
IF(LEN($FJ130)=0,0.3,SUM(IF(([2]JOE_DATA!$C$2:$C$19999=$FJ130)*([2]JOE_DATA!$B$2:$B$19999="Work type")*([2]JOE_DATA!$A$2:$A$19999="Real Estate"),0.3,0)))</f>
        <v>1</v>
      </c>
      <c r="IM130" s="3">
        <f t="array" ref="IM130">IF(LEN($EX130)=0,0.4,SUM(IF(([2]JOE_DATA!$C$2:$C$19999=$EX130)*([2]JOE_DATA!$B$2:$B$19999="Work type")*([2]JOE_DATA!$A$2:$A$19999="Human Capital"),0.4,0)))
+
IF(LEN($EY130)=0,0.3,SUM(IF(([2]JOE_DATA!$C$2:$C$19999=$EY130)*([2]JOE_DATA!$B$2:$B$19999="Work type")*([2]JOE_DATA!$A$2:$A$19999="Human Capital"),0.3,0)))
+
IF(LEN($EZ130)=0,0.3,SUM(IF(([2]JOE_DATA!$C$2:$C$19999=$EZ130)*([2]JOE_DATA!$B$2:$B$19999="Work type")*([2]JOE_DATA!$A$2:$A$19999="Human Capital"),0.3,0)))</f>
        <v>1</v>
      </c>
      <c r="IN130" s="3">
        <f t="array" ref="IN130">IF(LEN($FA130)=0,0.4,SUM(IF(([2]JOE_DATA!$C$2:$C$19999=$FA130)*([2]JOE_DATA!$B$2:$B$19999="Sub-work types")*([2]JOE_DATA!$A$2:$A$19999="Human Capital"),0.4,0)))
+
IF(LEN($FB130)=0,0.3,SUM(IF(([2]JOE_DATA!$C$2:$C$19999=$FB130)*([2]JOE_DATA!$B$2:$B$19999="Sub-work types")*([2]JOE_DATA!$A$2:$A$19999="Human Capital"),0.3,0)))
+
IF(LEN($FC130)=0,0.3,SUM(IF(([2]JOE_DATA!$C$2:$C$19999=$FC130)*([2]JOE_DATA!$B$2:$B$19999="Sub-work types")*([2]JOE_DATA!$A$2:$A$19999="Human Capital"),0.3,0)))</f>
        <v>1</v>
      </c>
      <c r="IO130" s="16">
        <f t="array" ref="IO130">IF(LEN($FD130)=0,1,SUM(IF(([2]JOE_DATA!$C$2:$C$19999=$FD130)*([2]JOE_DATA!$B$2:$B$19999="Pension scheme")*([2]JOE_DATA!$A$2:$A$19999="Human Capital"),1,0)))</f>
        <v>1</v>
      </c>
      <c r="IP130" s="3">
        <f t="array" ref="IP130">IF(LEN($BT130)=0,0.4,SUM(IF(([2]JOE_DATA!$C$2:$C$19999=$BT130)*([2]JOE_DATA!$B$2:$B$19999="Other Matter Executive"),0.4,0)))
+
IF(LEN($BU130)=0,0.3,SUM(IF(([2]JOE_DATA!$C$2:$C$19999=$BU130)*([2]JOE_DATA!$B$2:$B$19999="Other Matter Executive"),0.3,0)))
+
IF(LEN($BV130)=0,0.3,SUM(IF(([2]JOE_DATA!$C$2:$C$19999=$BV130)*([2]JOE_DATA!$B$2:$B$19999="Other Matter Executive"),0.3,0)))</f>
        <v>1</v>
      </c>
    </row>
    <row r="131" spans="1:250" ht="27.75">
      <c r="A131" s="37" t="s">
        <v>246</v>
      </c>
      <c r="B131" s="38" t="s">
        <v>617</v>
      </c>
      <c r="C131" s="37" t="s">
        <v>254</v>
      </c>
      <c r="D131" s="37"/>
      <c r="E131" s="3"/>
      <c r="F131" s="39" t="s">
        <v>250</v>
      </c>
      <c r="G131" s="3"/>
      <c r="H131" s="3"/>
      <c r="I131" s="40" t="s">
        <v>251</v>
      </c>
      <c r="J131" s="40" t="s">
        <v>263</v>
      </c>
      <c r="K131" s="37" t="s">
        <v>446</v>
      </c>
      <c r="L131" s="37"/>
      <c r="M131" s="3"/>
      <c r="N131" s="3"/>
      <c r="O131" s="41" t="s">
        <v>99</v>
      </c>
      <c r="P131" s="37"/>
      <c r="Q131" s="37"/>
      <c r="R131" s="3"/>
      <c r="S131" s="42"/>
      <c r="T131" s="42">
        <v>39076</v>
      </c>
      <c r="U131" s="37" t="s">
        <v>250</v>
      </c>
      <c r="V131" s="3"/>
      <c r="W131" s="3"/>
      <c r="X131" s="40" t="s">
        <v>270</v>
      </c>
      <c r="Y131" s="40" t="s">
        <v>263</v>
      </c>
      <c r="Z131" s="37" t="s">
        <v>446</v>
      </c>
      <c r="AA131" s="37" t="s">
        <v>629</v>
      </c>
      <c r="AB131" s="37"/>
      <c r="AC131" s="3"/>
      <c r="AD131" s="37" t="s">
        <v>254</v>
      </c>
      <c r="AE131" s="3"/>
      <c r="AF131" s="3"/>
      <c r="AG131" s="43" t="s">
        <v>130</v>
      </c>
      <c r="AH131" s="3"/>
      <c r="AI131" s="37" t="s">
        <v>255</v>
      </c>
      <c r="AJ131" s="3"/>
      <c r="AK131" s="3"/>
      <c r="AL131" s="37"/>
      <c r="AM131" s="3"/>
      <c r="AN131" s="3"/>
      <c r="AO131" s="37" t="s">
        <v>256</v>
      </c>
      <c r="AP131" s="3"/>
      <c r="AQ131" s="3"/>
      <c r="AR131" s="3"/>
      <c r="AS131" s="3"/>
      <c r="AT131" s="3"/>
      <c r="AU131" s="3"/>
      <c r="AV131" s="3"/>
      <c r="AW131" s="3"/>
      <c r="AX131" s="3"/>
      <c r="AY131" s="3"/>
      <c r="AZ131" s="3"/>
      <c r="BA131" s="3"/>
      <c r="BB131" s="3"/>
      <c r="BC131" s="3"/>
      <c r="BD131" s="3"/>
      <c r="BE131" s="44"/>
      <c r="BF131" s="37"/>
      <c r="BG131" s="37" t="s">
        <v>254</v>
      </c>
      <c r="BH131" s="3"/>
      <c r="BI131" s="40" t="s">
        <v>257</v>
      </c>
      <c r="BJ131" s="45"/>
      <c r="BK131" s="45"/>
      <c r="BL131" s="46" t="s">
        <v>258</v>
      </c>
      <c r="BM131" s="46"/>
      <c r="BN131" s="37"/>
      <c r="BO131" s="3"/>
      <c r="BP131" s="3"/>
      <c r="BQ131" s="3"/>
      <c r="BR131" s="3"/>
      <c r="BS131" s="3"/>
      <c r="BT131" s="46" t="s">
        <v>296</v>
      </c>
      <c r="BU131" s="37"/>
      <c r="BV131" s="37"/>
      <c r="BW131" s="3"/>
      <c r="BX131" s="3"/>
      <c r="BY131" s="3"/>
      <c r="BZ131" s="3"/>
      <c r="CA131" s="3"/>
      <c r="CB131" s="3"/>
      <c r="CC131" s="3"/>
      <c r="CD131" s="41" t="s">
        <v>259</v>
      </c>
      <c r="CE131" s="40" t="s">
        <v>260</v>
      </c>
      <c r="CF131" s="3"/>
      <c r="CG131" s="41" t="s">
        <v>261</v>
      </c>
      <c r="CH131" s="40"/>
      <c r="CI131" s="3"/>
      <c r="CJ131" s="3"/>
      <c r="CK131" s="41" t="s">
        <v>262</v>
      </c>
      <c r="CL131" s="3"/>
      <c r="CM131" s="3"/>
      <c r="CN131" s="3"/>
      <c r="CO131" s="3"/>
      <c r="CP131" s="3"/>
      <c r="CQ131" s="37"/>
      <c r="CR131" s="37"/>
      <c r="CS131" s="37"/>
      <c r="CT131" s="37"/>
      <c r="CU131" s="37"/>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7"/>
      <c r="FF131" s="37"/>
      <c r="FG131" s="37"/>
      <c r="FH131" s="37"/>
      <c r="FI131" s="37"/>
      <c r="FJ131" s="3"/>
      <c r="FK131" s="3"/>
      <c r="FL131" s="3"/>
      <c r="FM131" s="3"/>
      <c r="FO131" s="3"/>
      <c r="FP131" s="3"/>
      <c r="FQ131" s="3" t="str">
        <f t="array" ref="FQ131">IF(SUM($FU131:$IP131)=74,"PASS","FAIL")</f>
        <v>PASS</v>
      </c>
      <c r="FR131" s="3">
        <f t="shared" si="9"/>
        <v>0</v>
      </c>
      <c r="FS131" s="3">
        <f t="shared" si="10"/>
        <v>0</v>
      </c>
      <c r="FT131" s="3"/>
      <c r="FU131" s="3">
        <f t="array" ref="FU131">SUM(IF(([2]JOE_DATA!$C$2:$C$19999=$C131)*([2]JOE_DATA!$B$2:$B$19999="Client Name Confidential"),1,0))</f>
        <v>1</v>
      </c>
      <c r="FV131" s="3">
        <f t="array" ref="FV131">IF(ISBLANK($E131),1,SUM(IF(([2]JOE_DATA!$C$2:$C$19999=$E131)*([2]JOE_DATA!$B$2:$B$19999="Client name confidential on completion"),1,0)))</f>
        <v>1</v>
      </c>
      <c r="FW131" s="3">
        <f t="array" ref="FW131">IF(LEN($F131)=0,0.5,SUM(IF(([2]JOE_DATA!$C$2:$C$19999=$F131)*([2]JOE_DATA!$B$2:$B$19999="Client sector group"),0.5,0)))
+
IF(LEN($G131)=0,0.25,SUM(IF(([2]JOE_DATA!$C$2:$C$19999=$G131)*([2]JOE_DATA!$B$2:$B$19999="Client sector group"),0.25,0)))
+
IF(LEN($H131)=0,0.25,SUM(IF(([2]JOE_DATA!$C$2:$C$19999=$H131)*([2]JOE_DATA!$B$2:$B$19999="Client sector group"),0.25,0)))</f>
        <v>1</v>
      </c>
      <c r="FX131" s="3">
        <f t="array" ref="FX131">IF(ISBLANK($I131),0.5,SUM(IF(([2]JOE_DATA!$C$2:$C$19999=$I131)*([2]JOE_DATA!$B$2:$B$19999="Client sub-sector group"),0.5,0)))
+
IF(ISBLANK($J131),0.25,SUM(IF(([2]JOE_DATA!$C$2:$C$19999=$J131)*([2]JOE_DATA!$B$2:$B$19999="Client sub-sector group"),0.25,0)))
+
IF(ISBLANK($K131),0.25,SUM(IF(([2]JOE_DATA!$C$2:$C$19999=$K131)*([2]JOE_DATA!$B$2:$B$19999="Client sub-sector group"),0.25,0)))</f>
        <v>1</v>
      </c>
      <c r="FY131" s="3">
        <f t="array" ref="FY131">IF(LEN($L131)=0,0.4,SUM(IF(([2]JOE_DATA!$C$2:$C$19999=$L131)*([2]JOE_DATA!$B$2:$B$19999="Predominant Country of Client"),0.4,0)))
+
IF(LEN($M131)=0,0.3,SUM(IF(([2]JOE_DATA!$C$2:$C$19999=$M131)*([2]JOE_DATA!$B$2:$B$19999="Predominant Country of Client"),0.3,0)))
+
IF(LEN($N131)=0,0.3,SUM(IF(([2]JOE_DATA!$C$2:$C$19999=$N131)*([2]JOE_DATA!$B$2:$B$19999="Predominant Country of Client"),0.3,0)))</f>
        <v>1</v>
      </c>
      <c r="FZ131" s="3">
        <f t="array" ref="FZ131">IF(LEN($O131)=0,0.4,SUM(IF(([2]JOE_DATA!$C$2:$C$19999=$O131)*([2]JOE_DATA!$B$2:$B$19999="Main practice group"),0.4,0)))
+
IF(LEN($P131)=0,0.3,SUM(IF(([2]JOE_DATA!$C$2:$C$19999=$P131)*([2]JOE_DATA!$B$2:$B$19999="Main practice group"),0.3,0)))
+
IF(LEN($Q131)=0,0.3,SUM(IF(([2]JOE_DATA!$C$2:$C$19999=$Q131)*([2]JOE_DATA!$B$2:$B$19999="Main practice group"),0.3,0)))</f>
        <v>1</v>
      </c>
      <c r="GA131" s="3">
        <f t="shared" si="11"/>
        <v>1</v>
      </c>
      <c r="GB131" s="3">
        <f t="shared" si="12"/>
        <v>1</v>
      </c>
      <c r="GC131" s="3">
        <f t="array" ref="GC131">IF(LEN($U131)=0,0.4,SUM(IF(([2]JOE_DATA!$C$2:$C$19999=$U131)*([2]JOE_DATA!$B$2:$B$19999="Matter sector group"),0.4,0)))
+
IF(LEN($V131)=0,0.3,SUM(IF(([2]JOE_DATA!$C$2:$C$19999=$V131)*([2]JOE_DATA!$B$2:$B$19999="Matter sector group"),0.3,0)))
+
IF(LEN($W131)=0,0.3,SUM(IF(([2]JOE_DATA!$C$2:$C$19999=$W131)*([2]JOE_DATA!$B$2:$B$19999="Matter sector group"),0.3,0)))</f>
        <v>1</v>
      </c>
      <c r="GD131" s="3">
        <f t="array" ref="GD131">IF(LEN($X131)=0,0.4,SUM(IF(([2]JOE_DATA!$C$2:$C$19999=$X131)*([2]JOE_DATA!$B$2:$B$19999="Matter sub-sector group"),0.4,0)))
+
IF(LEN($Y131)=0,0.3,SUM(IF(([2]JOE_DATA!$C$2:$C$19999=$Y131)*([2]JOE_DATA!$B$2:$B$19999="Matter sub-sector group"),0.3,0)))
+
IF(LEN($Z131)=0,0.3,SUM(IF(([2]JOE_DATA!$C$2:$C$19999=$Z131)*([2]JOE_DATA!$B$2:$B$19999="Matter sub-sector group"),0.3,0)))</f>
        <v>1</v>
      </c>
      <c r="GE131" s="3">
        <f t="array" ref="GE131">IF(ISBLANK($AD131),1,SUM(IF(([2]JOE_DATA!$C$2:$C$19999=$AD131)*([2]JOE_DATA!$B$2:$B$19999="Matter confidential"),1,0)))</f>
        <v>1</v>
      </c>
      <c r="GF131" s="3">
        <f t="array" ref="GF131">IF(ISBLANK($AE131),1,SUM(IF(([2]JOE_DATA!$C$2:$C$19999=$AE131)*([2]JOE_DATA!$B$2:$B$19999="Matter confidential on completion"),1,0)))</f>
        <v>1</v>
      </c>
      <c r="GG131" s="3">
        <f t="array" ref="GG131">IF(ISBLANK($AG131),1,SUM(IF(([2]JOE_DATA!$C$2:$C$19999=$AG131)*([2]JOE_DATA!$B$2:$B$19999="Applicable law"),1,0)))</f>
        <v>1</v>
      </c>
      <c r="GH131" s="3">
        <f t="array" ref="GH131">IF(ISBLANK($AO131),1,SUM(IF(([2]JOE_DATA!$C$2:$C$19999=$AO131)*([2]JOE_DATA!$B$2:$B$19999="Contentious"),1,0)))</f>
        <v>1</v>
      </c>
      <c r="GI131" s="3">
        <f t="array" ref="GI131">IF(ISBLANK($AP131),1,SUM(IF(([2]JOE_DATA!$C$2:$C$19999=$AP131)*([2]JOE_DATA!$B$2:$B$19999="Dispute resolution"),1,0)))</f>
        <v>1</v>
      </c>
      <c r="GJ131" s="3">
        <f t="array" ref="GJ131">IF(ISBLANK($AQ131),1,SUM(IF(([2]JOE_DATA!$C$2:$C$19999=$AQ131)*([2]JOE_DATA!$B$2:$B$19999="Language of dispute"),1,0)))</f>
        <v>1</v>
      </c>
      <c r="GK131" s="3">
        <f t="array" ref="GK131">IF(LEN($AW131)=0,0.4,SUM(IF(([2]JOE_DATA!$C$2:$C$19999=$AW131)*([2]JOE_DATA!$B$2:$B$19999="Country Of Arbitration"),0.4,0)))
+
IF(LEN($AX131)=0,0.3,SUM(IF(([2]JOE_DATA!$C$2:$C$19999=$AX131)*([2]JOE_DATA!$B$2:$B$19999="Country Of Arbitration"),0.3,0)))
+
IF(LEN($AY131)=0,0.3,SUM(IF(([2]JOE_DATA!$C$2:$C$19999=$AY131)*([2]JOE_DATA!$B$2:$B$19999="Country Of Arbitration"),0.3,0)))</f>
        <v>1</v>
      </c>
      <c r="GL131" s="3">
        <f t="array" ref="GL131">IF(LEN($AT131)=0,0.4,SUM(IF(([2]JOE_DATA!$C$2:$C$19999=$AT131)*([2]JOE_DATA!$B$2:$B$19999="Jurisdiction of dispute"),0.4,0)))
+
IF(LEN($AU131)=0,0.3,SUM(IF(([2]JOE_DATA!$C$2:$C$19999=$AU131)*([2]JOE_DATA!$B$2:$B$19999="Jurisdiction of dispute"),0.3,0)))
+
IF(LEN($AV131)=0,0.3,SUM(IF(([2]JOE_DATA!$C$2:$C$19999=$AV131)*([2]JOE_DATA!$B$2:$B$19999="Jurisdiction of dispute"),0.3,0)))</f>
        <v>1</v>
      </c>
      <c r="GM131" s="3">
        <f t="array" ref="GM131">IF(LEN($AZ131)=0,0.6,SUM(IF(([2]JOE_DATA!$C$2:$C$19999=$AZ131)*([2]JOE_DATA!$B$2:$B$19999="Seat of arbitration"),0.6,0)))
+
IF(LEN($BA131)=0,0.4,SUM(IF(([2]JOE_DATA!$C$2:$C$19999=$BA131)*([2]JOE_DATA!$B$2:$B$19999="Seat of arbitration"),0.4,0)))</f>
        <v>1</v>
      </c>
      <c r="GN131" s="3">
        <f t="array" ref="GN131">IF(ISBLANK($BB131),1,SUM(IF(([2]JOE_DATA!$C$2:$C$19999=$BB131)*([2]JOE_DATA!$B$2:$B$19999="Arbitral rules"),1,0)))</f>
        <v>1</v>
      </c>
      <c r="GO131" s="3">
        <f t="array" ref="GO131">IF(ISBLANK($BC131),1,SUM(IF(([2]JOE_DATA!$C$2:$C$19999=$BC131)*([2]JOE_DATA!$B$2:$B$19999="Investment treaty"),1,0)))</f>
        <v>1</v>
      </c>
      <c r="GP131" s="3">
        <f t="array" ref="GP131">IF(ISBLANK($BD131),1,SUM(IF(([2]JOE_DATA!$C$2:$C$19999=$BD131)*([2]JOE_DATA!$B$2:$B$19999="Investigation type"),1,0)))</f>
        <v>1</v>
      </c>
      <c r="GQ131" s="3">
        <f t="array" ref="GQ131">IF(ISBLANK($BF131),1,SUM(IF(([2]JOE_DATA!$C$2:$C$19999=$BF131)*([2]JOE_DATA!$B$2:$B$19999="Currency of deal"),1,0)))</f>
        <v>1</v>
      </c>
      <c r="GR131" s="3">
        <f t="array" ref="GR131">IF(ISBLANK($BG131),1,SUM(IF(([2]JOE_DATA!$C$2:$C$19999=$BG131)*([2]JOE_DATA!$B$2:$B$19999="Value confidential"),1,0)))</f>
        <v>1</v>
      </c>
      <c r="GS131" s="3">
        <f t="array" ref="GS131">IF(ISBLANK($BH131),1,SUM(IF(([2]JOE_DATA!$C$2:$C$19999=$BH131)*([2]JOE_DATA!$B$2:$B$19999="Value confidential on completion"),1,0)))</f>
        <v>1</v>
      </c>
      <c r="GT131" s="3">
        <f t="array" ref="GT131">IF(LEN($BI131)=0,0.4,SUM(IF(([2]JOE_DATA!$C$2:$C$19999=$BI131)*([2]JOE_DATA!$B$2:$B$19999="Teams"),0.4,0)))
+
IF(LEN($BJ131)=0,0.3,SUM(IF(([2]JOE_DATA!$C$2:$C$19999=$BJ131)*([2]JOE_DATA!$B$2:$B$19999="Teams"),0.3,0)))
+
IF(LEN($BK131)=0,0.3,SUM(IF(([2]JOE_DATA!$C$2:$C$19999=$BK131)*([2]JOE_DATA!$B$2:$B$19999="Teams"),0.3,0)))</f>
        <v>1</v>
      </c>
      <c r="GU131" s="3">
        <f t="array" ref="GU131">IF(LEN($BL131)=0,0.4,SUM(IF(([2]JOE_DATA!$C$2:$C$19999=$BL131)*([2]JOE_DATA!$B$2:$B$19999="Lead Matter Partner"),0.4,0)))
+
IF(LEN($BM131)=0,0.3,SUM(IF(([2]JOE_DATA!$C$2:$C$19999=$BM131)*([2]JOE_DATA!$B$2:$B$19999="Lead Matter Partner"),0.3,0)))
+
IF(LEN($BN131)=0,0.3,SUM(IF(([2]JOE_DATA!$C$2:$C$19999=$BN131)*([2]JOE_DATA!$B$2:$B$19999="Lead Matter Partner"),0.3,0)))</f>
        <v>1</v>
      </c>
      <c r="GV131" s="3">
        <f t="array" ref="GV131">IF(LEN($BP131)=0,0.4,SUM(IF(([2]JOE_DATA!$C$2:$C$19999=$BP131)*([2]JOE_DATA!$B$2:$B$19999="Source of credential"),0.4,0)))
+
IF(LEN($BQ131)=0,0.3,SUM(IF(([2]JOE_DATA!$C$2:$C$19999=$BQ131)*([2]JOE_DATA!$B$2:$B$19999="Source of credential"),0.3,0)))
+
IF(LEN($BR131)=0,0.3,SUM(IF(([2]JOE_DATA!$C$2:$C$19999=$BR131)*([2]JOE_DATA!$B$2:$B$19999="Source of credential"),0.3,0)))</f>
        <v>1</v>
      </c>
      <c r="GW131" s="3">
        <f t="array" ref="GW131">IF(LEN($BX131)=0,0.4,SUM(IF(([2]JOE_DATA!$C$2:$C$19999=$BX131)*([2]JOE_DATA!$B$2:$B$19999="CMS firms involved"),0.4,0)))
+
IF(LEN($BY131)=0,0.6,SUM(IF(([2]JOE_DATA!$C$2:$C$19999=$BY131)*([2]JOE_DATA!$B$2:$B$19999="CMS firms involved"),0.6,0)))</f>
        <v>1</v>
      </c>
      <c r="GX131" s="3">
        <f t="array" ref="GX131">IF(ISBLANK($BZ131),1,SUM(IF(([2]JOE_DATA!$C$2:$C$19999=$BZ131)*([2]JOE_DATA!$B$2:$B$19999="Lead CMS firm"),1,0)))</f>
        <v>1</v>
      </c>
      <c r="GY131" s="3">
        <f t="array" ref="GY131">IF(LEN($CA131)=0,0.4,SUM(IF(([2]JOE_DATA!$C$2:$C$19999=$CA131)*([2]JOE_DATA!$B$2:$B$19999="Countries of other CMS firms"),0.4,0)))
+
IF(LEN($CB131)=0,0.3,SUM(IF(([2]JOE_DATA!$C$2:$C$19999=$CB131)*([2]JOE_DATA!$B$2:$B$19999="Countries of other CMS firms"),0.3,0)))
+
IF(LEN($CC131)=0,0.3,SUM(IF(([2]JOE_DATA!$C$2:$C$19999=$CC131)*([2]JOE_DATA!$B$2:$B$19999="Countries of other CMS firms"),0.3,0)))</f>
        <v>1</v>
      </c>
      <c r="GZ131" s="3">
        <f t="array" ref="GZ131">IF(ISBLANK($CD131),1,SUM(IF(([2]JOE_DATA!$C$2:$C$19999=$CD131)*([2]JOE_DATA!$B$2:$B$19999="Credential status"),1,0)))</f>
        <v>1</v>
      </c>
      <c r="HA131" s="3">
        <f t="array" ref="HA131">IF(ISBLANK($CE131),1,SUM(IF(([2]JOE_DATA!$C$2:$C$19999=$CE131)*([2]JOE_DATA!$B$2:$B$19999="Credential version"),1,0)))</f>
        <v>1</v>
      </c>
      <c r="HB131" s="3">
        <f t="array" ref="HB131">IF(ISBLANK($CG131),1,SUM(IF(([2]JOE_DATA!$C$2:$C$19999=$CG131)*([2]JOE_DATA!$B$2:$B$19999="Credential type "),1,0)))</f>
        <v>1</v>
      </c>
      <c r="HC131" s="3">
        <f t="array" ref="HC131">IF(ISBLANK($CH131),1,SUM(IF(([2]JOE_DATA!$C$2:$C$19999=$CH131)*([2]JOE_DATA!$B$2:$B$19999="Other uses"),1,0)))</f>
        <v>1</v>
      </c>
      <c r="HD131" s="3">
        <f t="array" ref="HD131">IF(ISBLANK($CK131),1,SUM(IF(([2]JOE_DATA!$C$2:$C$19999=$CK131)*([2]JOE_DATA!$B$2:$B$19999="Priority"),1,0)))</f>
        <v>1</v>
      </c>
      <c r="HE131" s="3">
        <f t="array" ref="HE131">IF(LEN($CM131)=0,0.4,SUM(IF(([2]JOE_DATA!$C$2:$C$19999=$CM131)*([2]JOE_DATA!$B$2:$B$19999="Know how"),0.4,0)))
+
IF(LEN($CN131)=0,0.3,SUM(IF(([2]JOE_DATA!$C$2:$C$19999=$CN131)*([2]JOE_DATA!$B$2:$B$19999="Know how"),0.3,0)))
+
IF(LEN($CO131)=0,0.3,SUM(IF(([2]JOE_DATA!$C$2:$C$19999=$CO131)*([2]JOE_DATA!$B$2:$B$19999="Know how"),0.3,0)))</f>
        <v>1</v>
      </c>
      <c r="HF131" s="3">
        <f t="array" ref="HF131">IF(LEN($CS131)=0,0.4,SUM(IF(([2]JOE_DATA!$C$2:$C$19999=$CS131)*([2]JOE_DATA!$B$2:$B$19999="Work type")*([2]JOE_DATA!$A$2:$A$19999="BAIF"),0.4,0)))
+
IF(LEN($CT131)=0,0.3,SUM(IF(([2]JOE_DATA!$C$2:$C$19999=$CT131)*([2]JOE_DATA!$B$2:$B$19999="Work type")*([2]JOE_DATA!$A$2:$A$19999="BAIF"),0.3,0)))
+
IF(LEN($CU131)=0,0.3,SUM(IF(([2]JOE_DATA!$C$2:$C$19999=$CU131)*([2]JOE_DATA!$B$2:$B$19999="Work type")*([2]JOE_DATA!$A$2:$A$19999="BAIF"),0.3,0)))</f>
        <v>1</v>
      </c>
      <c r="HG131" s="3">
        <f t="array" ref="HG131">IF(LEN($CQ131)=0,1,SUM(IF(([2]JOE_DATA!$C$2:$C$19999=$CQ131)*([2]JOE_DATA!$B$2:$B$19999="Client type")*([2]JOE_DATA!$A$2:$A$19999="BAIF"),1,0)))</f>
        <v>1</v>
      </c>
      <c r="HH131" s="3">
        <f t="array" ref="HH131">IF(LEN($CW131)=0,0.4,SUM(IF(([2]JOE_DATA!$C$2:$C$19999=$CW131)*([2]JOE_DATA!$B$2:$B$19999="Work type")*([2]JOE_DATA!$A$2:$A$19999="CRD"),0.4,0)))
+
IF(LEN($CX131)=0,0.3,SUM(IF(([2]JOE_DATA!$C$2:$C$19999=$CX131)*([2]JOE_DATA!$B$2:$B$19999="Work type")*([2]JOE_DATA!$A$2:$A$19999="CRD"),0.3,0)))
+
IF(LEN($CY131)=0,0.3,SUM(IF(([2]JOE_DATA!$C$2:$C$19999=$CY131)*([2]JOE_DATA!$B$2:$B$19999="Work type")*([2]JOE_DATA!$A$2:$A$19999="CRD"),0.3,0)))</f>
        <v>1</v>
      </c>
      <c r="HI131" s="3">
        <f t="array" ref="HI131">IF(LEN($CZ131)=0,0.4,SUM(IF(([2]JOE_DATA!$C$2:$C$19999=$CZ131)*([2]JOE_DATA!$B$2:$B$19999="Sub-work type")*([2]JOE_DATA!$A$2:$A$19999="CRD"),0.4,0)))
+
IF(LEN($DA131)=0,0.3,SUM(IF(([2]JOE_DATA!$C$2:$C$19999=$DA131)*([2]JOE_DATA!$B$2:$B$19999="Sub-work type")*([2]JOE_DATA!$A$2:$A$19999="CRD"),0.3,0)))
+
IF(LEN($DB131)=0,0.3,SUM(IF(([2]JOE_DATA!$C$2:$C$19999=$DB131)*([2]JOE_DATA!$B$2:$B$19999="Sub-work type")*([2]JOE_DATA!$A$2:$A$19999="CRD"),0.3,0)))</f>
        <v>1</v>
      </c>
      <c r="HJ131" s="3">
        <f t="array" ref="HJ131">IF(LEN($CV131)=0,1,SUM(IF(([2]JOE_DATA!$C$2:$C$19999=$CV131)*([2]JOE_DATA!$B$2:$B$19999="Client type")*([2]JOE_DATA!$A$2:$A$19999="CRD"),1,0)))</f>
        <v>1</v>
      </c>
      <c r="HK131" s="3">
        <f t="array" ref="HK131">IF(LEN($DC131)=0,0.4,SUM(IF(([2]JOE_DATA!$C$2:$C$19999=$DC131)*([2]JOE_DATA!$B$2:$B$19999="Work type")*([2]JOE_DATA!$A$2:$A$19999="Corporate"),0.4,0)))
+
IF(LEN($DD131)=0,0.3,SUM(IF(([2]JOE_DATA!$C$2:$C$19999=$DD131)*([2]JOE_DATA!$B$2:$B$19999="Work type")*([2]JOE_DATA!$A$2:$A$19999="Corporate"),0.3,0)))
+
IF(LEN($DE131)=0,0.3,SUM(IF(([2]JOE_DATA!$C$2:$C$19999=$DE131)*([2]JOE_DATA!$B$2:$B$19999="Work type")*([2]JOE_DATA!$A$2:$A$19999="Corporate"),0.3,0)))</f>
        <v>1</v>
      </c>
      <c r="HL131" s="3">
        <f t="array" ref="HL131">IF(LEN($DF131)=0,0.4,SUM(IF(([2]JOE_DATA!$C$2:$C$19999=$DF131)*([2]JOE_DATA!$B$2:$B$19999="Sub-work type")*([2]JOE_DATA!$A$2:$A$19999="Corporate"),0.4,0)))
+
IF(LEN($DG131)=0,0.3,SUM(IF(([2]JOE_DATA!$C$2:$C$19999=$DG131)*([2]JOE_DATA!$B$2:$B$19999="Sub-work type")*([2]JOE_DATA!$A$2:$A$19999="Corporate"),0.3,0)))
+
IF(LEN($DH131)=0,0.3,SUM(IF(([2]JOE_DATA!$C$2:$C$19999=$DH131)*([2]JOE_DATA!$B$2:$B$19999="Sub-work type")*([2]JOE_DATA!$A$2:$A$19999="Corporate"),0.3,0)))</f>
        <v>1</v>
      </c>
      <c r="HM131" s="3">
        <f t="array" ref="HM131">IF(LEN($DI131)=0,0.4,SUM(IF(([2]JOE_DATA!$C$2:$C$19999=$DI131)*([2]JOE_DATA!$B$2:$B$19999="Acting for")*([2]JOE_DATA!$A$2:$A$19999="Corporate"),0.4,0)))
+
IF(LEN($DJ131)=0,0.3,SUM(IF(([2]JOE_DATA!$C$2:$C$19999=$DJ131)*([2]JOE_DATA!$B$2:$B$19999="Acting for")*([2]JOE_DATA!$A$2:$A$19999="Corporate"),0.3,0)))
+
IF(LEN($DK131)=0,0.3,SUM(IF(([2]JOE_DATA!$C$2:$C$19999=$DK131)*([2]JOE_DATA!$B$2:$B$19999="Acting for")*([2]JOE_DATA!$A$2:$A$19999="Corporate"),0.3,0)))</f>
        <v>1</v>
      </c>
      <c r="HN131" s="3">
        <f t="array" ref="HN131">IF(LEN($DM131)=0,0.4,SUM(IF(([2]JOE_DATA!$C$2:$C$19999=$DM131)*([2]JOE_DATA!$B$2:$B$19999="Country of buyer")*([2]JOE_DATA!$A$2:$A$19999="Corporate"),0.4,0)))
+
IF(LEN($DN131)=0,0.3,SUM(IF(([2]JOE_DATA!$C$2:$C$19999=$DN131)*([2]JOE_DATA!$B$2:$B$19999="Country of buyer")*([2]JOE_DATA!$A$2:$A$19999="Corporate"),0.3,0)))
+
IF(LEN($DL131)=0,0.3,SUM(IF(([2]JOE_DATA!$C$2:$C$19999=$DL131)*([2]JOE_DATA!$B$2:$B$19999="Country of buyer")*([2]JOE_DATA!$A$2:$A$19999="Corporate"),0.3,0)))</f>
        <v>1</v>
      </c>
      <c r="HO131" s="3">
        <f t="array" ref="HO131">IF(LEN($DO131)=0,0.4,SUM(IF(([2]JOE_DATA!$C$2:$C$19999=$DO131)*([2]JOE_DATA!$B$2:$B$19999="Country of seller")*([2]JOE_DATA!$A$2:$A$19999="Corporate"),0.4,0)))
+
IF(LEN($DP131)=0,0.3,SUM(IF(([2]JOE_DATA!$C$2:$C$19999=$DP131)*([2]JOE_DATA!$B$2:$B$19999="Country of seller")*([2]JOE_DATA!$A$2:$A$19999="Corporate"),0.3,0)))
+
IF(LEN($DQ131)=0,0.3,SUM(IF(([2]JOE_DATA!$C$2:$C$19999=$DQ131)*([2]JOE_DATA!$B$2:$B$19999="Country of seller")*([2]JOE_DATA!$A$2:$A$19999="Corporate"),0.3,0)))</f>
        <v>1</v>
      </c>
      <c r="HP131" s="3">
        <f t="array" ref="HP131">IF(LEN($DR131)=0,0.4,SUM(IF(([2]JOE_DATA!$C$2:$C$19999=$DR131)*([2]JOE_DATA!$B$2:$B$19999="Country of target")*([2]JOE_DATA!$A$2:$A$19999="Corporate"),0.4,0)))
+
IF(LEN($DS131)=0,0.3,SUM(IF(([2]JOE_DATA!$C$2:$C$19999=$DS131)*([2]JOE_DATA!$B$2:$B$19999="Country of target")*([2]JOE_DATA!$A$2:$A$19999="Corporate"),0.3,0)))
+
IF(LEN($DT131)=0,0.3,SUM(IF(([2]JOE_DATA!$C$2:$C$19999=$DT131)*([2]JOE_DATA!$B$2:$B$19999="Country of target")*([2]JOE_DATA!$A$2:$A$19999="Corporate"),0.3,0)))</f>
        <v>1</v>
      </c>
      <c r="HQ131" s="3">
        <f t="array" ref="HQ131">IF(LEN($DU131)=0,1,SUM(IF(([2]JOE_DATA!$C$2:$C$19999=$DU131)*([2]JOE_DATA!$B$2:$B$19999="Value over US $5m")*([2]JOE_DATA!$A$2:$A$19999="Corporate"),1,0)))</f>
        <v>1</v>
      </c>
      <c r="HR131" s="3">
        <f t="array" ref="HR131">IF(LEN($DV131)=0,1,SUM(IF(([2]JOE_DATA!$C$2:$C$19999=$DV131)*([2]JOE_DATA!$B$2:$B$19999="Value over £500,000")*([2]JOE_DATA!$A$2:$A$19999="Corporate"),1,0)))</f>
        <v>1</v>
      </c>
      <c r="HS131" s="3">
        <f t="array" ref="HS131">IF(LEN($DW131)=0,1,SUM(IF(([2]JOE_DATA!$C$2:$C$19999=$DW131)*([2]JOE_DATA!$B$2:$B$19999="Value over Euro 5m")*([2]JOE_DATA!$A$2:$A$19999="Corporate"),1,0)))</f>
        <v>1</v>
      </c>
      <c r="HT131" s="3">
        <f t="array" ref="HT131">IF(LEN($DX131)=0,1,SUM(IF(([2]JOE_DATA!$C$2:$C$19999=$DX131)*([2]JOE_DATA!$B$2:$B$19999="Value range in euros")*([2]JOE_DATA!$A$2:$A$19999="Corporate"),1,0)))</f>
        <v>1</v>
      </c>
      <c r="HU131" s="3">
        <f t="array" ref="HU131">IF(LEN($DY131)=0,1,SUM(IF(([2]JOE_DATA!$C$2:$C$19999=$DY131)*([2]JOE_DATA!$B$2:$B$19999="Is the deal relevant for M&amp;A study")*([2]JOE_DATA!$A$2:$A$19999="Corporate"),1,0)))</f>
        <v>1</v>
      </c>
      <c r="HV131" s="3">
        <f t="array" ref="HV131">IF(LEN($DZ131)=0,1,SUM(IF(([2]JOE_DATA!$C$2:$C$19999=$DZ131)*([2]JOE_DATA!$B$2:$B$19999="Does the deal involve PE clients")*([2]JOE_DATA!$A$2:$A$19999="Corporate"),1,0)))</f>
        <v>1</v>
      </c>
      <c r="HW131" s="3">
        <f t="array" ref="HW131">IF(LEN($EA131)=0,1,SUM(IF(([2]JOE_DATA!$C$2:$C$19999=$EA131)*([2]JOE_DATA!$B$2:$B$19999="Quarter deal announced/signed")*([2]JOE_DATA!$A$2:$A$19999="Corporate"),1,0)))</f>
        <v>1</v>
      </c>
      <c r="HX131" s="3">
        <f t="array" ref="HX131">IF(LEN($EB131)=0,1,SUM(IF(([2]JOE_DATA!$C$2:$C$19999=$EB131)*([2]JOE_DATA!$B$2:$B$19999="Quarter deal completed")*([2]JOE_DATA!$A$2:$A$19999="Corporate"),1,0)))</f>
        <v>1</v>
      </c>
      <c r="HY131" s="3">
        <f t="array" ref="HY131">IF(LEN($EC131)=0,1,SUM(IF(([2]JOE_DATA!$C$2:$C$19999=$EC131)*([2]JOE_DATA!$B$2:$B$19999="Year deal announced/signed")*([2]JOE_DATA!$A$2:$A$19999="Corporate"),1,0)))</f>
        <v>1</v>
      </c>
      <c r="HZ131" s="3">
        <f t="array" ref="HZ131">IF(LEN($ED131)=0,1,SUM(IF(([2]JOE_DATA!$C$2:$C$19999=$ED131)*([2]JOE_DATA!$B$2:$B$19999="Year deal completed")*([2]JOE_DATA!$A$2:$A$19999="Corporate"),1,0)))</f>
        <v>1</v>
      </c>
      <c r="IA131" s="3">
        <v>1</v>
      </c>
      <c r="IB131" s="3">
        <f t="array" ref="IB131">IF(LEN($EF131)=0,1,SUM(IF(([2]JOE_DATA!$C$2:$C$19999=$EF131)*([2]JOE_DATA!$B$2:$B$19999="Work type")*([2]JOE_DATA!$A$2:$A$19999="Corporate Tax"),1,0)))</f>
        <v>1</v>
      </c>
      <c r="IC131" s="3">
        <f t="array" ref="IC131">IF(LEN($EG131)=0,0.4,SUM(IF(([2]JOE_DATA!$C$2:$C$19999=$EG131)*([2]JOE_DATA!$B$2:$B$19999="Work type")*([2]JOE_DATA!$A$2:$A$19999="EPC Construction"),0.4,0)))
+
IF(LEN($EH131)=0,0.3,SUM(IF(([2]JOE_DATA!$C$2:$C$19999=$EH131)*([2]JOE_DATA!$B$2:$B$19999="Work type")*([2]JOE_DATA!$A$2:$A$19999="EPC Construction"),0.3,0)))
+
IF(LEN($EI131)=0,0.3,SUM(IF(([2]JOE_DATA!$C$2:$C$19999=$EI131)*([2]JOE_DATA!$B$2:$B$19999="Work type")*([2]JOE_DATA!$A$2:$A$19999="EPC Construction"),0.3,0)))</f>
        <v>1</v>
      </c>
      <c r="ID131" s="3">
        <f t="array" ref="ID131">IF(LEN($EJ131)=0,0.4,SUM(IF(([2]JOE_DATA!$C$2:$C$19999=$EJ131)*([2]JOE_DATA!$B$2:$B$19999="Contract type")*([2]JOE_DATA!$A$2:$A$19999="EPC Construction"),0.4,0)))
+
IF(LEN($EK131)=0,0.3,SUM(IF(([2]JOE_DATA!$C$2:$C$19999=$EK131)*([2]JOE_DATA!$B$2:$B$19999="Contract type")*([2]JOE_DATA!$A$2:$A$19999="EPC Construction"),0.3,0)))
+
IF(LEN($EL131)=0,0.3,SUM(IF(([2]JOE_DATA!$C$2:$C$19999=$EL131)*([2]JOE_DATA!$B$2:$B$19999="Contract type")*([2]JOE_DATA!$A$2:$A$19999="EPC Construction"),0.3,0)))</f>
        <v>1</v>
      </c>
      <c r="IE131" s="3">
        <f t="array" ref="IE131">IF(LEN($EP131)=0,1,SUM(IF(([2]JOE_DATA!$C$2:$C$19999=$EP131)*([2]JOE_DATA!$B$2:$B$19999="Client type")*([2]JOE_DATA!$A$2:$A$19999="EPC Construction"),1,0)))</f>
        <v>1</v>
      </c>
      <c r="IF131" s="3">
        <f t="array" ref="IF131">IF(LEN($EN131)=0,1,SUM(IF(([2]JOE_DATA!$C$2:$C$19999=$EN131)*([2]JOE_DATA!$B$2:$B$19999="Subject matter")*([2]JOE_DATA!$A$2:$A$19999="EPC Construction"),1,0)))</f>
        <v>1</v>
      </c>
      <c r="IG131" s="3">
        <f t="array" ref="IG131">IF(LEN($ER131)=0,1,SUM(IF(([2]JOE_DATA!$C$2:$C$19999=$ER131)*([2]JOE_DATA!$B$2:$B$19999="Client scope")*([2]JOE_DATA!$A$2:$A$19999="EPC Construction"),1,0)))</f>
        <v>1</v>
      </c>
      <c r="IH131" s="3">
        <f t="array" ref="IH131">IF(LEN($ES131)=0,0.4,SUM(IF(([2]JOE_DATA!$C$2:$C$19999=$ES131)*([2]JOE_DATA!$B$2:$B$19999="Work type")*([2]JOE_DATA!$A$2:$A$19999="EPC Energy"),0.4,0)))
+
IF(LEN($ET131)=0,0.3,SUM(IF(([2]JOE_DATA!$C$2:$C$19999=$ET131)*([2]JOE_DATA!$B$2:$B$19999="Work type")*([2]JOE_DATA!$A$2:$A$19999="EPC Energy"),0.3,0)))
+
IF(LEN($EU131)=0,0.3,SUM(IF(([2]JOE_DATA!$C$2:$C$19999=$EU131)*([2]JOE_DATA!$B$2:$B$19999="Work type")*([2]JOE_DATA!$A$2:$A$19999="EPC Energy"),0.3,0)))</f>
        <v>1</v>
      </c>
      <c r="II131" s="3">
        <f t="array" ref="II131">IF(LEN($EV131)=0,1,SUM(IF(([2]JOE_DATA!$C$2:$C$19999=$EV131)*([2]JOE_DATA!$B$2:$B$19999="Work type")*([2]JOE_DATA!$A$2:$A$19999="EPC Energy"),1,0)))</f>
        <v>1</v>
      </c>
      <c r="IJ131" s="3">
        <f t="array" ref="IJ131">IF(LEN($EW131)=0,1,SUM(IF(([2]JOE_DATA!$C$2:$C$19999=$EW131)*([2]JOE_DATA!$B$2:$B$19999="Client type")*([2]JOE_DATA!$A$2:$A$19999="EPC Projects"),1,0)))</f>
        <v>1</v>
      </c>
      <c r="IK131" s="3">
        <f t="array" ref="IK131">IF(LEN($FE131)=0,0.4,SUM(IF(([2]JOE_DATA!$C$2:$C$19999=$FE131)*([2]JOE_DATA!$B$2:$B$19999="Client type")*([2]JOE_DATA!$A$2:$A$19999="Real Estate"),0.4,0)))
+
IF(LEN($FF131)=0,0.3,SUM(IF(([2]JOE_DATA!$C$2:$C$19999=$FF131)*([2]JOE_DATA!$B$2:$B$19999="Client type")*([2]JOE_DATA!$A$2:$A$19999="Real Estate"),0.3,0)))
+
IF(LEN($FG131)=0,0.3,SUM(IF(([2]JOE_DATA!$C$2:$C$19999=$FG131)*([2]JOE_DATA!$B$2:$B$19999="Client type")*([2]JOE_DATA!$A$2:$A$19999="Real Estate"),0.3,0)))</f>
        <v>1</v>
      </c>
      <c r="IL131" s="3">
        <f t="array" ref="IL131">IF(LEN($FH131)=0,0.4,SUM(IF(([2]JOE_DATA!$C$2:$C$19999=$FH131)*([2]JOE_DATA!$B$2:$B$19999="Work type")*([2]JOE_DATA!$A$2:$A$19999="Real Estate"),0.4,0)))
+
IF(LEN($FI131)=0,0.3,SUM(IF(([2]JOE_DATA!$C$2:$C$19999=$FI131)*([2]JOE_DATA!$B$2:$B$19999="Work type")*([2]JOE_DATA!$A$2:$A$19999="Real Estate"),0.3,0)))
+
IF(LEN($FJ131)=0,0.3,SUM(IF(([2]JOE_DATA!$C$2:$C$19999=$FJ131)*([2]JOE_DATA!$B$2:$B$19999="Work type")*([2]JOE_DATA!$A$2:$A$19999="Real Estate"),0.3,0)))</f>
        <v>1</v>
      </c>
      <c r="IM131" s="3">
        <f t="array" ref="IM131">IF(LEN($EX131)=0,0.4,SUM(IF(([2]JOE_DATA!$C$2:$C$19999=$EX131)*([2]JOE_DATA!$B$2:$B$19999="Work type")*([2]JOE_DATA!$A$2:$A$19999="Human Capital"),0.4,0)))
+
IF(LEN($EY131)=0,0.3,SUM(IF(([2]JOE_DATA!$C$2:$C$19999=$EY131)*([2]JOE_DATA!$B$2:$B$19999="Work type")*([2]JOE_DATA!$A$2:$A$19999="Human Capital"),0.3,0)))
+
IF(LEN($EZ131)=0,0.3,SUM(IF(([2]JOE_DATA!$C$2:$C$19999=$EZ131)*([2]JOE_DATA!$B$2:$B$19999="Work type")*([2]JOE_DATA!$A$2:$A$19999="Human Capital"),0.3,0)))</f>
        <v>1</v>
      </c>
      <c r="IN131" s="3">
        <f t="array" ref="IN131">IF(LEN($FA131)=0,0.4,SUM(IF(([2]JOE_DATA!$C$2:$C$19999=$FA131)*([2]JOE_DATA!$B$2:$B$19999="Sub-work types")*([2]JOE_DATA!$A$2:$A$19999="Human Capital"),0.4,0)))
+
IF(LEN($FB131)=0,0.3,SUM(IF(([2]JOE_DATA!$C$2:$C$19999=$FB131)*([2]JOE_DATA!$B$2:$B$19999="Sub-work types")*([2]JOE_DATA!$A$2:$A$19999="Human Capital"),0.3,0)))
+
IF(LEN($FC131)=0,0.3,SUM(IF(([2]JOE_DATA!$C$2:$C$19999=$FC131)*([2]JOE_DATA!$B$2:$B$19999="Sub-work types")*([2]JOE_DATA!$A$2:$A$19999="Human Capital"),0.3,0)))</f>
        <v>1</v>
      </c>
      <c r="IO131" s="16">
        <f t="array" ref="IO131">IF(LEN($FD131)=0,1,SUM(IF(([2]JOE_DATA!$C$2:$C$19999=$FD131)*([2]JOE_DATA!$B$2:$B$19999="Pension scheme")*([2]JOE_DATA!$A$2:$A$19999="Human Capital"),1,0)))</f>
        <v>1</v>
      </c>
      <c r="IP131" s="3">
        <f t="array" ref="IP131">IF(LEN($BT131)=0,0.4,SUM(IF(([2]JOE_DATA!$C$2:$C$19999=$BT131)*([2]JOE_DATA!$B$2:$B$19999="Other Matter Executive"),0.4,0)))
+
IF(LEN($BU131)=0,0.3,SUM(IF(([2]JOE_DATA!$C$2:$C$19999=$BU131)*([2]JOE_DATA!$B$2:$B$19999="Other Matter Executive"),0.3,0)))
+
IF(LEN($BV131)=0,0.3,SUM(IF(([2]JOE_DATA!$C$2:$C$19999=$BV131)*([2]JOE_DATA!$B$2:$B$19999="Other Matter Executive"),0.3,0)))</f>
        <v>1</v>
      </c>
    </row>
    <row r="132" spans="1:250" ht="18.75">
      <c r="A132" s="37" t="s">
        <v>246</v>
      </c>
      <c r="B132" s="38" t="s">
        <v>617</v>
      </c>
      <c r="C132" s="37" t="s">
        <v>254</v>
      </c>
      <c r="D132" s="37"/>
      <c r="E132" s="3"/>
      <c r="F132" s="39" t="s">
        <v>250</v>
      </c>
      <c r="G132" s="3"/>
      <c r="H132" s="3"/>
      <c r="I132" s="40" t="s">
        <v>251</v>
      </c>
      <c r="J132" s="40" t="s">
        <v>263</v>
      </c>
      <c r="K132" s="37" t="s">
        <v>446</v>
      </c>
      <c r="L132" s="37"/>
      <c r="M132" s="3"/>
      <c r="N132" s="3"/>
      <c r="O132" s="41" t="s">
        <v>109</v>
      </c>
      <c r="P132" s="37"/>
      <c r="Q132" s="37"/>
      <c r="R132" s="3"/>
      <c r="S132" s="42"/>
      <c r="T132" s="42">
        <v>37250</v>
      </c>
      <c r="U132" s="37" t="s">
        <v>250</v>
      </c>
      <c r="V132" s="3"/>
      <c r="W132" s="3"/>
      <c r="X132" s="40" t="s">
        <v>251</v>
      </c>
      <c r="Y132" s="40" t="s">
        <v>263</v>
      </c>
      <c r="Z132" s="37" t="s">
        <v>446</v>
      </c>
      <c r="AA132" s="37" t="s">
        <v>630</v>
      </c>
      <c r="AB132" s="37"/>
      <c r="AC132" s="3"/>
      <c r="AD132" s="37" t="s">
        <v>254</v>
      </c>
      <c r="AE132" s="3"/>
      <c r="AF132" s="3"/>
      <c r="AG132" s="43" t="s">
        <v>130</v>
      </c>
      <c r="AH132" s="3"/>
      <c r="AI132" s="37" t="s">
        <v>255</v>
      </c>
      <c r="AJ132" s="3"/>
      <c r="AK132" s="3"/>
      <c r="AL132" s="37"/>
      <c r="AM132" s="3"/>
      <c r="AN132" s="3"/>
      <c r="AO132" s="37" t="s">
        <v>256</v>
      </c>
      <c r="AP132" s="3"/>
      <c r="AQ132" s="3"/>
      <c r="AR132" s="3"/>
      <c r="AS132" s="3"/>
      <c r="AT132" s="3"/>
      <c r="AU132" s="3"/>
      <c r="AV132" s="3"/>
      <c r="AW132" s="3"/>
      <c r="AX132" s="3"/>
      <c r="AY132" s="3"/>
      <c r="AZ132" s="3"/>
      <c r="BA132" s="3"/>
      <c r="BB132" s="3"/>
      <c r="BC132" s="3"/>
      <c r="BD132" s="3"/>
      <c r="BE132" s="44"/>
      <c r="BF132" s="37"/>
      <c r="BG132" s="37" t="s">
        <v>254</v>
      </c>
      <c r="BH132" s="3"/>
      <c r="BI132" s="37" t="s">
        <v>357</v>
      </c>
      <c r="BJ132" s="45"/>
      <c r="BK132" s="45"/>
      <c r="BL132" s="46" t="s">
        <v>258</v>
      </c>
      <c r="BM132" s="46" t="s">
        <v>358</v>
      </c>
      <c r="BN132" s="37"/>
      <c r="BO132" s="3"/>
      <c r="BP132" s="3"/>
      <c r="BQ132" s="3"/>
      <c r="BR132" s="3"/>
      <c r="BS132" s="3"/>
      <c r="BT132" s="37"/>
      <c r="BU132" s="37"/>
      <c r="BV132" s="37"/>
      <c r="BW132" s="3"/>
      <c r="BX132" s="3"/>
      <c r="BY132" s="3"/>
      <c r="BZ132" s="3"/>
      <c r="CA132" s="3"/>
      <c r="CB132" s="3"/>
      <c r="CC132" s="3"/>
      <c r="CD132" s="41" t="s">
        <v>259</v>
      </c>
      <c r="CE132" s="40" t="s">
        <v>260</v>
      </c>
      <c r="CF132" s="3"/>
      <c r="CG132" s="41" t="s">
        <v>261</v>
      </c>
      <c r="CH132" s="40"/>
      <c r="CI132" s="3"/>
      <c r="CJ132" s="3"/>
      <c r="CK132" s="41" t="s">
        <v>262</v>
      </c>
      <c r="CL132" s="3"/>
      <c r="CM132" s="3"/>
      <c r="CN132" s="3"/>
      <c r="CO132" s="3"/>
      <c r="CP132" s="3"/>
      <c r="CQ132" s="37"/>
      <c r="CR132" s="37"/>
      <c r="CS132" s="37"/>
      <c r="CT132" s="37"/>
      <c r="CU132" s="37"/>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7"/>
      <c r="FF132" s="37"/>
      <c r="FG132" s="37"/>
      <c r="FH132" s="37"/>
      <c r="FI132" s="37"/>
      <c r="FJ132" s="3"/>
      <c r="FK132" s="3"/>
      <c r="FL132" s="3"/>
      <c r="FM132" s="3"/>
      <c r="FO132" s="3"/>
      <c r="FP132" s="3"/>
      <c r="FQ132" s="3" t="str">
        <f t="array" ref="FQ132">IF(SUM($FU132:$IP132)=74,"PASS","FAIL")</f>
        <v>PASS</v>
      </c>
      <c r="FR132" s="3">
        <f t="shared" si="9"/>
        <v>0</v>
      </c>
      <c r="FS132" s="3">
        <f t="shared" si="10"/>
        <v>0</v>
      </c>
      <c r="FT132" s="3"/>
      <c r="FU132" s="3">
        <f t="array" ref="FU132">SUM(IF(([2]JOE_DATA!$C$2:$C$19999=$C132)*([2]JOE_DATA!$B$2:$B$19999="Client Name Confidential"),1,0))</f>
        <v>1</v>
      </c>
      <c r="FV132" s="3">
        <f t="array" ref="FV132">IF(ISBLANK($E132),1,SUM(IF(([2]JOE_DATA!$C$2:$C$19999=$E132)*([2]JOE_DATA!$B$2:$B$19999="Client name confidential on completion"),1,0)))</f>
        <v>1</v>
      </c>
      <c r="FW132" s="3">
        <f t="array" ref="FW132">IF(LEN($F132)=0,0.5,SUM(IF(([2]JOE_DATA!$C$2:$C$19999=$F132)*([2]JOE_DATA!$B$2:$B$19999="Client sector group"),0.5,0)))
+
IF(LEN($G132)=0,0.25,SUM(IF(([2]JOE_DATA!$C$2:$C$19999=$G132)*([2]JOE_DATA!$B$2:$B$19999="Client sector group"),0.25,0)))
+
IF(LEN($H132)=0,0.25,SUM(IF(([2]JOE_DATA!$C$2:$C$19999=$H132)*([2]JOE_DATA!$B$2:$B$19999="Client sector group"),0.25,0)))</f>
        <v>1</v>
      </c>
      <c r="FX132" s="3">
        <f t="array" ref="FX132">IF(ISBLANK($I132),0.5,SUM(IF(([2]JOE_DATA!$C$2:$C$19999=$I132)*([2]JOE_DATA!$B$2:$B$19999="Client sub-sector group"),0.5,0)))
+
IF(ISBLANK($J132),0.25,SUM(IF(([2]JOE_DATA!$C$2:$C$19999=$J132)*([2]JOE_DATA!$B$2:$B$19999="Client sub-sector group"),0.25,0)))
+
IF(ISBLANK($K132),0.25,SUM(IF(([2]JOE_DATA!$C$2:$C$19999=$K132)*([2]JOE_DATA!$B$2:$B$19999="Client sub-sector group"),0.25,0)))</f>
        <v>1</v>
      </c>
      <c r="FY132" s="3">
        <f t="array" ref="FY132">IF(LEN($L132)=0,0.4,SUM(IF(([2]JOE_DATA!$C$2:$C$19999=$L132)*([2]JOE_DATA!$B$2:$B$19999="Predominant Country of Client"),0.4,0)))
+
IF(LEN($M132)=0,0.3,SUM(IF(([2]JOE_DATA!$C$2:$C$19999=$M132)*([2]JOE_DATA!$B$2:$B$19999="Predominant Country of Client"),0.3,0)))
+
IF(LEN($N132)=0,0.3,SUM(IF(([2]JOE_DATA!$C$2:$C$19999=$N132)*([2]JOE_DATA!$B$2:$B$19999="Predominant Country of Client"),0.3,0)))</f>
        <v>1</v>
      </c>
      <c r="FZ132" s="3">
        <f t="array" ref="FZ132">IF(LEN($O132)=0,0.4,SUM(IF(([2]JOE_DATA!$C$2:$C$19999=$O132)*([2]JOE_DATA!$B$2:$B$19999="Main practice group"),0.4,0)))
+
IF(LEN($P132)=0,0.3,SUM(IF(([2]JOE_DATA!$C$2:$C$19999=$P132)*([2]JOE_DATA!$B$2:$B$19999="Main practice group"),0.3,0)))
+
IF(LEN($Q132)=0,0.3,SUM(IF(([2]JOE_DATA!$C$2:$C$19999=$Q132)*([2]JOE_DATA!$B$2:$B$19999="Main practice group"),0.3,0)))</f>
        <v>1</v>
      </c>
      <c r="GA132" s="3">
        <f t="shared" si="11"/>
        <v>1</v>
      </c>
      <c r="GB132" s="3">
        <f t="shared" si="12"/>
        <v>1</v>
      </c>
      <c r="GC132" s="3">
        <f t="array" ref="GC132">IF(LEN($U132)=0,0.4,SUM(IF(([2]JOE_DATA!$C$2:$C$19999=$U132)*([2]JOE_DATA!$B$2:$B$19999="Matter sector group"),0.4,0)))
+
IF(LEN($V132)=0,0.3,SUM(IF(([2]JOE_DATA!$C$2:$C$19999=$V132)*([2]JOE_DATA!$B$2:$B$19999="Matter sector group"),0.3,0)))
+
IF(LEN($W132)=0,0.3,SUM(IF(([2]JOE_DATA!$C$2:$C$19999=$W132)*([2]JOE_DATA!$B$2:$B$19999="Matter sector group"),0.3,0)))</f>
        <v>1</v>
      </c>
      <c r="GD132" s="3">
        <f t="array" ref="GD132">IF(LEN($X132)=0,0.4,SUM(IF(([2]JOE_DATA!$C$2:$C$19999=$X132)*([2]JOE_DATA!$B$2:$B$19999="Matter sub-sector group"),0.4,0)))
+
IF(LEN($Y132)=0,0.3,SUM(IF(([2]JOE_DATA!$C$2:$C$19999=$Y132)*([2]JOE_DATA!$B$2:$B$19999="Matter sub-sector group"),0.3,0)))
+
IF(LEN($Z132)=0,0.3,SUM(IF(([2]JOE_DATA!$C$2:$C$19999=$Z132)*([2]JOE_DATA!$B$2:$B$19999="Matter sub-sector group"),0.3,0)))</f>
        <v>1</v>
      </c>
      <c r="GE132" s="3">
        <f t="array" ref="GE132">IF(ISBLANK($AD132),1,SUM(IF(([2]JOE_DATA!$C$2:$C$19999=$AD132)*([2]JOE_DATA!$B$2:$B$19999="Matter confidential"),1,0)))</f>
        <v>1</v>
      </c>
      <c r="GF132" s="3">
        <f t="array" ref="GF132">IF(ISBLANK($AE132),1,SUM(IF(([2]JOE_DATA!$C$2:$C$19999=$AE132)*([2]JOE_DATA!$B$2:$B$19999="Matter confidential on completion"),1,0)))</f>
        <v>1</v>
      </c>
      <c r="GG132" s="3">
        <f t="array" ref="GG132">IF(ISBLANK($AG132),1,SUM(IF(([2]JOE_DATA!$C$2:$C$19999=$AG132)*([2]JOE_DATA!$B$2:$B$19999="Applicable law"),1,0)))</f>
        <v>1</v>
      </c>
      <c r="GH132" s="3">
        <f t="array" ref="GH132">IF(ISBLANK($AO132),1,SUM(IF(([2]JOE_DATA!$C$2:$C$19999=$AO132)*([2]JOE_DATA!$B$2:$B$19999="Contentious"),1,0)))</f>
        <v>1</v>
      </c>
      <c r="GI132" s="3">
        <f t="array" ref="GI132">IF(ISBLANK($AP132),1,SUM(IF(([2]JOE_DATA!$C$2:$C$19999=$AP132)*([2]JOE_DATA!$B$2:$B$19999="Dispute resolution"),1,0)))</f>
        <v>1</v>
      </c>
      <c r="GJ132" s="3">
        <f t="array" ref="GJ132">IF(ISBLANK($AQ132),1,SUM(IF(([2]JOE_DATA!$C$2:$C$19999=$AQ132)*([2]JOE_DATA!$B$2:$B$19999="Language of dispute"),1,0)))</f>
        <v>1</v>
      </c>
      <c r="GK132" s="3">
        <f t="array" ref="GK132">IF(LEN($AW132)=0,0.4,SUM(IF(([2]JOE_DATA!$C$2:$C$19999=$AW132)*([2]JOE_DATA!$B$2:$B$19999="Country Of Arbitration"),0.4,0)))
+
IF(LEN($AX132)=0,0.3,SUM(IF(([2]JOE_DATA!$C$2:$C$19999=$AX132)*([2]JOE_DATA!$B$2:$B$19999="Country Of Arbitration"),0.3,0)))
+
IF(LEN($AY132)=0,0.3,SUM(IF(([2]JOE_DATA!$C$2:$C$19999=$AY132)*([2]JOE_DATA!$B$2:$B$19999="Country Of Arbitration"),0.3,0)))</f>
        <v>1</v>
      </c>
      <c r="GL132" s="3">
        <f t="array" ref="GL132">IF(LEN($AT132)=0,0.4,SUM(IF(([2]JOE_DATA!$C$2:$C$19999=$AT132)*([2]JOE_DATA!$B$2:$B$19999="Jurisdiction of dispute"),0.4,0)))
+
IF(LEN($AU132)=0,0.3,SUM(IF(([2]JOE_DATA!$C$2:$C$19999=$AU132)*([2]JOE_DATA!$B$2:$B$19999="Jurisdiction of dispute"),0.3,0)))
+
IF(LEN($AV132)=0,0.3,SUM(IF(([2]JOE_DATA!$C$2:$C$19999=$AV132)*([2]JOE_DATA!$B$2:$B$19999="Jurisdiction of dispute"),0.3,0)))</f>
        <v>1</v>
      </c>
      <c r="GM132" s="3">
        <f t="array" ref="GM132">IF(LEN($AZ132)=0,0.6,SUM(IF(([2]JOE_DATA!$C$2:$C$19999=$AZ132)*([2]JOE_DATA!$B$2:$B$19999="Seat of arbitration"),0.6,0)))
+
IF(LEN($BA132)=0,0.4,SUM(IF(([2]JOE_DATA!$C$2:$C$19999=$BA132)*([2]JOE_DATA!$B$2:$B$19999="Seat of arbitration"),0.4,0)))</f>
        <v>1</v>
      </c>
      <c r="GN132" s="3">
        <f t="array" ref="GN132">IF(ISBLANK($BB132),1,SUM(IF(([2]JOE_DATA!$C$2:$C$19999=$BB132)*([2]JOE_DATA!$B$2:$B$19999="Arbitral rules"),1,0)))</f>
        <v>1</v>
      </c>
      <c r="GO132" s="3">
        <f t="array" ref="GO132">IF(ISBLANK($BC132),1,SUM(IF(([2]JOE_DATA!$C$2:$C$19999=$BC132)*([2]JOE_DATA!$B$2:$B$19999="Investment treaty"),1,0)))</f>
        <v>1</v>
      </c>
      <c r="GP132" s="3">
        <f t="array" ref="GP132">IF(ISBLANK($BD132),1,SUM(IF(([2]JOE_DATA!$C$2:$C$19999=$BD132)*([2]JOE_DATA!$B$2:$B$19999="Investigation type"),1,0)))</f>
        <v>1</v>
      </c>
      <c r="GQ132" s="3">
        <f t="array" ref="GQ132">IF(ISBLANK($BF132),1,SUM(IF(([2]JOE_DATA!$C$2:$C$19999=$BF132)*([2]JOE_DATA!$B$2:$B$19999="Currency of deal"),1,0)))</f>
        <v>1</v>
      </c>
      <c r="GR132" s="3">
        <f t="array" ref="GR132">IF(ISBLANK($BG132),1,SUM(IF(([2]JOE_DATA!$C$2:$C$19999=$BG132)*([2]JOE_DATA!$B$2:$B$19999="Value confidential"),1,0)))</f>
        <v>1</v>
      </c>
      <c r="GS132" s="3">
        <f t="array" ref="GS132">IF(ISBLANK($BH132),1,SUM(IF(([2]JOE_DATA!$C$2:$C$19999=$BH132)*([2]JOE_DATA!$B$2:$B$19999="Value confidential on completion"),1,0)))</f>
        <v>1</v>
      </c>
      <c r="GT132" s="3">
        <f t="array" ref="GT132">IF(LEN($BI132)=0,0.4,SUM(IF(([2]JOE_DATA!$C$2:$C$19999=$BI132)*([2]JOE_DATA!$B$2:$B$19999="Teams"),0.4,0)))
+
IF(LEN($BJ132)=0,0.3,SUM(IF(([2]JOE_DATA!$C$2:$C$19999=$BJ132)*([2]JOE_DATA!$B$2:$B$19999="Teams"),0.3,0)))
+
IF(LEN($BK132)=0,0.3,SUM(IF(([2]JOE_DATA!$C$2:$C$19999=$BK132)*([2]JOE_DATA!$B$2:$B$19999="Teams"),0.3,0)))</f>
        <v>1</v>
      </c>
      <c r="GU132" s="3">
        <f t="array" ref="GU132">IF(LEN($BL132)=0,0.4,SUM(IF(([2]JOE_DATA!$C$2:$C$19999=$BL132)*([2]JOE_DATA!$B$2:$B$19999="Lead Matter Partner"),0.4,0)))
+
IF(LEN($BM132)=0,0.3,SUM(IF(([2]JOE_DATA!$C$2:$C$19999=$BM132)*([2]JOE_DATA!$B$2:$B$19999="Lead Matter Partner"),0.3,0)))
+
IF(LEN($BN132)=0,0.3,SUM(IF(([2]JOE_DATA!$C$2:$C$19999=$BN132)*([2]JOE_DATA!$B$2:$B$19999="Lead Matter Partner"),0.3,0)))</f>
        <v>1</v>
      </c>
      <c r="GV132" s="3">
        <f t="array" ref="GV132">IF(LEN($BP132)=0,0.4,SUM(IF(([2]JOE_DATA!$C$2:$C$19999=$BP132)*([2]JOE_DATA!$B$2:$B$19999="Source of credential"),0.4,0)))
+
IF(LEN($BQ132)=0,0.3,SUM(IF(([2]JOE_DATA!$C$2:$C$19999=$BQ132)*([2]JOE_DATA!$B$2:$B$19999="Source of credential"),0.3,0)))
+
IF(LEN($BR132)=0,0.3,SUM(IF(([2]JOE_DATA!$C$2:$C$19999=$BR132)*([2]JOE_DATA!$B$2:$B$19999="Source of credential"),0.3,0)))</f>
        <v>1</v>
      </c>
      <c r="GW132" s="3">
        <f t="array" ref="GW132">IF(LEN($BX132)=0,0.4,SUM(IF(([2]JOE_DATA!$C$2:$C$19999=$BX132)*([2]JOE_DATA!$B$2:$B$19999="CMS firms involved"),0.4,0)))
+
IF(LEN($BY132)=0,0.6,SUM(IF(([2]JOE_DATA!$C$2:$C$19999=$BY132)*([2]JOE_DATA!$B$2:$B$19999="CMS firms involved"),0.6,0)))</f>
        <v>1</v>
      </c>
      <c r="GX132" s="3">
        <f t="array" ref="GX132">IF(ISBLANK($BZ132),1,SUM(IF(([2]JOE_DATA!$C$2:$C$19999=$BZ132)*([2]JOE_DATA!$B$2:$B$19999="Lead CMS firm"),1,0)))</f>
        <v>1</v>
      </c>
      <c r="GY132" s="3">
        <f t="array" ref="GY132">IF(LEN($CA132)=0,0.4,SUM(IF(([2]JOE_DATA!$C$2:$C$19999=$CA132)*([2]JOE_DATA!$B$2:$B$19999="Countries of other CMS firms"),0.4,0)))
+
IF(LEN($CB132)=0,0.3,SUM(IF(([2]JOE_DATA!$C$2:$C$19999=$CB132)*([2]JOE_DATA!$B$2:$B$19999="Countries of other CMS firms"),0.3,0)))
+
IF(LEN($CC132)=0,0.3,SUM(IF(([2]JOE_DATA!$C$2:$C$19999=$CC132)*([2]JOE_DATA!$B$2:$B$19999="Countries of other CMS firms"),0.3,0)))</f>
        <v>1</v>
      </c>
      <c r="GZ132" s="3">
        <f t="array" ref="GZ132">IF(ISBLANK($CD132),1,SUM(IF(([2]JOE_DATA!$C$2:$C$19999=$CD132)*([2]JOE_DATA!$B$2:$B$19999="Credential status"),1,0)))</f>
        <v>1</v>
      </c>
      <c r="HA132" s="3">
        <f t="array" ref="HA132">IF(ISBLANK($CE132),1,SUM(IF(([2]JOE_DATA!$C$2:$C$19999=$CE132)*([2]JOE_DATA!$B$2:$B$19999="Credential version"),1,0)))</f>
        <v>1</v>
      </c>
      <c r="HB132" s="3">
        <f t="array" ref="HB132">IF(ISBLANK($CG132),1,SUM(IF(([2]JOE_DATA!$C$2:$C$19999=$CG132)*([2]JOE_DATA!$B$2:$B$19999="Credential type "),1,0)))</f>
        <v>1</v>
      </c>
      <c r="HC132" s="3">
        <f t="array" ref="HC132">IF(ISBLANK($CH132),1,SUM(IF(([2]JOE_DATA!$C$2:$C$19999=$CH132)*([2]JOE_DATA!$B$2:$B$19999="Other uses"),1,0)))</f>
        <v>1</v>
      </c>
      <c r="HD132" s="3">
        <f t="array" ref="HD132">IF(ISBLANK($CK132),1,SUM(IF(([2]JOE_DATA!$C$2:$C$19999=$CK132)*([2]JOE_DATA!$B$2:$B$19999="Priority"),1,0)))</f>
        <v>1</v>
      </c>
      <c r="HE132" s="3">
        <f t="array" ref="HE132">IF(LEN($CM132)=0,0.4,SUM(IF(([2]JOE_DATA!$C$2:$C$19999=$CM132)*([2]JOE_DATA!$B$2:$B$19999="Know how"),0.4,0)))
+
IF(LEN($CN132)=0,0.3,SUM(IF(([2]JOE_DATA!$C$2:$C$19999=$CN132)*([2]JOE_DATA!$B$2:$B$19999="Know how"),0.3,0)))
+
IF(LEN($CO132)=0,0.3,SUM(IF(([2]JOE_DATA!$C$2:$C$19999=$CO132)*([2]JOE_DATA!$B$2:$B$19999="Know how"),0.3,0)))</f>
        <v>1</v>
      </c>
      <c r="HF132" s="3">
        <f t="array" ref="HF132">IF(LEN($CS132)=0,0.4,SUM(IF(([2]JOE_DATA!$C$2:$C$19999=$CS132)*([2]JOE_DATA!$B$2:$B$19999="Work type")*([2]JOE_DATA!$A$2:$A$19999="BAIF"),0.4,0)))
+
IF(LEN($CT132)=0,0.3,SUM(IF(([2]JOE_DATA!$C$2:$C$19999=$CT132)*([2]JOE_DATA!$B$2:$B$19999="Work type")*([2]JOE_DATA!$A$2:$A$19999="BAIF"),0.3,0)))
+
IF(LEN($CU132)=0,0.3,SUM(IF(([2]JOE_DATA!$C$2:$C$19999=$CU132)*([2]JOE_DATA!$B$2:$B$19999="Work type")*([2]JOE_DATA!$A$2:$A$19999="BAIF"),0.3,0)))</f>
        <v>1</v>
      </c>
      <c r="HG132" s="3">
        <f t="array" ref="HG132">IF(LEN($CQ132)=0,1,SUM(IF(([2]JOE_DATA!$C$2:$C$19999=$CQ132)*([2]JOE_DATA!$B$2:$B$19999="Client type")*([2]JOE_DATA!$A$2:$A$19999="BAIF"),1,0)))</f>
        <v>1</v>
      </c>
      <c r="HH132" s="3">
        <f t="array" ref="HH132">IF(LEN($CW132)=0,0.4,SUM(IF(([2]JOE_DATA!$C$2:$C$19999=$CW132)*([2]JOE_DATA!$B$2:$B$19999="Work type")*([2]JOE_DATA!$A$2:$A$19999="CRD"),0.4,0)))
+
IF(LEN($CX132)=0,0.3,SUM(IF(([2]JOE_DATA!$C$2:$C$19999=$CX132)*([2]JOE_DATA!$B$2:$B$19999="Work type")*([2]JOE_DATA!$A$2:$A$19999="CRD"),0.3,0)))
+
IF(LEN($CY132)=0,0.3,SUM(IF(([2]JOE_DATA!$C$2:$C$19999=$CY132)*([2]JOE_DATA!$B$2:$B$19999="Work type")*([2]JOE_DATA!$A$2:$A$19999="CRD"),0.3,0)))</f>
        <v>1</v>
      </c>
      <c r="HI132" s="3">
        <f t="array" ref="HI132">IF(LEN($CZ132)=0,0.4,SUM(IF(([2]JOE_DATA!$C$2:$C$19999=$CZ132)*([2]JOE_DATA!$B$2:$B$19999="Sub-work type")*([2]JOE_DATA!$A$2:$A$19999="CRD"),0.4,0)))
+
IF(LEN($DA132)=0,0.3,SUM(IF(([2]JOE_DATA!$C$2:$C$19999=$DA132)*([2]JOE_DATA!$B$2:$B$19999="Sub-work type")*([2]JOE_DATA!$A$2:$A$19999="CRD"),0.3,0)))
+
IF(LEN($DB132)=0,0.3,SUM(IF(([2]JOE_DATA!$C$2:$C$19999=$DB132)*([2]JOE_DATA!$B$2:$B$19999="Sub-work type")*([2]JOE_DATA!$A$2:$A$19999="CRD"),0.3,0)))</f>
        <v>1</v>
      </c>
      <c r="HJ132" s="3">
        <f t="array" ref="HJ132">IF(LEN($CV132)=0,1,SUM(IF(([2]JOE_DATA!$C$2:$C$19999=$CV132)*([2]JOE_DATA!$B$2:$B$19999="Client type")*([2]JOE_DATA!$A$2:$A$19999="CRD"),1,0)))</f>
        <v>1</v>
      </c>
      <c r="HK132" s="3">
        <f t="array" ref="HK132">IF(LEN($DC132)=0,0.4,SUM(IF(([2]JOE_DATA!$C$2:$C$19999=$DC132)*([2]JOE_DATA!$B$2:$B$19999="Work type")*([2]JOE_DATA!$A$2:$A$19999="Corporate"),0.4,0)))
+
IF(LEN($DD132)=0,0.3,SUM(IF(([2]JOE_DATA!$C$2:$C$19999=$DD132)*([2]JOE_DATA!$B$2:$B$19999="Work type")*([2]JOE_DATA!$A$2:$A$19999="Corporate"),0.3,0)))
+
IF(LEN($DE132)=0,0.3,SUM(IF(([2]JOE_DATA!$C$2:$C$19999=$DE132)*([2]JOE_DATA!$B$2:$B$19999="Work type")*([2]JOE_DATA!$A$2:$A$19999="Corporate"),0.3,0)))</f>
        <v>1</v>
      </c>
      <c r="HL132" s="3">
        <f t="array" ref="HL132">IF(LEN($DF132)=0,0.4,SUM(IF(([2]JOE_DATA!$C$2:$C$19999=$DF132)*([2]JOE_DATA!$B$2:$B$19999="Sub-work type")*([2]JOE_DATA!$A$2:$A$19999="Corporate"),0.4,0)))
+
IF(LEN($DG132)=0,0.3,SUM(IF(([2]JOE_DATA!$C$2:$C$19999=$DG132)*([2]JOE_DATA!$B$2:$B$19999="Sub-work type")*([2]JOE_DATA!$A$2:$A$19999="Corporate"),0.3,0)))
+
IF(LEN($DH132)=0,0.3,SUM(IF(([2]JOE_DATA!$C$2:$C$19999=$DH132)*([2]JOE_DATA!$B$2:$B$19999="Sub-work type")*([2]JOE_DATA!$A$2:$A$19999="Corporate"),0.3,0)))</f>
        <v>1</v>
      </c>
      <c r="HM132" s="3">
        <f t="array" ref="HM132">IF(LEN($DI132)=0,0.4,SUM(IF(([2]JOE_DATA!$C$2:$C$19999=$DI132)*([2]JOE_DATA!$B$2:$B$19999="Acting for")*([2]JOE_DATA!$A$2:$A$19999="Corporate"),0.4,0)))
+
IF(LEN($DJ132)=0,0.3,SUM(IF(([2]JOE_DATA!$C$2:$C$19999=$DJ132)*([2]JOE_DATA!$B$2:$B$19999="Acting for")*([2]JOE_DATA!$A$2:$A$19999="Corporate"),0.3,0)))
+
IF(LEN($DK132)=0,0.3,SUM(IF(([2]JOE_DATA!$C$2:$C$19999=$DK132)*([2]JOE_DATA!$B$2:$B$19999="Acting for")*([2]JOE_DATA!$A$2:$A$19999="Corporate"),0.3,0)))</f>
        <v>1</v>
      </c>
      <c r="HN132" s="3">
        <f t="array" ref="HN132">IF(LEN($DM132)=0,0.4,SUM(IF(([2]JOE_DATA!$C$2:$C$19999=$DM132)*([2]JOE_DATA!$B$2:$B$19999="Country of buyer")*([2]JOE_DATA!$A$2:$A$19999="Corporate"),0.4,0)))
+
IF(LEN($DN132)=0,0.3,SUM(IF(([2]JOE_DATA!$C$2:$C$19999=$DN132)*([2]JOE_DATA!$B$2:$B$19999="Country of buyer")*([2]JOE_DATA!$A$2:$A$19999="Corporate"),0.3,0)))
+
IF(LEN($DL132)=0,0.3,SUM(IF(([2]JOE_DATA!$C$2:$C$19999=$DL132)*([2]JOE_DATA!$B$2:$B$19999="Country of buyer")*([2]JOE_DATA!$A$2:$A$19999="Corporate"),0.3,0)))</f>
        <v>1</v>
      </c>
      <c r="HO132" s="3">
        <f t="array" ref="HO132">IF(LEN($DO132)=0,0.4,SUM(IF(([2]JOE_DATA!$C$2:$C$19999=$DO132)*([2]JOE_DATA!$B$2:$B$19999="Country of seller")*([2]JOE_DATA!$A$2:$A$19999="Corporate"),0.4,0)))
+
IF(LEN($DP132)=0,0.3,SUM(IF(([2]JOE_DATA!$C$2:$C$19999=$DP132)*([2]JOE_DATA!$B$2:$B$19999="Country of seller")*([2]JOE_DATA!$A$2:$A$19999="Corporate"),0.3,0)))
+
IF(LEN($DQ132)=0,0.3,SUM(IF(([2]JOE_DATA!$C$2:$C$19999=$DQ132)*([2]JOE_DATA!$B$2:$B$19999="Country of seller")*([2]JOE_DATA!$A$2:$A$19999="Corporate"),0.3,0)))</f>
        <v>1</v>
      </c>
      <c r="HP132" s="3">
        <f t="array" ref="HP132">IF(LEN($DR132)=0,0.4,SUM(IF(([2]JOE_DATA!$C$2:$C$19999=$DR132)*([2]JOE_DATA!$B$2:$B$19999="Country of target")*([2]JOE_DATA!$A$2:$A$19999="Corporate"),0.4,0)))
+
IF(LEN($DS132)=0,0.3,SUM(IF(([2]JOE_DATA!$C$2:$C$19999=$DS132)*([2]JOE_DATA!$B$2:$B$19999="Country of target")*([2]JOE_DATA!$A$2:$A$19999="Corporate"),0.3,0)))
+
IF(LEN($DT132)=0,0.3,SUM(IF(([2]JOE_DATA!$C$2:$C$19999=$DT132)*([2]JOE_DATA!$B$2:$B$19999="Country of target")*([2]JOE_DATA!$A$2:$A$19999="Corporate"),0.3,0)))</f>
        <v>1</v>
      </c>
      <c r="HQ132" s="3">
        <f t="array" ref="HQ132">IF(LEN($DU132)=0,1,SUM(IF(([2]JOE_DATA!$C$2:$C$19999=$DU132)*([2]JOE_DATA!$B$2:$B$19999="Value over US $5m")*([2]JOE_DATA!$A$2:$A$19999="Corporate"),1,0)))</f>
        <v>1</v>
      </c>
      <c r="HR132" s="3">
        <f t="array" ref="HR132">IF(LEN($DV132)=0,1,SUM(IF(([2]JOE_DATA!$C$2:$C$19999=$DV132)*([2]JOE_DATA!$B$2:$B$19999="Value over £500,000")*([2]JOE_DATA!$A$2:$A$19999="Corporate"),1,0)))</f>
        <v>1</v>
      </c>
      <c r="HS132" s="3">
        <f t="array" ref="HS132">IF(LEN($DW132)=0,1,SUM(IF(([2]JOE_DATA!$C$2:$C$19999=$DW132)*([2]JOE_DATA!$B$2:$B$19999="Value over Euro 5m")*([2]JOE_DATA!$A$2:$A$19999="Corporate"),1,0)))</f>
        <v>1</v>
      </c>
      <c r="HT132" s="3">
        <f t="array" ref="HT132">IF(LEN($DX132)=0,1,SUM(IF(([2]JOE_DATA!$C$2:$C$19999=$DX132)*([2]JOE_DATA!$B$2:$B$19999="Value range in euros")*([2]JOE_DATA!$A$2:$A$19999="Corporate"),1,0)))</f>
        <v>1</v>
      </c>
      <c r="HU132" s="3">
        <f t="array" ref="HU132">IF(LEN($DY132)=0,1,SUM(IF(([2]JOE_DATA!$C$2:$C$19999=$DY132)*([2]JOE_DATA!$B$2:$B$19999="Is the deal relevant for M&amp;A study")*([2]JOE_DATA!$A$2:$A$19999="Corporate"),1,0)))</f>
        <v>1</v>
      </c>
      <c r="HV132" s="3">
        <f t="array" ref="HV132">IF(LEN($DZ132)=0,1,SUM(IF(([2]JOE_DATA!$C$2:$C$19999=$DZ132)*([2]JOE_DATA!$B$2:$B$19999="Does the deal involve PE clients")*([2]JOE_DATA!$A$2:$A$19999="Corporate"),1,0)))</f>
        <v>1</v>
      </c>
      <c r="HW132" s="3">
        <f t="array" ref="HW132">IF(LEN($EA132)=0,1,SUM(IF(([2]JOE_DATA!$C$2:$C$19999=$EA132)*([2]JOE_DATA!$B$2:$B$19999="Quarter deal announced/signed")*([2]JOE_DATA!$A$2:$A$19999="Corporate"),1,0)))</f>
        <v>1</v>
      </c>
      <c r="HX132" s="3">
        <f t="array" ref="HX132">IF(LEN($EB132)=0,1,SUM(IF(([2]JOE_DATA!$C$2:$C$19999=$EB132)*([2]JOE_DATA!$B$2:$B$19999="Quarter deal completed")*([2]JOE_DATA!$A$2:$A$19999="Corporate"),1,0)))</f>
        <v>1</v>
      </c>
      <c r="HY132" s="3">
        <f t="array" ref="HY132">IF(LEN($EC132)=0,1,SUM(IF(([2]JOE_DATA!$C$2:$C$19999=$EC132)*([2]JOE_DATA!$B$2:$B$19999="Year deal announced/signed")*([2]JOE_DATA!$A$2:$A$19999="Corporate"),1,0)))</f>
        <v>1</v>
      </c>
      <c r="HZ132" s="3">
        <f t="array" ref="HZ132">IF(LEN($ED132)=0,1,SUM(IF(([2]JOE_DATA!$C$2:$C$19999=$ED132)*([2]JOE_DATA!$B$2:$B$19999="Year deal completed")*([2]JOE_DATA!$A$2:$A$19999="Corporate"),1,0)))</f>
        <v>1</v>
      </c>
      <c r="IA132" s="3">
        <v>1</v>
      </c>
      <c r="IB132" s="3">
        <f t="array" ref="IB132">IF(LEN($EF132)=0,1,SUM(IF(([2]JOE_DATA!$C$2:$C$19999=$EF132)*([2]JOE_DATA!$B$2:$B$19999="Work type")*([2]JOE_DATA!$A$2:$A$19999="Corporate Tax"),1,0)))</f>
        <v>1</v>
      </c>
      <c r="IC132" s="3">
        <f t="array" ref="IC132">IF(LEN($EG132)=0,0.4,SUM(IF(([2]JOE_DATA!$C$2:$C$19999=$EG132)*([2]JOE_DATA!$B$2:$B$19999="Work type")*([2]JOE_DATA!$A$2:$A$19999="EPC Construction"),0.4,0)))
+
IF(LEN($EH132)=0,0.3,SUM(IF(([2]JOE_DATA!$C$2:$C$19999=$EH132)*([2]JOE_DATA!$B$2:$B$19999="Work type")*([2]JOE_DATA!$A$2:$A$19999="EPC Construction"),0.3,0)))
+
IF(LEN($EI132)=0,0.3,SUM(IF(([2]JOE_DATA!$C$2:$C$19999=$EI132)*([2]JOE_DATA!$B$2:$B$19999="Work type")*([2]JOE_DATA!$A$2:$A$19999="EPC Construction"),0.3,0)))</f>
        <v>1</v>
      </c>
      <c r="ID132" s="3">
        <f t="array" ref="ID132">IF(LEN($EJ132)=0,0.4,SUM(IF(([2]JOE_DATA!$C$2:$C$19999=$EJ132)*([2]JOE_DATA!$B$2:$B$19999="Contract type")*([2]JOE_DATA!$A$2:$A$19999="EPC Construction"),0.4,0)))
+
IF(LEN($EK132)=0,0.3,SUM(IF(([2]JOE_DATA!$C$2:$C$19999=$EK132)*([2]JOE_DATA!$B$2:$B$19999="Contract type")*([2]JOE_DATA!$A$2:$A$19999="EPC Construction"),0.3,0)))
+
IF(LEN($EL132)=0,0.3,SUM(IF(([2]JOE_DATA!$C$2:$C$19999=$EL132)*([2]JOE_DATA!$B$2:$B$19999="Contract type")*([2]JOE_DATA!$A$2:$A$19999="EPC Construction"),0.3,0)))</f>
        <v>1</v>
      </c>
      <c r="IE132" s="3">
        <f t="array" ref="IE132">IF(LEN($EP132)=0,1,SUM(IF(([2]JOE_DATA!$C$2:$C$19999=$EP132)*([2]JOE_DATA!$B$2:$B$19999="Client type")*([2]JOE_DATA!$A$2:$A$19999="EPC Construction"),1,0)))</f>
        <v>1</v>
      </c>
      <c r="IF132" s="3">
        <f t="array" ref="IF132">IF(LEN($EN132)=0,1,SUM(IF(([2]JOE_DATA!$C$2:$C$19999=$EN132)*([2]JOE_DATA!$B$2:$B$19999="Subject matter")*([2]JOE_DATA!$A$2:$A$19999="EPC Construction"),1,0)))</f>
        <v>1</v>
      </c>
      <c r="IG132" s="3">
        <f t="array" ref="IG132">IF(LEN($ER132)=0,1,SUM(IF(([2]JOE_DATA!$C$2:$C$19999=$ER132)*([2]JOE_DATA!$B$2:$B$19999="Client scope")*([2]JOE_DATA!$A$2:$A$19999="EPC Construction"),1,0)))</f>
        <v>1</v>
      </c>
      <c r="IH132" s="3">
        <f t="array" ref="IH132">IF(LEN($ES132)=0,0.4,SUM(IF(([2]JOE_DATA!$C$2:$C$19999=$ES132)*([2]JOE_DATA!$B$2:$B$19999="Work type")*([2]JOE_DATA!$A$2:$A$19999="EPC Energy"),0.4,0)))
+
IF(LEN($ET132)=0,0.3,SUM(IF(([2]JOE_DATA!$C$2:$C$19999=$ET132)*([2]JOE_DATA!$B$2:$B$19999="Work type")*([2]JOE_DATA!$A$2:$A$19999="EPC Energy"),0.3,0)))
+
IF(LEN($EU132)=0,0.3,SUM(IF(([2]JOE_DATA!$C$2:$C$19999=$EU132)*([2]JOE_DATA!$B$2:$B$19999="Work type")*([2]JOE_DATA!$A$2:$A$19999="EPC Energy"),0.3,0)))</f>
        <v>1</v>
      </c>
      <c r="II132" s="3">
        <f t="array" ref="II132">IF(LEN($EV132)=0,1,SUM(IF(([2]JOE_DATA!$C$2:$C$19999=$EV132)*([2]JOE_DATA!$B$2:$B$19999="Work type")*([2]JOE_DATA!$A$2:$A$19999="EPC Energy"),1,0)))</f>
        <v>1</v>
      </c>
      <c r="IJ132" s="3">
        <f t="array" ref="IJ132">IF(LEN($EW132)=0,1,SUM(IF(([2]JOE_DATA!$C$2:$C$19999=$EW132)*([2]JOE_DATA!$B$2:$B$19999="Client type")*([2]JOE_DATA!$A$2:$A$19999="EPC Projects"),1,0)))</f>
        <v>1</v>
      </c>
      <c r="IK132" s="3">
        <f t="array" ref="IK132">IF(LEN($FE132)=0,0.4,SUM(IF(([2]JOE_DATA!$C$2:$C$19999=$FE132)*([2]JOE_DATA!$B$2:$B$19999="Client type")*([2]JOE_DATA!$A$2:$A$19999="Real Estate"),0.4,0)))
+
IF(LEN($FF132)=0,0.3,SUM(IF(([2]JOE_DATA!$C$2:$C$19999=$FF132)*([2]JOE_DATA!$B$2:$B$19999="Client type")*([2]JOE_DATA!$A$2:$A$19999="Real Estate"),0.3,0)))
+
IF(LEN($FG132)=0,0.3,SUM(IF(([2]JOE_DATA!$C$2:$C$19999=$FG132)*([2]JOE_DATA!$B$2:$B$19999="Client type")*([2]JOE_DATA!$A$2:$A$19999="Real Estate"),0.3,0)))</f>
        <v>1</v>
      </c>
      <c r="IL132" s="3">
        <f t="array" ref="IL132">IF(LEN($FH132)=0,0.4,SUM(IF(([2]JOE_DATA!$C$2:$C$19999=$FH132)*([2]JOE_DATA!$B$2:$B$19999="Work type")*([2]JOE_DATA!$A$2:$A$19999="Real Estate"),0.4,0)))
+
IF(LEN($FI132)=0,0.3,SUM(IF(([2]JOE_DATA!$C$2:$C$19999=$FI132)*([2]JOE_DATA!$B$2:$B$19999="Work type")*([2]JOE_DATA!$A$2:$A$19999="Real Estate"),0.3,0)))
+
IF(LEN($FJ132)=0,0.3,SUM(IF(([2]JOE_DATA!$C$2:$C$19999=$FJ132)*([2]JOE_DATA!$B$2:$B$19999="Work type")*([2]JOE_DATA!$A$2:$A$19999="Real Estate"),0.3,0)))</f>
        <v>1</v>
      </c>
      <c r="IM132" s="3">
        <f t="array" ref="IM132">IF(LEN($EX132)=0,0.4,SUM(IF(([2]JOE_DATA!$C$2:$C$19999=$EX132)*([2]JOE_DATA!$B$2:$B$19999="Work type")*([2]JOE_DATA!$A$2:$A$19999="Human Capital"),0.4,0)))
+
IF(LEN($EY132)=0,0.3,SUM(IF(([2]JOE_DATA!$C$2:$C$19999=$EY132)*([2]JOE_DATA!$B$2:$B$19999="Work type")*([2]JOE_DATA!$A$2:$A$19999="Human Capital"),0.3,0)))
+
IF(LEN($EZ132)=0,0.3,SUM(IF(([2]JOE_DATA!$C$2:$C$19999=$EZ132)*([2]JOE_DATA!$B$2:$B$19999="Work type")*([2]JOE_DATA!$A$2:$A$19999="Human Capital"),0.3,0)))</f>
        <v>1</v>
      </c>
      <c r="IN132" s="3">
        <f t="array" ref="IN132">IF(LEN($FA132)=0,0.4,SUM(IF(([2]JOE_DATA!$C$2:$C$19999=$FA132)*([2]JOE_DATA!$B$2:$B$19999="Sub-work types")*([2]JOE_DATA!$A$2:$A$19999="Human Capital"),0.4,0)))
+
IF(LEN($FB132)=0,0.3,SUM(IF(([2]JOE_DATA!$C$2:$C$19999=$FB132)*([2]JOE_DATA!$B$2:$B$19999="Sub-work types")*([2]JOE_DATA!$A$2:$A$19999="Human Capital"),0.3,0)))
+
IF(LEN($FC132)=0,0.3,SUM(IF(([2]JOE_DATA!$C$2:$C$19999=$FC132)*([2]JOE_DATA!$B$2:$B$19999="Sub-work types")*([2]JOE_DATA!$A$2:$A$19999="Human Capital"),0.3,0)))</f>
        <v>1</v>
      </c>
      <c r="IO132" s="16">
        <f t="array" ref="IO132">IF(LEN($FD132)=0,1,SUM(IF(([2]JOE_DATA!$C$2:$C$19999=$FD132)*([2]JOE_DATA!$B$2:$B$19999="Pension scheme")*([2]JOE_DATA!$A$2:$A$19999="Human Capital"),1,0)))</f>
        <v>1</v>
      </c>
      <c r="IP132" s="3">
        <f t="array" ref="IP132">IF(LEN($BT132)=0,0.4,SUM(IF(([2]JOE_DATA!$C$2:$C$19999=$BT132)*([2]JOE_DATA!$B$2:$B$19999="Other Matter Executive"),0.4,0)))
+
IF(LEN($BU132)=0,0.3,SUM(IF(([2]JOE_DATA!$C$2:$C$19999=$BU132)*([2]JOE_DATA!$B$2:$B$19999="Other Matter Executive"),0.3,0)))
+
IF(LEN($BV132)=0,0.3,SUM(IF(([2]JOE_DATA!$C$2:$C$19999=$BV132)*([2]JOE_DATA!$B$2:$B$19999="Other Matter Executive"),0.3,0)))</f>
        <v>1</v>
      </c>
    </row>
    <row r="133" spans="1:250" ht="45.75">
      <c r="A133" s="37" t="s">
        <v>246</v>
      </c>
      <c r="B133" s="38" t="s">
        <v>617</v>
      </c>
      <c r="C133" s="37" t="s">
        <v>248</v>
      </c>
      <c r="D133" s="37" t="s">
        <v>624</v>
      </c>
      <c r="E133" s="3"/>
      <c r="F133" s="39" t="s">
        <v>250</v>
      </c>
      <c r="G133" s="3"/>
      <c r="H133" s="3"/>
      <c r="I133" s="40" t="s">
        <v>251</v>
      </c>
      <c r="J133" s="40" t="s">
        <v>263</v>
      </c>
      <c r="K133" s="37" t="s">
        <v>446</v>
      </c>
      <c r="L133" s="37"/>
      <c r="M133" s="3"/>
      <c r="N133" s="3"/>
      <c r="O133" s="41" t="s">
        <v>99</v>
      </c>
      <c r="P133" s="37"/>
      <c r="Q133" s="37"/>
      <c r="R133" s="3"/>
      <c r="S133" s="42"/>
      <c r="T133" s="42">
        <v>39783</v>
      </c>
      <c r="U133" s="37" t="s">
        <v>250</v>
      </c>
      <c r="V133" s="3"/>
      <c r="W133" s="3"/>
      <c r="X133" s="40" t="s">
        <v>631</v>
      </c>
      <c r="Y133" s="40" t="s">
        <v>263</v>
      </c>
      <c r="Z133" s="37" t="s">
        <v>446</v>
      </c>
      <c r="AA133" s="37" t="s">
        <v>632</v>
      </c>
      <c r="AB133" s="37" t="s">
        <v>633</v>
      </c>
      <c r="AC133" s="3"/>
      <c r="AD133" s="37" t="s">
        <v>254</v>
      </c>
      <c r="AE133" s="3"/>
      <c r="AF133" s="3"/>
      <c r="AG133" s="43"/>
      <c r="AH133" s="3"/>
      <c r="AI133" s="37" t="s">
        <v>255</v>
      </c>
      <c r="AJ133" s="3"/>
      <c r="AK133" s="3"/>
      <c r="AL133" s="37"/>
      <c r="AM133" s="3"/>
      <c r="AN133" s="3"/>
      <c r="AO133" s="37" t="s">
        <v>256</v>
      </c>
      <c r="AP133" s="3"/>
      <c r="AQ133" s="3"/>
      <c r="AR133" s="3"/>
      <c r="AS133" s="3"/>
      <c r="AT133" s="3"/>
      <c r="AU133" s="3"/>
      <c r="AV133" s="3"/>
      <c r="AW133" s="3"/>
      <c r="AX133" s="3"/>
      <c r="AY133" s="3"/>
      <c r="AZ133" s="3"/>
      <c r="BA133" s="3"/>
      <c r="BB133" s="3"/>
      <c r="BC133" s="3"/>
      <c r="BD133" s="3"/>
      <c r="BE133" s="44"/>
      <c r="BF133" s="37"/>
      <c r="BG133" s="37" t="s">
        <v>248</v>
      </c>
      <c r="BH133" s="3"/>
      <c r="BI133" s="40" t="s">
        <v>257</v>
      </c>
      <c r="BJ133" s="45"/>
      <c r="BK133" s="45"/>
      <c r="BL133" s="46" t="s">
        <v>258</v>
      </c>
      <c r="BM133" s="46" t="s">
        <v>348</v>
      </c>
      <c r="BN133" s="37"/>
      <c r="BO133" s="3"/>
      <c r="BP133" s="3"/>
      <c r="BQ133" s="3"/>
      <c r="BR133" s="3"/>
      <c r="BS133" s="3"/>
      <c r="BT133" s="37"/>
      <c r="BU133" s="37"/>
      <c r="BV133" s="37"/>
      <c r="BW133" s="3"/>
      <c r="BX133" s="3"/>
      <c r="BY133" s="3"/>
      <c r="BZ133" s="3"/>
      <c r="CA133" s="3"/>
      <c r="CB133" s="3"/>
      <c r="CC133" s="3"/>
      <c r="CD133" s="41" t="s">
        <v>259</v>
      </c>
      <c r="CE133" s="40" t="s">
        <v>260</v>
      </c>
      <c r="CF133" s="3"/>
      <c r="CG133" s="41" t="s">
        <v>261</v>
      </c>
      <c r="CH133" s="40"/>
      <c r="CI133" s="3"/>
      <c r="CJ133" s="3"/>
      <c r="CK133" s="41" t="s">
        <v>262</v>
      </c>
      <c r="CL133" s="3"/>
      <c r="CM133" s="3"/>
      <c r="CN133" s="3"/>
      <c r="CO133" s="3"/>
      <c r="CP133" s="3"/>
      <c r="CQ133" s="37"/>
      <c r="CR133" s="37"/>
      <c r="CS133" s="37"/>
      <c r="CT133" s="37"/>
      <c r="CU133" s="37"/>
      <c r="CV133" s="3"/>
      <c r="CW133" s="37" t="s">
        <v>634</v>
      </c>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7"/>
      <c r="FF133" s="37"/>
      <c r="FG133" s="37"/>
      <c r="FH133" s="37"/>
      <c r="FI133" s="37"/>
      <c r="FJ133" s="3"/>
      <c r="FK133" s="3"/>
      <c r="FL133" s="3"/>
      <c r="FM133" s="3"/>
      <c r="FO133" s="3"/>
      <c r="FP133" s="3"/>
      <c r="FQ133" s="3" t="str">
        <f t="array" ref="FQ133">IF(SUM($FU133:$IP133)=74,"PASS","FAIL")</f>
        <v>FAIL</v>
      </c>
      <c r="FR133" s="3">
        <f t="shared" si="9"/>
        <v>1</v>
      </c>
      <c r="FS133" s="3">
        <f t="shared" si="10"/>
        <v>0</v>
      </c>
      <c r="FT133" s="3"/>
      <c r="FU133" s="3">
        <f t="array" ref="FU133">SUM(IF(([2]JOE_DATA!$C$2:$C$19999=$C133)*([2]JOE_DATA!$B$2:$B$19999="Client Name Confidential"),1,0))</f>
        <v>1</v>
      </c>
      <c r="FV133" s="3">
        <f t="array" ref="FV133">IF(ISBLANK($E133),1,SUM(IF(([2]JOE_DATA!$C$2:$C$19999=$E133)*([2]JOE_DATA!$B$2:$B$19999="Client name confidential on completion"),1,0)))</f>
        <v>1</v>
      </c>
      <c r="FW133" s="3">
        <f t="array" ref="FW133">IF(LEN($F133)=0,0.5,SUM(IF(([2]JOE_DATA!$C$2:$C$19999=$F133)*([2]JOE_DATA!$B$2:$B$19999="Client sector group"),0.5,0)))
+
IF(LEN($G133)=0,0.25,SUM(IF(([2]JOE_DATA!$C$2:$C$19999=$G133)*([2]JOE_DATA!$B$2:$B$19999="Client sector group"),0.25,0)))
+
IF(LEN($H133)=0,0.25,SUM(IF(([2]JOE_DATA!$C$2:$C$19999=$H133)*([2]JOE_DATA!$B$2:$B$19999="Client sector group"),0.25,0)))</f>
        <v>1</v>
      </c>
      <c r="FX133" s="3">
        <f t="array" ref="FX133">IF(ISBLANK($I133),0.5,SUM(IF(([2]JOE_DATA!$C$2:$C$19999=$I133)*([2]JOE_DATA!$B$2:$B$19999="Client sub-sector group"),0.5,0)))
+
IF(ISBLANK($J133),0.25,SUM(IF(([2]JOE_DATA!$C$2:$C$19999=$J133)*([2]JOE_DATA!$B$2:$B$19999="Client sub-sector group"),0.25,0)))
+
IF(ISBLANK($K133),0.25,SUM(IF(([2]JOE_DATA!$C$2:$C$19999=$K133)*([2]JOE_DATA!$B$2:$B$19999="Client sub-sector group"),0.25,0)))</f>
        <v>1</v>
      </c>
      <c r="FY133" s="3">
        <f t="array" ref="FY133">IF(LEN($L133)=0,0.4,SUM(IF(([2]JOE_DATA!$C$2:$C$19999=$L133)*([2]JOE_DATA!$B$2:$B$19999="Predominant Country of Client"),0.4,0)))
+
IF(LEN($M133)=0,0.3,SUM(IF(([2]JOE_DATA!$C$2:$C$19999=$M133)*([2]JOE_DATA!$B$2:$B$19999="Predominant Country of Client"),0.3,0)))
+
IF(LEN($N133)=0,0.3,SUM(IF(([2]JOE_DATA!$C$2:$C$19999=$N133)*([2]JOE_DATA!$B$2:$B$19999="Predominant Country of Client"),0.3,0)))</f>
        <v>1</v>
      </c>
      <c r="FZ133" s="3">
        <f t="array" ref="FZ133">IF(LEN($O133)=0,0.4,SUM(IF(([2]JOE_DATA!$C$2:$C$19999=$O133)*([2]JOE_DATA!$B$2:$B$19999="Main practice group"),0.4,0)))
+
IF(LEN($P133)=0,0.3,SUM(IF(([2]JOE_DATA!$C$2:$C$19999=$P133)*([2]JOE_DATA!$B$2:$B$19999="Main practice group"),0.3,0)))
+
IF(LEN($Q133)=0,0.3,SUM(IF(([2]JOE_DATA!$C$2:$C$19999=$Q133)*([2]JOE_DATA!$B$2:$B$19999="Main practice group"),0.3,0)))</f>
        <v>1</v>
      </c>
      <c r="GA133" s="3">
        <f t="shared" si="11"/>
        <v>1</v>
      </c>
      <c r="GB133" s="3">
        <f t="shared" si="12"/>
        <v>1</v>
      </c>
      <c r="GC133" s="3">
        <f t="array" ref="GC133">IF(LEN($U133)=0,0.4,SUM(IF(([2]JOE_DATA!$C$2:$C$19999=$U133)*([2]JOE_DATA!$B$2:$B$19999="Matter sector group"),0.4,0)))
+
IF(LEN($V133)=0,0.3,SUM(IF(([2]JOE_DATA!$C$2:$C$19999=$V133)*([2]JOE_DATA!$B$2:$B$19999="Matter sector group"),0.3,0)))
+
IF(LEN($W133)=0,0.3,SUM(IF(([2]JOE_DATA!$C$2:$C$19999=$W133)*([2]JOE_DATA!$B$2:$B$19999="Matter sector group"),0.3,0)))</f>
        <v>1</v>
      </c>
      <c r="GD133" s="3">
        <f t="array" ref="GD133">IF(LEN($X133)=0,0.4,SUM(IF(([2]JOE_DATA!$C$2:$C$19999=$X133)*([2]JOE_DATA!$B$2:$B$19999="Matter sub-sector group"),0.4,0)))
+
IF(LEN($Y133)=0,0.3,SUM(IF(([2]JOE_DATA!$C$2:$C$19999=$Y133)*([2]JOE_DATA!$B$2:$B$19999="Matter sub-sector group"),0.3,0)))
+
IF(LEN($Z133)=0,0.3,SUM(IF(([2]JOE_DATA!$C$2:$C$19999=$Z133)*([2]JOE_DATA!$B$2:$B$19999="Matter sub-sector group"),0.3,0)))</f>
        <v>1</v>
      </c>
      <c r="GE133" s="3">
        <f t="array" ref="GE133">IF(ISBLANK($AD133),1,SUM(IF(([2]JOE_DATA!$C$2:$C$19999=$AD133)*([2]JOE_DATA!$B$2:$B$19999="Matter confidential"),1,0)))</f>
        <v>1</v>
      </c>
      <c r="GF133" s="3">
        <f t="array" ref="GF133">IF(ISBLANK($AE133),1,SUM(IF(([2]JOE_DATA!$C$2:$C$19999=$AE133)*([2]JOE_DATA!$B$2:$B$19999="Matter confidential on completion"),1,0)))</f>
        <v>1</v>
      </c>
      <c r="GG133" s="3">
        <f t="array" ref="GG133">IF(ISBLANK($AG133),1,SUM(IF(([2]JOE_DATA!$C$2:$C$19999=$AG133)*([2]JOE_DATA!$B$2:$B$19999="Applicable law"),1,0)))</f>
        <v>1</v>
      </c>
      <c r="GH133" s="3">
        <f t="array" ref="GH133">IF(ISBLANK($AO133),1,SUM(IF(([2]JOE_DATA!$C$2:$C$19999=$AO133)*([2]JOE_DATA!$B$2:$B$19999="Contentious"),1,0)))</f>
        <v>1</v>
      </c>
      <c r="GI133" s="3">
        <f t="array" ref="GI133">IF(ISBLANK($AP133),1,SUM(IF(([2]JOE_DATA!$C$2:$C$19999=$AP133)*([2]JOE_DATA!$B$2:$B$19999="Dispute resolution"),1,0)))</f>
        <v>1</v>
      </c>
      <c r="GJ133" s="3">
        <f t="array" ref="GJ133">IF(ISBLANK($AQ133),1,SUM(IF(([2]JOE_DATA!$C$2:$C$19999=$AQ133)*([2]JOE_DATA!$B$2:$B$19999="Language of dispute"),1,0)))</f>
        <v>1</v>
      </c>
      <c r="GK133" s="3">
        <f t="array" ref="GK133">IF(LEN($AW133)=0,0.4,SUM(IF(([2]JOE_DATA!$C$2:$C$19999=$AW133)*([2]JOE_DATA!$B$2:$B$19999="Country Of Arbitration"),0.4,0)))
+
IF(LEN($AX133)=0,0.3,SUM(IF(([2]JOE_DATA!$C$2:$C$19999=$AX133)*([2]JOE_DATA!$B$2:$B$19999="Country Of Arbitration"),0.3,0)))
+
IF(LEN($AY133)=0,0.3,SUM(IF(([2]JOE_DATA!$C$2:$C$19999=$AY133)*([2]JOE_DATA!$B$2:$B$19999="Country Of Arbitration"),0.3,0)))</f>
        <v>1</v>
      </c>
      <c r="GL133" s="3">
        <f t="array" ref="GL133">IF(LEN($AT133)=0,0.4,SUM(IF(([2]JOE_DATA!$C$2:$C$19999=$AT133)*([2]JOE_DATA!$B$2:$B$19999="Jurisdiction of dispute"),0.4,0)))
+
IF(LEN($AU133)=0,0.3,SUM(IF(([2]JOE_DATA!$C$2:$C$19999=$AU133)*([2]JOE_DATA!$B$2:$B$19999="Jurisdiction of dispute"),0.3,0)))
+
IF(LEN($AV133)=0,0.3,SUM(IF(([2]JOE_DATA!$C$2:$C$19999=$AV133)*([2]JOE_DATA!$B$2:$B$19999="Jurisdiction of dispute"),0.3,0)))</f>
        <v>1</v>
      </c>
      <c r="GM133" s="3">
        <f t="array" ref="GM133">IF(LEN($AZ133)=0,0.6,SUM(IF(([2]JOE_DATA!$C$2:$C$19999=$AZ133)*([2]JOE_DATA!$B$2:$B$19999="Seat of arbitration"),0.6,0)))
+
IF(LEN($BA133)=0,0.4,SUM(IF(([2]JOE_DATA!$C$2:$C$19999=$BA133)*([2]JOE_DATA!$B$2:$B$19999="Seat of arbitration"),0.4,0)))</f>
        <v>1</v>
      </c>
      <c r="GN133" s="3">
        <f t="array" ref="GN133">IF(ISBLANK($BB133),1,SUM(IF(([2]JOE_DATA!$C$2:$C$19999=$BB133)*([2]JOE_DATA!$B$2:$B$19999="Arbitral rules"),1,0)))</f>
        <v>1</v>
      </c>
      <c r="GO133" s="3">
        <f t="array" ref="GO133">IF(ISBLANK($BC133),1,SUM(IF(([2]JOE_DATA!$C$2:$C$19999=$BC133)*([2]JOE_DATA!$B$2:$B$19999="Investment treaty"),1,0)))</f>
        <v>1</v>
      </c>
      <c r="GP133" s="3">
        <f t="array" ref="GP133">IF(ISBLANK($BD133),1,SUM(IF(([2]JOE_DATA!$C$2:$C$19999=$BD133)*([2]JOE_DATA!$B$2:$B$19999="Investigation type"),1,0)))</f>
        <v>1</v>
      </c>
      <c r="GQ133" s="3">
        <f t="array" ref="GQ133">IF(ISBLANK($BF133),1,SUM(IF(([2]JOE_DATA!$C$2:$C$19999=$BF133)*([2]JOE_DATA!$B$2:$B$19999="Currency of deal"),1,0)))</f>
        <v>1</v>
      </c>
      <c r="GR133" s="3">
        <f t="array" ref="GR133">IF(ISBLANK($BG133),1,SUM(IF(([2]JOE_DATA!$C$2:$C$19999=$BG133)*([2]JOE_DATA!$B$2:$B$19999="Value confidential"),1,0)))</f>
        <v>1</v>
      </c>
      <c r="GS133" s="3">
        <f t="array" ref="GS133">IF(ISBLANK($BH133),1,SUM(IF(([2]JOE_DATA!$C$2:$C$19999=$BH133)*([2]JOE_DATA!$B$2:$B$19999="Value confidential on completion"),1,0)))</f>
        <v>1</v>
      </c>
      <c r="GT133" s="3">
        <f t="array" ref="GT133">IF(LEN($BI133)=0,0.4,SUM(IF(([2]JOE_DATA!$C$2:$C$19999=$BI133)*([2]JOE_DATA!$B$2:$B$19999="Teams"),0.4,0)))
+
IF(LEN($BJ133)=0,0.3,SUM(IF(([2]JOE_DATA!$C$2:$C$19999=$BJ133)*([2]JOE_DATA!$B$2:$B$19999="Teams"),0.3,0)))
+
IF(LEN($BK133)=0,0.3,SUM(IF(([2]JOE_DATA!$C$2:$C$19999=$BK133)*([2]JOE_DATA!$B$2:$B$19999="Teams"),0.3,0)))</f>
        <v>1</v>
      </c>
      <c r="GU133" s="3">
        <f t="array" ref="GU133">IF(LEN($BL133)=0,0.4,SUM(IF(([2]JOE_DATA!$C$2:$C$19999=$BL133)*([2]JOE_DATA!$B$2:$B$19999="Lead Matter Partner"),0.4,0)))
+
IF(LEN($BM133)=0,0.3,SUM(IF(([2]JOE_DATA!$C$2:$C$19999=$BM133)*([2]JOE_DATA!$B$2:$B$19999="Lead Matter Partner"),0.3,0)))
+
IF(LEN($BN133)=0,0.3,SUM(IF(([2]JOE_DATA!$C$2:$C$19999=$BN133)*([2]JOE_DATA!$B$2:$B$19999="Lead Matter Partner"),0.3,0)))</f>
        <v>1</v>
      </c>
      <c r="GV133" s="3">
        <f t="array" ref="GV133">IF(LEN($BP133)=0,0.4,SUM(IF(([2]JOE_DATA!$C$2:$C$19999=$BP133)*([2]JOE_DATA!$B$2:$B$19999="Source of credential"),0.4,0)))
+
IF(LEN($BQ133)=0,0.3,SUM(IF(([2]JOE_DATA!$C$2:$C$19999=$BQ133)*([2]JOE_DATA!$B$2:$B$19999="Source of credential"),0.3,0)))
+
IF(LEN($BR133)=0,0.3,SUM(IF(([2]JOE_DATA!$C$2:$C$19999=$BR133)*([2]JOE_DATA!$B$2:$B$19999="Source of credential"),0.3,0)))</f>
        <v>1</v>
      </c>
      <c r="GW133" s="3">
        <f t="array" ref="GW133">IF(LEN($BX133)=0,0.4,SUM(IF(([2]JOE_DATA!$C$2:$C$19999=$BX133)*([2]JOE_DATA!$B$2:$B$19999="CMS firms involved"),0.4,0)))
+
IF(LEN($BY133)=0,0.6,SUM(IF(([2]JOE_DATA!$C$2:$C$19999=$BY133)*([2]JOE_DATA!$B$2:$B$19999="CMS firms involved"),0.6,0)))</f>
        <v>1</v>
      </c>
      <c r="GX133" s="3">
        <f t="array" ref="GX133">IF(ISBLANK($BZ133),1,SUM(IF(([2]JOE_DATA!$C$2:$C$19999=$BZ133)*([2]JOE_DATA!$B$2:$B$19999="Lead CMS firm"),1,0)))</f>
        <v>1</v>
      </c>
      <c r="GY133" s="3">
        <f t="array" ref="GY133">IF(LEN($CA133)=0,0.4,SUM(IF(([2]JOE_DATA!$C$2:$C$19999=$CA133)*([2]JOE_DATA!$B$2:$B$19999="Countries of other CMS firms"),0.4,0)))
+
IF(LEN($CB133)=0,0.3,SUM(IF(([2]JOE_DATA!$C$2:$C$19999=$CB133)*([2]JOE_DATA!$B$2:$B$19999="Countries of other CMS firms"),0.3,0)))
+
IF(LEN($CC133)=0,0.3,SUM(IF(([2]JOE_DATA!$C$2:$C$19999=$CC133)*([2]JOE_DATA!$B$2:$B$19999="Countries of other CMS firms"),0.3,0)))</f>
        <v>1</v>
      </c>
      <c r="GZ133" s="3">
        <f t="array" ref="GZ133">IF(ISBLANK($CD133),1,SUM(IF(([2]JOE_DATA!$C$2:$C$19999=$CD133)*([2]JOE_DATA!$B$2:$B$19999="Credential status"),1,0)))</f>
        <v>1</v>
      </c>
      <c r="HA133" s="3">
        <f t="array" ref="HA133">IF(ISBLANK($CE133),1,SUM(IF(([2]JOE_DATA!$C$2:$C$19999=$CE133)*([2]JOE_DATA!$B$2:$B$19999="Credential version"),1,0)))</f>
        <v>1</v>
      </c>
      <c r="HB133" s="3">
        <f t="array" ref="HB133">IF(ISBLANK($CG133),1,SUM(IF(([2]JOE_DATA!$C$2:$C$19999=$CG133)*([2]JOE_DATA!$B$2:$B$19999="Credential type "),1,0)))</f>
        <v>1</v>
      </c>
      <c r="HC133" s="3">
        <f t="array" ref="HC133">IF(ISBLANK($CH133),1,SUM(IF(([2]JOE_DATA!$C$2:$C$19999=$CH133)*([2]JOE_DATA!$B$2:$B$19999="Other uses"),1,0)))</f>
        <v>1</v>
      </c>
      <c r="HD133" s="3">
        <f t="array" ref="HD133">IF(ISBLANK($CK133),1,SUM(IF(([2]JOE_DATA!$C$2:$C$19999=$CK133)*([2]JOE_DATA!$B$2:$B$19999="Priority"),1,0)))</f>
        <v>1</v>
      </c>
      <c r="HE133" s="3">
        <f t="array" ref="HE133">IF(LEN($CM133)=0,0.4,SUM(IF(([2]JOE_DATA!$C$2:$C$19999=$CM133)*([2]JOE_DATA!$B$2:$B$19999="Know how"),0.4,0)))
+
IF(LEN($CN133)=0,0.3,SUM(IF(([2]JOE_DATA!$C$2:$C$19999=$CN133)*([2]JOE_DATA!$B$2:$B$19999="Know how"),0.3,0)))
+
IF(LEN($CO133)=0,0.3,SUM(IF(([2]JOE_DATA!$C$2:$C$19999=$CO133)*([2]JOE_DATA!$B$2:$B$19999="Know how"),0.3,0)))</f>
        <v>1</v>
      </c>
      <c r="HF133" s="3">
        <f t="array" ref="HF133">IF(LEN($CS133)=0,0.4,SUM(IF(([2]JOE_DATA!$C$2:$C$19999=$CS133)*([2]JOE_DATA!$B$2:$B$19999="Work type")*([2]JOE_DATA!$A$2:$A$19999="BAIF"),0.4,0)))
+
IF(LEN($CT133)=0,0.3,SUM(IF(([2]JOE_DATA!$C$2:$C$19999=$CT133)*([2]JOE_DATA!$B$2:$B$19999="Work type")*([2]JOE_DATA!$A$2:$A$19999="BAIF"),0.3,0)))
+
IF(LEN($CU133)=0,0.3,SUM(IF(([2]JOE_DATA!$C$2:$C$19999=$CU133)*([2]JOE_DATA!$B$2:$B$19999="Work type")*([2]JOE_DATA!$A$2:$A$19999="BAIF"),0.3,0)))</f>
        <v>1</v>
      </c>
      <c r="HG133" s="3">
        <f t="array" ref="HG133">IF(LEN($CQ133)=0,1,SUM(IF(([2]JOE_DATA!$C$2:$C$19999=$CQ133)*([2]JOE_DATA!$B$2:$B$19999="Client type")*([2]JOE_DATA!$A$2:$A$19999="BAIF"),1,0)))</f>
        <v>1</v>
      </c>
      <c r="HH133" s="3">
        <f t="array" ref="HH133">IF(LEN($CW133)=0,0.4,SUM(IF(([2]JOE_DATA!$C$2:$C$19999=$CW133)*([2]JOE_DATA!$B$2:$B$19999="Work type")*([2]JOE_DATA!$A$2:$A$19999="CRD"),0.4,0)))
+
IF(LEN($CX133)=0,0.3,SUM(IF(([2]JOE_DATA!$C$2:$C$19999=$CX133)*([2]JOE_DATA!$B$2:$B$19999="Work type")*([2]JOE_DATA!$A$2:$A$19999="CRD"),0.3,0)))
+
IF(LEN($CY133)=0,0.3,SUM(IF(([2]JOE_DATA!$C$2:$C$19999=$CY133)*([2]JOE_DATA!$B$2:$B$19999="Work type")*([2]JOE_DATA!$A$2:$A$19999="CRD"),0.3,0)))</f>
        <v>0.6</v>
      </c>
      <c r="HI133" s="3">
        <f t="array" ref="HI133">IF(LEN($CZ133)=0,0.4,SUM(IF(([2]JOE_DATA!$C$2:$C$19999=$CZ133)*([2]JOE_DATA!$B$2:$B$19999="Sub-work type")*([2]JOE_DATA!$A$2:$A$19999="CRD"),0.4,0)))
+
IF(LEN($DA133)=0,0.3,SUM(IF(([2]JOE_DATA!$C$2:$C$19999=$DA133)*([2]JOE_DATA!$B$2:$B$19999="Sub-work type")*([2]JOE_DATA!$A$2:$A$19999="CRD"),0.3,0)))
+
IF(LEN($DB133)=0,0.3,SUM(IF(([2]JOE_DATA!$C$2:$C$19999=$DB133)*([2]JOE_DATA!$B$2:$B$19999="Sub-work type")*([2]JOE_DATA!$A$2:$A$19999="CRD"),0.3,0)))</f>
        <v>1</v>
      </c>
      <c r="HJ133" s="3">
        <f t="array" ref="HJ133">IF(LEN($CV133)=0,1,SUM(IF(([2]JOE_DATA!$C$2:$C$19999=$CV133)*([2]JOE_DATA!$B$2:$B$19999="Client type")*([2]JOE_DATA!$A$2:$A$19999="CRD"),1,0)))</f>
        <v>1</v>
      </c>
      <c r="HK133" s="3">
        <f t="array" ref="HK133">IF(LEN($DC133)=0,0.4,SUM(IF(([2]JOE_DATA!$C$2:$C$19999=$DC133)*([2]JOE_DATA!$B$2:$B$19999="Work type")*([2]JOE_DATA!$A$2:$A$19999="Corporate"),0.4,0)))
+
IF(LEN($DD133)=0,0.3,SUM(IF(([2]JOE_DATA!$C$2:$C$19999=$DD133)*([2]JOE_DATA!$B$2:$B$19999="Work type")*([2]JOE_DATA!$A$2:$A$19999="Corporate"),0.3,0)))
+
IF(LEN($DE133)=0,0.3,SUM(IF(([2]JOE_DATA!$C$2:$C$19999=$DE133)*([2]JOE_DATA!$B$2:$B$19999="Work type")*([2]JOE_DATA!$A$2:$A$19999="Corporate"),0.3,0)))</f>
        <v>1</v>
      </c>
      <c r="HL133" s="3">
        <f t="array" ref="HL133">IF(LEN($DF133)=0,0.4,SUM(IF(([2]JOE_DATA!$C$2:$C$19999=$DF133)*([2]JOE_DATA!$B$2:$B$19999="Sub-work type")*([2]JOE_DATA!$A$2:$A$19999="Corporate"),0.4,0)))
+
IF(LEN($DG133)=0,0.3,SUM(IF(([2]JOE_DATA!$C$2:$C$19999=$DG133)*([2]JOE_DATA!$B$2:$B$19999="Sub-work type")*([2]JOE_DATA!$A$2:$A$19999="Corporate"),0.3,0)))
+
IF(LEN($DH133)=0,0.3,SUM(IF(([2]JOE_DATA!$C$2:$C$19999=$DH133)*([2]JOE_DATA!$B$2:$B$19999="Sub-work type")*([2]JOE_DATA!$A$2:$A$19999="Corporate"),0.3,0)))</f>
        <v>1</v>
      </c>
      <c r="HM133" s="3">
        <f t="array" ref="HM133">IF(LEN($DI133)=0,0.4,SUM(IF(([2]JOE_DATA!$C$2:$C$19999=$DI133)*([2]JOE_DATA!$B$2:$B$19999="Acting for")*([2]JOE_DATA!$A$2:$A$19999="Corporate"),0.4,0)))
+
IF(LEN($DJ133)=0,0.3,SUM(IF(([2]JOE_DATA!$C$2:$C$19999=$DJ133)*([2]JOE_DATA!$B$2:$B$19999="Acting for")*([2]JOE_DATA!$A$2:$A$19999="Corporate"),0.3,0)))
+
IF(LEN($DK133)=0,0.3,SUM(IF(([2]JOE_DATA!$C$2:$C$19999=$DK133)*([2]JOE_DATA!$B$2:$B$19999="Acting for")*([2]JOE_DATA!$A$2:$A$19999="Corporate"),0.3,0)))</f>
        <v>1</v>
      </c>
      <c r="HN133" s="3">
        <f t="array" ref="HN133">IF(LEN($DM133)=0,0.4,SUM(IF(([2]JOE_DATA!$C$2:$C$19999=$DM133)*([2]JOE_DATA!$B$2:$B$19999="Country of buyer")*([2]JOE_DATA!$A$2:$A$19999="Corporate"),0.4,0)))
+
IF(LEN($DN133)=0,0.3,SUM(IF(([2]JOE_DATA!$C$2:$C$19999=$DN133)*([2]JOE_DATA!$B$2:$B$19999="Country of buyer")*([2]JOE_DATA!$A$2:$A$19999="Corporate"),0.3,0)))
+
IF(LEN($DL133)=0,0.3,SUM(IF(([2]JOE_DATA!$C$2:$C$19999=$DL133)*([2]JOE_DATA!$B$2:$B$19999="Country of buyer")*([2]JOE_DATA!$A$2:$A$19999="Corporate"),0.3,0)))</f>
        <v>1</v>
      </c>
      <c r="HO133" s="3">
        <f t="array" ref="HO133">IF(LEN($DO133)=0,0.4,SUM(IF(([2]JOE_DATA!$C$2:$C$19999=$DO133)*([2]JOE_DATA!$B$2:$B$19999="Country of seller")*([2]JOE_DATA!$A$2:$A$19999="Corporate"),0.4,0)))
+
IF(LEN($DP133)=0,0.3,SUM(IF(([2]JOE_DATA!$C$2:$C$19999=$DP133)*([2]JOE_DATA!$B$2:$B$19999="Country of seller")*([2]JOE_DATA!$A$2:$A$19999="Corporate"),0.3,0)))
+
IF(LEN($DQ133)=0,0.3,SUM(IF(([2]JOE_DATA!$C$2:$C$19999=$DQ133)*([2]JOE_DATA!$B$2:$B$19999="Country of seller")*([2]JOE_DATA!$A$2:$A$19999="Corporate"),0.3,0)))</f>
        <v>1</v>
      </c>
      <c r="HP133" s="3">
        <f t="array" ref="HP133">IF(LEN($DR133)=0,0.4,SUM(IF(([2]JOE_DATA!$C$2:$C$19999=$DR133)*([2]JOE_DATA!$B$2:$B$19999="Country of target")*([2]JOE_DATA!$A$2:$A$19999="Corporate"),0.4,0)))
+
IF(LEN($DS133)=0,0.3,SUM(IF(([2]JOE_DATA!$C$2:$C$19999=$DS133)*([2]JOE_DATA!$B$2:$B$19999="Country of target")*([2]JOE_DATA!$A$2:$A$19999="Corporate"),0.3,0)))
+
IF(LEN($DT133)=0,0.3,SUM(IF(([2]JOE_DATA!$C$2:$C$19999=$DT133)*([2]JOE_DATA!$B$2:$B$19999="Country of target")*([2]JOE_DATA!$A$2:$A$19999="Corporate"),0.3,0)))</f>
        <v>1</v>
      </c>
      <c r="HQ133" s="3">
        <f t="array" ref="HQ133">IF(LEN($DU133)=0,1,SUM(IF(([2]JOE_DATA!$C$2:$C$19999=$DU133)*([2]JOE_DATA!$B$2:$B$19999="Value over US $5m")*([2]JOE_DATA!$A$2:$A$19999="Corporate"),1,0)))</f>
        <v>1</v>
      </c>
      <c r="HR133" s="3">
        <f t="array" ref="HR133">IF(LEN($DV133)=0,1,SUM(IF(([2]JOE_DATA!$C$2:$C$19999=$DV133)*([2]JOE_DATA!$B$2:$B$19999="Value over £500,000")*([2]JOE_DATA!$A$2:$A$19999="Corporate"),1,0)))</f>
        <v>1</v>
      </c>
      <c r="HS133" s="3">
        <f t="array" ref="HS133">IF(LEN($DW133)=0,1,SUM(IF(([2]JOE_DATA!$C$2:$C$19999=$DW133)*([2]JOE_DATA!$B$2:$B$19999="Value over Euro 5m")*([2]JOE_DATA!$A$2:$A$19999="Corporate"),1,0)))</f>
        <v>1</v>
      </c>
      <c r="HT133" s="3">
        <f t="array" ref="HT133">IF(LEN($DX133)=0,1,SUM(IF(([2]JOE_DATA!$C$2:$C$19999=$DX133)*([2]JOE_DATA!$B$2:$B$19999="Value range in euros")*([2]JOE_DATA!$A$2:$A$19999="Corporate"),1,0)))</f>
        <v>1</v>
      </c>
      <c r="HU133" s="3">
        <f t="array" ref="HU133">IF(LEN($DY133)=0,1,SUM(IF(([2]JOE_DATA!$C$2:$C$19999=$DY133)*([2]JOE_DATA!$B$2:$B$19999="Is the deal relevant for M&amp;A study")*([2]JOE_DATA!$A$2:$A$19999="Corporate"),1,0)))</f>
        <v>1</v>
      </c>
      <c r="HV133" s="3">
        <f t="array" ref="HV133">IF(LEN($DZ133)=0,1,SUM(IF(([2]JOE_DATA!$C$2:$C$19999=$DZ133)*([2]JOE_DATA!$B$2:$B$19999="Does the deal involve PE clients")*([2]JOE_DATA!$A$2:$A$19999="Corporate"),1,0)))</f>
        <v>1</v>
      </c>
      <c r="HW133" s="3">
        <f t="array" ref="HW133">IF(LEN($EA133)=0,1,SUM(IF(([2]JOE_DATA!$C$2:$C$19999=$EA133)*([2]JOE_DATA!$B$2:$B$19999="Quarter deal announced/signed")*([2]JOE_DATA!$A$2:$A$19999="Corporate"),1,0)))</f>
        <v>1</v>
      </c>
      <c r="HX133" s="3">
        <f t="array" ref="HX133">IF(LEN($EB133)=0,1,SUM(IF(([2]JOE_DATA!$C$2:$C$19999=$EB133)*([2]JOE_DATA!$B$2:$B$19999="Quarter deal completed")*([2]JOE_DATA!$A$2:$A$19999="Corporate"),1,0)))</f>
        <v>1</v>
      </c>
      <c r="HY133" s="3">
        <f t="array" ref="HY133">IF(LEN($EC133)=0,1,SUM(IF(([2]JOE_DATA!$C$2:$C$19999=$EC133)*([2]JOE_DATA!$B$2:$B$19999="Year deal announced/signed")*([2]JOE_DATA!$A$2:$A$19999="Corporate"),1,0)))</f>
        <v>1</v>
      </c>
      <c r="HZ133" s="3">
        <f t="array" ref="HZ133">IF(LEN($ED133)=0,1,SUM(IF(([2]JOE_DATA!$C$2:$C$19999=$ED133)*([2]JOE_DATA!$B$2:$B$19999="Year deal completed")*([2]JOE_DATA!$A$2:$A$19999="Corporate"),1,0)))</f>
        <v>1</v>
      </c>
      <c r="IA133" s="3">
        <v>1</v>
      </c>
      <c r="IB133" s="3">
        <f t="array" ref="IB133">IF(LEN($EF133)=0,1,SUM(IF(([2]JOE_DATA!$C$2:$C$19999=$EF133)*([2]JOE_DATA!$B$2:$B$19999="Work type")*([2]JOE_DATA!$A$2:$A$19999="Corporate Tax"),1,0)))</f>
        <v>1</v>
      </c>
      <c r="IC133" s="3">
        <f t="array" ref="IC133">IF(LEN($EG133)=0,0.4,SUM(IF(([2]JOE_DATA!$C$2:$C$19999=$EG133)*([2]JOE_DATA!$B$2:$B$19999="Work type")*([2]JOE_DATA!$A$2:$A$19999="EPC Construction"),0.4,0)))
+
IF(LEN($EH133)=0,0.3,SUM(IF(([2]JOE_DATA!$C$2:$C$19999=$EH133)*([2]JOE_DATA!$B$2:$B$19999="Work type")*([2]JOE_DATA!$A$2:$A$19999="EPC Construction"),0.3,0)))
+
IF(LEN($EI133)=0,0.3,SUM(IF(([2]JOE_DATA!$C$2:$C$19999=$EI133)*([2]JOE_DATA!$B$2:$B$19999="Work type")*([2]JOE_DATA!$A$2:$A$19999="EPC Construction"),0.3,0)))</f>
        <v>1</v>
      </c>
      <c r="ID133" s="3">
        <f t="array" ref="ID133">IF(LEN($EJ133)=0,0.4,SUM(IF(([2]JOE_DATA!$C$2:$C$19999=$EJ133)*([2]JOE_DATA!$B$2:$B$19999="Contract type")*([2]JOE_DATA!$A$2:$A$19999="EPC Construction"),0.4,0)))
+
IF(LEN($EK133)=0,0.3,SUM(IF(([2]JOE_DATA!$C$2:$C$19999=$EK133)*([2]JOE_DATA!$B$2:$B$19999="Contract type")*([2]JOE_DATA!$A$2:$A$19999="EPC Construction"),0.3,0)))
+
IF(LEN($EL133)=0,0.3,SUM(IF(([2]JOE_DATA!$C$2:$C$19999=$EL133)*([2]JOE_DATA!$B$2:$B$19999="Contract type")*([2]JOE_DATA!$A$2:$A$19999="EPC Construction"),0.3,0)))</f>
        <v>1</v>
      </c>
      <c r="IE133" s="3">
        <f t="array" ref="IE133">IF(LEN($EP133)=0,1,SUM(IF(([2]JOE_DATA!$C$2:$C$19999=$EP133)*([2]JOE_DATA!$B$2:$B$19999="Client type")*([2]JOE_DATA!$A$2:$A$19999="EPC Construction"),1,0)))</f>
        <v>1</v>
      </c>
      <c r="IF133" s="3">
        <f t="array" ref="IF133">IF(LEN($EN133)=0,1,SUM(IF(([2]JOE_DATA!$C$2:$C$19999=$EN133)*([2]JOE_DATA!$B$2:$B$19999="Subject matter")*([2]JOE_DATA!$A$2:$A$19999="EPC Construction"),1,0)))</f>
        <v>1</v>
      </c>
      <c r="IG133" s="3">
        <f t="array" ref="IG133">IF(LEN($ER133)=0,1,SUM(IF(([2]JOE_DATA!$C$2:$C$19999=$ER133)*([2]JOE_DATA!$B$2:$B$19999="Client scope")*([2]JOE_DATA!$A$2:$A$19999="EPC Construction"),1,0)))</f>
        <v>1</v>
      </c>
      <c r="IH133" s="3">
        <f t="array" ref="IH133">IF(LEN($ES133)=0,0.4,SUM(IF(([2]JOE_DATA!$C$2:$C$19999=$ES133)*([2]JOE_DATA!$B$2:$B$19999="Work type")*([2]JOE_DATA!$A$2:$A$19999="EPC Energy"),0.4,0)))
+
IF(LEN($ET133)=0,0.3,SUM(IF(([2]JOE_DATA!$C$2:$C$19999=$ET133)*([2]JOE_DATA!$B$2:$B$19999="Work type")*([2]JOE_DATA!$A$2:$A$19999="EPC Energy"),0.3,0)))
+
IF(LEN($EU133)=0,0.3,SUM(IF(([2]JOE_DATA!$C$2:$C$19999=$EU133)*([2]JOE_DATA!$B$2:$B$19999="Work type")*([2]JOE_DATA!$A$2:$A$19999="EPC Energy"),0.3,0)))</f>
        <v>1</v>
      </c>
      <c r="II133" s="3">
        <f t="array" ref="II133">IF(LEN($EV133)=0,1,SUM(IF(([2]JOE_DATA!$C$2:$C$19999=$EV133)*([2]JOE_DATA!$B$2:$B$19999="Work type")*([2]JOE_DATA!$A$2:$A$19999="EPC Energy"),1,0)))</f>
        <v>1</v>
      </c>
      <c r="IJ133" s="3">
        <f t="array" ref="IJ133">IF(LEN($EW133)=0,1,SUM(IF(([2]JOE_DATA!$C$2:$C$19999=$EW133)*([2]JOE_DATA!$B$2:$B$19999="Client type")*([2]JOE_DATA!$A$2:$A$19999="EPC Projects"),1,0)))</f>
        <v>1</v>
      </c>
      <c r="IK133" s="3">
        <f t="array" ref="IK133">IF(LEN($FE133)=0,0.4,SUM(IF(([2]JOE_DATA!$C$2:$C$19999=$FE133)*([2]JOE_DATA!$B$2:$B$19999="Client type")*([2]JOE_DATA!$A$2:$A$19999="Real Estate"),0.4,0)))
+
IF(LEN($FF133)=0,0.3,SUM(IF(([2]JOE_DATA!$C$2:$C$19999=$FF133)*([2]JOE_DATA!$B$2:$B$19999="Client type")*([2]JOE_DATA!$A$2:$A$19999="Real Estate"),0.3,0)))
+
IF(LEN($FG133)=0,0.3,SUM(IF(([2]JOE_DATA!$C$2:$C$19999=$FG133)*([2]JOE_DATA!$B$2:$B$19999="Client type")*([2]JOE_DATA!$A$2:$A$19999="Real Estate"),0.3,0)))</f>
        <v>1</v>
      </c>
      <c r="IL133" s="3">
        <f t="array" ref="IL133">IF(LEN($FH133)=0,0.4,SUM(IF(([2]JOE_DATA!$C$2:$C$19999=$FH133)*([2]JOE_DATA!$B$2:$B$19999="Work type")*([2]JOE_DATA!$A$2:$A$19999="Real Estate"),0.4,0)))
+
IF(LEN($FI133)=0,0.3,SUM(IF(([2]JOE_DATA!$C$2:$C$19999=$FI133)*([2]JOE_DATA!$B$2:$B$19999="Work type")*([2]JOE_DATA!$A$2:$A$19999="Real Estate"),0.3,0)))
+
IF(LEN($FJ133)=0,0.3,SUM(IF(([2]JOE_DATA!$C$2:$C$19999=$FJ133)*([2]JOE_DATA!$B$2:$B$19999="Work type")*([2]JOE_DATA!$A$2:$A$19999="Real Estate"),0.3,0)))</f>
        <v>1</v>
      </c>
      <c r="IM133" s="3">
        <f t="array" ref="IM133">IF(LEN($EX133)=0,0.4,SUM(IF(([2]JOE_DATA!$C$2:$C$19999=$EX133)*([2]JOE_DATA!$B$2:$B$19999="Work type")*([2]JOE_DATA!$A$2:$A$19999="Human Capital"),0.4,0)))
+
IF(LEN($EY133)=0,0.3,SUM(IF(([2]JOE_DATA!$C$2:$C$19999=$EY133)*([2]JOE_DATA!$B$2:$B$19999="Work type")*([2]JOE_DATA!$A$2:$A$19999="Human Capital"),0.3,0)))
+
IF(LEN($EZ133)=0,0.3,SUM(IF(([2]JOE_DATA!$C$2:$C$19999=$EZ133)*([2]JOE_DATA!$B$2:$B$19999="Work type")*([2]JOE_DATA!$A$2:$A$19999="Human Capital"),0.3,0)))</f>
        <v>1</v>
      </c>
      <c r="IN133" s="3">
        <f t="array" ref="IN133">IF(LEN($FA133)=0,0.4,SUM(IF(([2]JOE_DATA!$C$2:$C$19999=$FA133)*([2]JOE_DATA!$B$2:$B$19999="Sub-work types")*([2]JOE_DATA!$A$2:$A$19999="Human Capital"),0.4,0)))
+
IF(LEN($FB133)=0,0.3,SUM(IF(([2]JOE_DATA!$C$2:$C$19999=$FB133)*([2]JOE_DATA!$B$2:$B$19999="Sub-work types")*([2]JOE_DATA!$A$2:$A$19999="Human Capital"),0.3,0)))
+
IF(LEN($FC133)=0,0.3,SUM(IF(([2]JOE_DATA!$C$2:$C$19999=$FC133)*([2]JOE_DATA!$B$2:$B$19999="Sub-work types")*([2]JOE_DATA!$A$2:$A$19999="Human Capital"),0.3,0)))</f>
        <v>1</v>
      </c>
      <c r="IO133" s="16">
        <f t="array" ref="IO133">IF(LEN($FD133)=0,1,SUM(IF(([2]JOE_DATA!$C$2:$C$19999=$FD133)*([2]JOE_DATA!$B$2:$B$19999="Pension scheme")*([2]JOE_DATA!$A$2:$A$19999="Human Capital"),1,0)))</f>
        <v>1</v>
      </c>
      <c r="IP133" s="3">
        <f t="array" ref="IP133">IF(LEN($BT133)=0,0.4,SUM(IF(([2]JOE_DATA!$C$2:$C$19999=$BT133)*([2]JOE_DATA!$B$2:$B$19999="Other Matter Executive"),0.4,0)))
+
IF(LEN($BU133)=0,0.3,SUM(IF(([2]JOE_DATA!$C$2:$C$19999=$BU133)*([2]JOE_DATA!$B$2:$B$19999="Other Matter Executive"),0.3,0)))
+
IF(LEN($BV133)=0,0.3,SUM(IF(([2]JOE_DATA!$C$2:$C$19999=$BV133)*([2]JOE_DATA!$B$2:$B$19999="Other Matter Executive"),0.3,0)))</f>
        <v>1</v>
      </c>
    </row>
    <row r="134" spans="1:250" ht="18.75">
      <c r="A134" s="37" t="s">
        <v>246</v>
      </c>
      <c r="B134" s="38" t="s">
        <v>617</v>
      </c>
      <c r="C134" s="37" t="s">
        <v>254</v>
      </c>
      <c r="D134" s="37"/>
      <c r="E134" s="3"/>
      <c r="F134" s="39" t="s">
        <v>250</v>
      </c>
      <c r="G134" s="3"/>
      <c r="H134" s="3"/>
      <c r="I134" s="40" t="s">
        <v>251</v>
      </c>
      <c r="J134" s="40" t="s">
        <v>263</v>
      </c>
      <c r="K134" s="37" t="s">
        <v>446</v>
      </c>
      <c r="L134" s="37"/>
      <c r="M134" s="3"/>
      <c r="N134" s="3"/>
      <c r="O134" s="41" t="s">
        <v>99</v>
      </c>
      <c r="P134" s="37"/>
      <c r="Q134" s="37"/>
      <c r="R134" s="3"/>
      <c r="S134" s="42"/>
      <c r="T134" s="42">
        <v>39563</v>
      </c>
      <c r="U134" s="37" t="s">
        <v>250</v>
      </c>
      <c r="V134" s="3"/>
      <c r="W134" s="3"/>
      <c r="X134" s="40" t="s">
        <v>251</v>
      </c>
      <c r="Y134" s="40" t="s">
        <v>263</v>
      </c>
      <c r="Z134" s="37" t="s">
        <v>446</v>
      </c>
      <c r="AA134" s="37" t="s">
        <v>635</v>
      </c>
      <c r="AB134" s="37"/>
      <c r="AC134" s="3"/>
      <c r="AD134" s="37" t="s">
        <v>254</v>
      </c>
      <c r="AE134" s="3"/>
      <c r="AF134" s="3"/>
      <c r="AG134" s="43" t="s">
        <v>130</v>
      </c>
      <c r="AH134" s="3"/>
      <c r="AI134" s="37" t="s">
        <v>255</v>
      </c>
      <c r="AJ134" s="3"/>
      <c r="AK134" s="3"/>
      <c r="AL134" s="37"/>
      <c r="AM134" s="3"/>
      <c r="AN134" s="3"/>
      <c r="AO134" s="37" t="s">
        <v>133</v>
      </c>
      <c r="AP134" s="3"/>
      <c r="AQ134" s="3"/>
      <c r="AR134" s="3"/>
      <c r="AS134" s="3"/>
      <c r="AT134" s="3"/>
      <c r="AU134" s="3"/>
      <c r="AV134" s="3"/>
      <c r="AW134" s="3"/>
      <c r="AX134" s="3"/>
      <c r="AY134" s="3"/>
      <c r="AZ134" s="3"/>
      <c r="BA134" s="3"/>
      <c r="BB134" s="3"/>
      <c r="BC134" s="3"/>
      <c r="BD134" s="3"/>
      <c r="BE134" s="44"/>
      <c r="BF134" s="37"/>
      <c r="BG134" s="37" t="s">
        <v>254</v>
      </c>
      <c r="BH134" s="3"/>
      <c r="BI134" s="40" t="s">
        <v>257</v>
      </c>
      <c r="BJ134" s="45"/>
      <c r="BK134" s="45"/>
      <c r="BL134" s="46" t="s">
        <v>258</v>
      </c>
      <c r="BM134" s="46" t="s">
        <v>348</v>
      </c>
      <c r="BN134" s="37"/>
      <c r="BO134" s="3"/>
      <c r="BP134" s="3"/>
      <c r="BQ134" s="3"/>
      <c r="BR134" s="3"/>
      <c r="BS134" s="3"/>
      <c r="BT134" s="37"/>
      <c r="BU134" s="37"/>
      <c r="BV134" s="37"/>
      <c r="BW134" s="3"/>
      <c r="BX134" s="3"/>
      <c r="BY134" s="3"/>
      <c r="BZ134" s="3"/>
      <c r="CA134" s="3"/>
      <c r="CB134" s="3"/>
      <c r="CC134" s="3"/>
      <c r="CD134" s="41" t="s">
        <v>259</v>
      </c>
      <c r="CE134" s="40" t="s">
        <v>260</v>
      </c>
      <c r="CF134" s="3"/>
      <c r="CG134" s="41" t="s">
        <v>261</v>
      </c>
      <c r="CH134" s="40"/>
      <c r="CI134" s="3"/>
      <c r="CJ134" s="3"/>
      <c r="CK134" s="41" t="s">
        <v>262</v>
      </c>
      <c r="CL134" s="3"/>
      <c r="CM134" s="3"/>
      <c r="CN134" s="3"/>
      <c r="CO134" s="3"/>
      <c r="CP134" s="3"/>
      <c r="CQ134" s="37"/>
      <c r="CR134" s="37"/>
      <c r="CS134" s="37"/>
      <c r="CT134" s="37"/>
      <c r="CU134" s="37"/>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7"/>
      <c r="FF134" s="37"/>
      <c r="FG134" s="37"/>
      <c r="FH134" s="37"/>
      <c r="FI134" s="37"/>
      <c r="FJ134" s="3"/>
      <c r="FK134" s="3"/>
      <c r="FL134" s="3"/>
      <c r="FM134" s="3"/>
      <c r="FO134" s="3"/>
      <c r="FP134" s="3"/>
      <c r="FQ134" s="3" t="str">
        <f t="array" ref="FQ134">IF(SUM($FU134:$IP134)=74,"PASS","FAIL")</f>
        <v>PASS</v>
      </c>
      <c r="FR134" s="3">
        <f t="shared" si="9"/>
        <v>0</v>
      </c>
      <c r="FS134" s="3">
        <f t="shared" si="10"/>
        <v>0</v>
      </c>
      <c r="FT134" s="3"/>
      <c r="FU134" s="3">
        <f t="array" ref="FU134">SUM(IF(([2]JOE_DATA!$C$2:$C$19999=$C134)*([2]JOE_DATA!$B$2:$B$19999="Client Name Confidential"),1,0))</f>
        <v>1</v>
      </c>
      <c r="FV134" s="3">
        <f t="array" ref="FV134">IF(ISBLANK($E134),1,SUM(IF(([2]JOE_DATA!$C$2:$C$19999=$E134)*([2]JOE_DATA!$B$2:$B$19999="Client name confidential on completion"),1,0)))</f>
        <v>1</v>
      </c>
      <c r="FW134" s="3">
        <f t="array" ref="FW134">IF(LEN($F134)=0,0.5,SUM(IF(([2]JOE_DATA!$C$2:$C$19999=$F134)*([2]JOE_DATA!$B$2:$B$19999="Client sector group"),0.5,0)))
+
IF(LEN($G134)=0,0.25,SUM(IF(([2]JOE_DATA!$C$2:$C$19999=$G134)*([2]JOE_DATA!$B$2:$B$19999="Client sector group"),0.25,0)))
+
IF(LEN($H134)=0,0.25,SUM(IF(([2]JOE_DATA!$C$2:$C$19999=$H134)*([2]JOE_DATA!$B$2:$B$19999="Client sector group"),0.25,0)))</f>
        <v>1</v>
      </c>
      <c r="FX134" s="3">
        <f t="array" ref="FX134">IF(ISBLANK($I134),0.5,SUM(IF(([2]JOE_DATA!$C$2:$C$19999=$I134)*([2]JOE_DATA!$B$2:$B$19999="Client sub-sector group"),0.5,0)))
+
IF(ISBLANK($J134),0.25,SUM(IF(([2]JOE_DATA!$C$2:$C$19999=$J134)*([2]JOE_DATA!$B$2:$B$19999="Client sub-sector group"),0.25,0)))
+
IF(ISBLANK($K134),0.25,SUM(IF(([2]JOE_DATA!$C$2:$C$19999=$K134)*([2]JOE_DATA!$B$2:$B$19999="Client sub-sector group"),0.25,0)))</f>
        <v>1</v>
      </c>
      <c r="FY134" s="3">
        <f t="array" ref="FY134">IF(LEN($L134)=0,0.4,SUM(IF(([2]JOE_DATA!$C$2:$C$19999=$L134)*([2]JOE_DATA!$B$2:$B$19999="Predominant Country of Client"),0.4,0)))
+
IF(LEN($M134)=0,0.3,SUM(IF(([2]JOE_DATA!$C$2:$C$19999=$M134)*([2]JOE_DATA!$B$2:$B$19999="Predominant Country of Client"),0.3,0)))
+
IF(LEN($N134)=0,0.3,SUM(IF(([2]JOE_DATA!$C$2:$C$19999=$N134)*([2]JOE_DATA!$B$2:$B$19999="Predominant Country of Client"),0.3,0)))</f>
        <v>1</v>
      </c>
      <c r="FZ134" s="3">
        <f t="array" ref="FZ134">IF(LEN($O134)=0,0.4,SUM(IF(([2]JOE_DATA!$C$2:$C$19999=$O134)*([2]JOE_DATA!$B$2:$B$19999="Main practice group"),0.4,0)))
+
IF(LEN($P134)=0,0.3,SUM(IF(([2]JOE_DATA!$C$2:$C$19999=$P134)*([2]JOE_DATA!$B$2:$B$19999="Main practice group"),0.3,0)))
+
IF(LEN($Q134)=0,0.3,SUM(IF(([2]JOE_DATA!$C$2:$C$19999=$Q134)*([2]JOE_DATA!$B$2:$B$19999="Main practice group"),0.3,0)))</f>
        <v>1</v>
      </c>
      <c r="GA134" s="3">
        <f t="shared" si="11"/>
        <v>1</v>
      </c>
      <c r="GB134" s="3">
        <f t="shared" si="12"/>
        <v>1</v>
      </c>
      <c r="GC134" s="3">
        <f t="array" ref="GC134">IF(LEN($U134)=0,0.4,SUM(IF(([2]JOE_DATA!$C$2:$C$19999=$U134)*([2]JOE_DATA!$B$2:$B$19999="Matter sector group"),0.4,0)))
+
IF(LEN($V134)=0,0.3,SUM(IF(([2]JOE_DATA!$C$2:$C$19999=$V134)*([2]JOE_DATA!$B$2:$B$19999="Matter sector group"),0.3,0)))
+
IF(LEN($W134)=0,0.3,SUM(IF(([2]JOE_DATA!$C$2:$C$19999=$W134)*([2]JOE_DATA!$B$2:$B$19999="Matter sector group"),0.3,0)))</f>
        <v>1</v>
      </c>
      <c r="GD134" s="3">
        <f t="array" ref="GD134">IF(LEN($X134)=0,0.4,SUM(IF(([2]JOE_DATA!$C$2:$C$19999=$X134)*([2]JOE_DATA!$B$2:$B$19999="Matter sub-sector group"),0.4,0)))
+
IF(LEN($Y134)=0,0.3,SUM(IF(([2]JOE_DATA!$C$2:$C$19999=$Y134)*([2]JOE_DATA!$B$2:$B$19999="Matter sub-sector group"),0.3,0)))
+
IF(LEN($Z134)=0,0.3,SUM(IF(([2]JOE_DATA!$C$2:$C$19999=$Z134)*([2]JOE_DATA!$B$2:$B$19999="Matter sub-sector group"),0.3,0)))</f>
        <v>1</v>
      </c>
      <c r="GE134" s="3">
        <f t="array" ref="GE134">IF(ISBLANK($AD134),1,SUM(IF(([2]JOE_DATA!$C$2:$C$19999=$AD134)*([2]JOE_DATA!$B$2:$B$19999="Matter confidential"),1,0)))</f>
        <v>1</v>
      </c>
      <c r="GF134" s="3">
        <f t="array" ref="GF134">IF(ISBLANK($AE134),1,SUM(IF(([2]JOE_DATA!$C$2:$C$19999=$AE134)*([2]JOE_DATA!$B$2:$B$19999="Matter confidential on completion"),1,0)))</f>
        <v>1</v>
      </c>
      <c r="GG134" s="3">
        <f t="array" ref="GG134">IF(ISBLANK($AG134),1,SUM(IF(([2]JOE_DATA!$C$2:$C$19999=$AG134)*([2]JOE_DATA!$B$2:$B$19999="Applicable law"),1,0)))</f>
        <v>1</v>
      </c>
      <c r="GH134" s="3">
        <f t="array" ref="GH134">IF(ISBLANK($AO134),1,SUM(IF(([2]JOE_DATA!$C$2:$C$19999=$AO134)*([2]JOE_DATA!$B$2:$B$19999="Contentious"),1,0)))</f>
        <v>1</v>
      </c>
      <c r="GI134" s="3">
        <f t="array" ref="GI134">IF(ISBLANK($AP134),1,SUM(IF(([2]JOE_DATA!$C$2:$C$19999=$AP134)*([2]JOE_DATA!$B$2:$B$19999="Dispute resolution"),1,0)))</f>
        <v>1</v>
      </c>
      <c r="GJ134" s="3">
        <f t="array" ref="GJ134">IF(ISBLANK($AQ134),1,SUM(IF(([2]JOE_DATA!$C$2:$C$19999=$AQ134)*([2]JOE_DATA!$B$2:$B$19999="Language of dispute"),1,0)))</f>
        <v>1</v>
      </c>
      <c r="GK134" s="3">
        <f t="array" ref="GK134">IF(LEN($AW134)=0,0.4,SUM(IF(([2]JOE_DATA!$C$2:$C$19999=$AW134)*([2]JOE_DATA!$B$2:$B$19999="Country Of Arbitration"),0.4,0)))
+
IF(LEN($AX134)=0,0.3,SUM(IF(([2]JOE_DATA!$C$2:$C$19999=$AX134)*([2]JOE_DATA!$B$2:$B$19999="Country Of Arbitration"),0.3,0)))
+
IF(LEN($AY134)=0,0.3,SUM(IF(([2]JOE_DATA!$C$2:$C$19999=$AY134)*([2]JOE_DATA!$B$2:$B$19999="Country Of Arbitration"),0.3,0)))</f>
        <v>1</v>
      </c>
      <c r="GL134" s="3">
        <f t="array" ref="GL134">IF(LEN($AT134)=0,0.4,SUM(IF(([2]JOE_DATA!$C$2:$C$19999=$AT134)*([2]JOE_DATA!$B$2:$B$19999="Jurisdiction of dispute"),0.4,0)))
+
IF(LEN($AU134)=0,0.3,SUM(IF(([2]JOE_DATA!$C$2:$C$19999=$AU134)*([2]JOE_DATA!$B$2:$B$19999="Jurisdiction of dispute"),0.3,0)))
+
IF(LEN($AV134)=0,0.3,SUM(IF(([2]JOE_DATA!$C$2:$C$19999=$AV134)*([2]JOE_DATA!$B$2:$B$19999="Jurisdiction of dispute"),0.3,0)))</f>
        <v>1</v>
      </c>
      <c r="GM134" s="3">
        <f t="array" ref="GM134">IF(LEN($AZ134)=0,0.6,SUM(IF(([2]JOE_DATA!$C$2:$C$19999=$AZ134)*([2]JOE_DATA!$B$2:$B$19999="Seat of arbitration"),0.6,0)))
+
IF(LEN($BA134)=0,0.4,SUM(IF(([2]JOE_DATA!$C$2:$C$19999=$BA134)*([2]JOE_DATA!$B$2:$B$19999="Seat of arbitration"),0.4,0)))</f>
        <v>1</v>
      </c>
      <c r="GN134" s="3">
        <f t="array" ref="GN134">IF(ISBLANK($BB134),1,SUM(IF(([2]JOE_DATA!$C$2:$C$19999=$BB134)*([2]JOE_DATA!$B$2:$B$19999="Arbitral rules"),1,0)))</f>
        <v>1</v>
      </c>
      <c r="GO134" s="3">
        <f t="array" ref="GO134">IF(ISBLANK($BC134),1,SUM(IF(([2]JOE_DATA!$C$2:$C$19999=$BC134)*([2]JOE_DATA!$B$2:$B$19999="Investment treaty"),1,0)))</f>
        <v>1</v>
      </c>
      <c r="GP134" s="3">
        <f t="array" ref="GP134">IF(ISBLANK($BD134),1,SUM(IF(([2]JOE_DATA!$C$2:$C$19999=$BD134)*([2]JOE_DATA!$B$2:$B$19999="Investigation type"),1,0)))</f>
        <v>1</v>
      </c>
      <c r="GQ134" s="3">
        <f t="array" ref="GQ134">IF(ISBLANK($BF134),1,SUM(IF(([2]JOE_DATA!$C$2:$C$19999=$BF134)*([2]JOE_DATA!$B$2:$B$19999="Currency of deal"),1,0)))</f>
        <v>1</v>
      </c>
      <c r="GR134" s="3">
        <f t="array" ref="GR134">IF(ISBLANK($BG134),1,SUM(IF(([2]JOE_DATA!$C$2:$C$19999=$BG134)*([2]JOE_DATA!$B$2:$B$19999="Value confidential"),1,0)))</f>
        <v>1</v>
      </c>
      <c r="GS134" s="3">
        <f t="array" ref="GS134">IF(ISBLANK($BH134),1,SUM(IF(([2]JOE_DATA!$C$2:$C$19999=$BH134)*([2]JOE_DATA!$B$2:$B$19999="Value confidential on completion"),1,0)))</f>
        <v>1</v>
      </c>
      <c r="GT134" s="3">
        <f t="array" ref="GT134">IF(LEN($BI134)=0,0.4,SUM(IF(([2]JOE_DATA!$C$2:$C$19999=$BI134)*([2]JOE_DATA!$B$2:$B$19999="Teams"),0.4,0)))
+
IF(LEN($BJ134)=0,0.3,SUM(IF(([2]JOE_DATA!$C$2:$C$19999=$BJ134)*([2]JOE_DATA!$B$2:$B$19999="Teams"),0.3,0)))
+
IF(LEN($BK134)=0,0.3,SUM(IF(([2]JOE_DATA!$C$2:$C$19999=$BK134)*([2]JOE_DATA!$B$2:$B$19999="Teams"),0.3,0)))</f>
        <v>1</v>
      </c>
      <c r="GU134" s="3">
        <f t="array" ref="GU134">IF(LEN($BL134)=0,0.4,SUM(IF(([2]JOE_DATA!$C$2:$C$19999=$BL134)*([2]JOE_DATA!$B$2:$B$19999="Lead Matter Partner"),0.4,0)))
+
IF(LEN($BM134)=0,0.3,SUM(IF(([2]JOE_DATA!$C$2:$C$19999=$BM134)*([2]JOE_DATA!$B$2:$B$19999="Lead Matter Partner"),0.3,0)))
+
IF(LEN($BN134)=0,0.3,SUM(IF(([2]JOE_DATA!$C$2:$C$19999=$BN134)*([2]JOE_DATA!$B$2:$B$19999="Lead Matter Partner"),0.3,0)))</f>
        <v>1</v>
      </c>
      <c r="GV134" s="3">
        <f t="array" ref="GV134">IF(LEN($BP134)=0,0.4,SUM(IF(([2]JOE_DATA!$C$2:$C$19999=$BP134)*([2]JOE_DATA!$B$2:$B$19999="Source of credential"),0.4,0)))
+
IF(LEN($BQ134)=0,0.3,SUM(IF(([2]JOE_DATA!$C$2:$C$19999=$BQ134)*([2]JOE_DATA!$B$2:$B$19999="Source of credential"),0.3,0)))
+
IF(LEN($BR134)=0,0.3,SUM(IF(([2]JOE_DATA!$C$2:$C$19999=$BR134)*([2]JOE_DATA!$B$2:$B$19999="Source of credential"),0.3,0)))</f>
        <v>1</v>
      </c>
      <c r="GW134" s="3">
        <f t="array" ref="GW134">IF(LEN($BX134)=0,0.4,SUM(IF(([2]JOE_DATA!$C$2:$C$19999=$BX134)*([2]JOE_DATA!$B$2:$B$19999="CMS firms involved"),0.4,0)))
+
IF(LEN($BY134)=0,0.6,SUM(IF(([2]JOE_DATA!$C$2:$C$19999=$BY134)*([2]JOE_DATA!$B$2:$B$19999="CMS firms involved"),0.6,0)))</f>
        <v>1</v>
      </c>
      <c r="GX134" s="3">
        <f t="array" ref="GX134">IF(ISBLANK($BZ134),1,SUM(IF(([2]JOE_DATA!$C$2:$C$19999=$BZ134)*([2]JOE_DATA!$B$2:$B$19999="Lead CMS firm"),1,0)))</f>
        <v>1</v>
      </c>
      <c r="GY134" s="3">
        <f t="array" ref="GY134">IF(LEN($CA134)=0,0.4,SUM(IF(([2]JOE_DATA!$C$2:$C$19999=$CA134)*([2]JOE_DATA!$B$2:$B$19999="Countries of other CMS firms"),0.4,0)))
+
IF(LEN($CB134)=0,0.3,SUM(IF(([2]JOE_DATA!$C$2:$C$19999=$CB134)*([2]JOE_DATA!$B$2:$B$19999="Countries of other CMS firms"),0.3,0)))
+
IF(LEN($CC134)=0,0.3,SUM(IF(([2]JOE_DATA!$C$2:$C$19999=$CC134)*([2]JOE_DATA!$B$2:$B$19999="Countries of other CMS firms"),0.3,0)))</f>
        <v>1</v>
      </c>
      <c r="GZ134" s="3">
        <f t="array" ref="GZ134">IF(ISBLANK($CD134),1,SUM(IF(([2]JOE_DATA!$C$2:$C$19999=$CD134)*([2]JOE_DATA!$B$2:$B$19999="Credential status"),1,0)))</f>
        <v>1</v>
      </c>
      <c r="HA134" s="3">
        <f t="array" ref="HA134">IF(ISBLANK($CE134),1,SUM(IF(([2]JOE_DATA!$C$2:$C$19999=$CE134)*([2]JOE_DATA!$B$2:$B$19999="Credential version"),1,0)))</f>
        <v>1</v>
      </c>
      <c r="HB134" s="3">
        <f t="array" ref="HB134">IF(ISBLANK($CG134),1,SUM(IF(([2]JOE_DATA!$C$2:$C$19999=$CG134)*([2]JOE_DATA!$B$2:$B$19999="Credential type "),1,0)))</f>
        <v>1</v>
      </c>
      <c r="HC134" s="3">
        <f t="array" ref="HC134">IF(ISBLANK($CH134),1,SUM(IF(([2]JOE_DATA!$C$2:$C$19999=$CH134)*([2]JOE_DATA!$B$2:$B$19999="Other uses"),1,0)))</f>
        <v>1</v>
      </c>
      <c r="HD134" s="3">
        <f t="array" ref="HD134">IF(ISBLANK($CK134),1,SUM(IF(([2]JOE_DATA!$C$2:$C$19999=$CK134)*([2]JOE_DATA!$B$2:$B$19999="Priority"),1,0)))</f>
        <v>1</v>
      </c>
      <c r="HE134" s="3">
        <f t="array" ref="HE134">IF(LEN($CM134)=0,0.4,SUM(IF(([2]JOE_DATA!$C$2:$C$19999=$CM134)*([2]JOE_DATA!$B$2:$B$19999="Know how"),0.4,0)))
+
IF(LEN($CN134)=0,0.3,SUM(IF(([2]JOE_DATA!$C$2:$C$19999=$CN134)*([2]JOE_DATA!$B$2:$B$19999="Know how"),0.3,0)))
+
IF(LEN($CO134)=0,0.3,SUM(IF(([2]JOE_DATA!$C$2:$C$19999=$CO134)*([2]JOE_DATA!$B$2:$B$19999="Know how"),0.3,0)))</f>
        <v>1</v>
      </c>
      <c r="HF134" s="3">
        <f t="array" ref="HF134">IF(LEN($CS134)=0,0.4,SUM(IF(([2]JOE_DATA!$C$2:$C$19999=$CS134)*([2]JOE_DATA!$B$2:$B$19999="Work type")*([2]JOE_DATA!$A$2:$A$19999="BAIF"),0.4,0)))
+
IF(LEN($CT134)=0,0.3,SUM(IF(([2]JOE_DATA!$C$2:$C$19999=$CT134)*([2]JOE_DATA!$B$2:$B$19999="Work type")*([2]JOE_DATA!$A$2:$A$19999="BAIF"),0.3,0)))
+
IF(LEN($CU134)=0,0.3,SUM(IF(([2]JOE_DATA!$C$2:$C$19999=$CU134)*([2]JOE_DATA!$B$2:$B$19999="Work type")*([2]JOE_DATA!$A$2:$A$19999="BAIF"),0.3,0)))</f>
        <v>1</v>
      </c>
      <c r="HG134" s="3">
        <f t="array" ref="HG134">IF(LEN($CQ134)=0,1,SUM(IF(([2]JOE_DATA!$C$2:$C$19999=$CQ134)*([2]JOE_DATA!$B$2:$B$19999="Client type")*([2]JOE_DATA!$A$2:$A$19999="BAIF"),1,0)))</f>
        <v>1</v>
      </c>
      <c r="HH134" s="3">
        <f t="array" ref="HH134">IF(LEN($CW134)=0,0.4,SUM(IF(([2]JOE_DATA!$C$2:$C$19999=$CW134)*([2]JOE_DATA!$B$2:$B$19999="Work type")*([2]JOE_DATA!$A$2:$A$19999="CRD"),0.4,0)))
+
IF(LEN($CX134)=0,0.3,SUM(IF(([2]JOE_DATA!$C$2:$C$19999=$CX134)*([2]JOE_DATA!$B$2:$B$19999="Work type")*([2]JOE_DATA!$A$2:$A$19999="CRD"),0.3,0)))
+
IF(LEN($CY134)=0,0.3,SUM(IF(([2]JOE_DATA!$C$2:$C$19999=$CY134)*([2]JOE_DATA!$B$2:$B$19999="Work type")*([2]JOE_DATA!$A$2:$A$19999="CRD"),0.3,0)))</f>
        <v>1</v>
      </c>
      <c r="HI134" s="3">
        <f t="array" ref="HI134">IF(LEN($CZ134)=0,0.4,SUM(IF(([2]JOE_DATA!$C$2:$C$19999=$CZ134)*([2]JOE_DATA!$B$2:$B$19999="Sub-work type")*([2]JOE_DATA!$A$2:$A$19999="CRD"),0.4,0)))
+
IF(LEN($DA134)=0,0.3,SUM(IF(([2]JOE_DATA!$C$2:$C$19999=$DA134)*([2]JOE_DATA!$B$2:$B$19999="Sub-work type")*([2]JOE_DATA!$A$2:$A$19999="CRD"),0.3,0)))
+
IF(LEN($DB134)=0,0.3,SUM(IF(([2]JOE_DATA!$C$2:$C$19999=$DB134)*([2]JOE_DATA!$B$2:$B$19999="Sub-work type")*([2]JOE_DATA!$A$2:$A$19999="CRD"),0.3,0)))</f>
        <v>1</v>
      </c>
      <c r="HJ134" s="3">
        <f t="array" ref="HJ134">IF(LEN($CV134)=0,1,SUM(IF(([2]JOE_DATA!$C$2:$C$19999=$CV134)*([2]JOE_DATA!$B$2:$B$19999="Client type")*([2]JOE_DATA!$A$2:$A$19999="CRD"),1,0)))</f>
        <v>1</v>
      </c>
      <c r="HK134" s="3">
        <f t="array" ref="HK134">IF(LEN($DC134)=0,0.4,SUM(IF(([2]JOE_DATA!$C$2:$C$19999=$DC134)*([2]JOE_DATA!$B$2:$B$19999="Work type")*([2]JOE_DATA!$A$2:$A$19999="Corporate"),0.4,0)))
+
IF(LEN($DD134)=0,0.3,SUM(IF(([2]JOE_DATA!$C$2:$C$19999=$DD134)*([2]JOE_DATA!$B$2:$B$19999="Work type")*([2]JOE_DATA!$A$2:$A$19999="Corporate"),0.3,0)))
+
IF(LEN($DE134)=0,0.3,SUM(IF(([2]JOE_DATA!$C$2:$C$19999=$DE134)*([2]JOE_DATA!$B$2:$B$19999="Work type")*([2]JOE_DATA!$A$2:$A$19999="Corporate"),0.3,0)))</f>
        <v>1</v>
      </c>
      <c r="HL134" s="3">
        <f t="array" ref="HL134">IF(LEN($DF134)=0,0.4,SUM(IF(([2]JOE_DATA!$C$2:$C$19999=$DF134)*([2]JOE_DATA!$B$2:$B$19999="Sub-work type")*([2]JOE_DATA!$A$2:$A$19999="Corporate"),0.4,0)))
+
IF(LEN($DG134)=0,0.3,SUM(IF(([2]JOE_DATA!$C$2:$C$19999=$DG134)*([2]JOE_DATA!$B$2:$B$19999="Sub-work type")*([2]JOE_DATA!$A$2:$A$19999="Corporate"),0.3,0)))
+
IF(LEN($DH134)=0,0.3,SUM(IF(([2]JOE_DATA!$C$2:$C$19999=$DH134)*([2]JOE_DATA!$B$2:$B$19999="Sub-work type")*([2]JOE_DATA!$A$2:$A$19999="Corporate"),0.3,0)))</f>
        <v>1</v>
      </c>
      <c r="HM134" s="3">
        <f t="array" ref="HM134">IF(LEN($DI134)=0,0.4,SUM(IF(([2]JOE_DATA!$C$2:$C$19999=$DI134)*([2]JOE_DATA!$B$2:$B$19999="Acting for")*([2]JOE_DATA!$A$2:$A$19999="Corporate"),0.4,0)))
+
IF(LEN($DJ134)=0,0.3,SUM(IF(([2]JOE_DATA!$C$2:$C$19999=$DJ134)*([2]JOE_DATA!$B$2:$B$19999="Acting for")*([2]JOE_DATA!$A$2:$A$19999="Corporate"),0.3,0)))
+
IF(LEN($DK134)=0,0.3,SUM(IF(([2]JOE_DATA!$C$2:$C$19999=$DK134)*([2]JOE_DATA!$B$2:$B$19999="Acting for")*([2]JOE_DATA!$A$2:$A$19999="Corporate"),0.3,0)))</f>
        <v>1</v>
      </c>
      <c r="HN134" s="3">
        <f t="array" ref="HN134">IF(LEN($DM134)=0,0.4,SUM(IF(([2]JOE_DATA!$C$2:$C$19999=$DM134)*([2]JOE_DATA!$B$2:$B$19999="Country of buyer")*([2]JOE_DATA!$A$2:$A$19999="Corporate"),0.4,0)))
+
IF(LEN($DN134)=0,0.3,SUM(IF(([2]JOE_DATA!$C$2:$C$19999=$DN134)*([2]JOE_DATA!$B$2:$B$19999="Country of buyer")*([2]JOE_DATA!$A$2:$A$19999="Corporate"),0.3,0)))
+
IF(LEN($DL134)=0,0.3,SUM(IF(([2]JOE_DATA!$C$2:$C$19999=$DL134)*([2]JOE_DATA!$B$2:$B$19999="Country of buyer")*([2]JOE_DATA!$A$2:$A$19999="Corporate"),0.3,0)))</f>
        <v>1</v>
      </c>
      <c r="HO134" s="3">
        <f t="array" ref="HO134">IF(LEN($DO134)=0,0.4,SUM(IF(([2]JOE_DATA!$C$2:$C$19999=$DO134)*([2]JOE_DATA!$B$2:$B$19999="Country of seller")*([2]JOE_DATA!$A$2:$A$19999="Corporate"),0.4,0)))
+
IF(LEN($DP134)=0,0.3,SUM(IF(([2]JOE_DATA!$C$2:$C$19999=$DP134)*([2]JOE_DATA!$B$2:$B$19999="Country of seller")*([2]JOE_DATA!$A$2:$A$19999="Corporate"),0.3,0)))
+
IF(LEN($DQ134)=0,0.3,SUM(IF(([2]JOE_DATA!$C$2:$C$19999=$DQ134)*([2]JOE_DATA!$B$2:$B$19999="Country of seller")*([2]JOE_DATA!$A$2:$A$19999="Corporate"),0.3,0)))</f>
        <v>1</v>
      </c>
      <c r="HP134" s="3">
        <f t="array" ref="HP134">IF(LEN($DR134)=0,0.4,SUM(IF(([2]JOE_DATA!$C$2:$C$19999=$DR134)*([2]JOE_DATA!$B$2:$B$19999="Country of target")*([2]JOE_DATA!$A$2:$A$19999="Corporate"),0.4,0)))
+
IF(LEN($DS134)=0,0.3,SUM(IF(([2]JOE_DATA!$C$2:$C$19999=$DS134)*([2]JOE_DATA!$B$2:$B$19999="Country of target")*([2]JOE_DATA!$A$2:$A$19999="Corporate"),0.3,0)))
+
IF(LEN($DT134)=0,0.3,SUM(IF(([2]JOE_DATA!$C$2:$C$19999=$DT134)*([2]JOE_DATA!$B$2:$B$19999="Country of target")*([2]JOE_DATA!$A$2:$A$19999="Corporate"),0.3,0)))</f>
        <v>1</v>
      </c>
      <c r="HQ134" s="3">
        <f t="array" ref="HQ134">IF(LEN($DU134)=0,1,SUM(IF(([2]JOE_DATA!$C$2:$C$19999=$DU134)*([2]JOE_DATA!$B$2:$B$19999="Value over US $5m")*([2]JOE_DATA!$A$2:$A$19999="Corporate"),1,0)))</f>
        <v>1</v>
      </c>
      <c r="HR134" s="3">
        <f t="array" ref="HR134">IF(LEN($DV134)=0,1,SUM(IF(([2]JOE_DATA!$C$2:$C$19999=$DV134)*([2]JOE_DATA!$B$2:$B$19999="Value over £500,000")*([2]JOE_DATA!$A$2:$A$19999="Corporate"),1,0)))</f>
        <v>1</v>
      </c>
      <c r="HS134" s="3">
        <f t="array" ref="HS134">IF(LEN($DW134)=0,1,SUM(IF(([2]JOE_DATA!$C$2:$C$19999=$DW134)*([2]JOE_DATA!$B$2:$B$19999="Value over Euro 5m")*([2]JOE_DATA!$A$2:$A$19999="Corporate"),1,0)))</f>
        <v>1</v>
      </c>
      <c r="HT134" s="3">
        <f t="array" ref="HT134">IF(LEN($DX134)=0,1,SUM(IF(([2]JOE_DATA!$C$2:$C$19999=$DX134)*([2]JOE_DATA!$B$2:$B$19999="Value range in euros")*([2]JOE_DATA!$A$2:$A$19999="Corporate"),1,0)))</f>
        <v>1</v>
      </c>
      <c r="HU134" s="3">
        <f t="array" ref="HU134">IF(LEN($DY134)=0,1,SUM(IF(([2]JOE_DATA!$C$2:$C$19999=$DY134)*([2]JOE_DATA!$B$2:$B$19999="Is the deal relevant for M&amp;A study")*([2]JOE_DATA!$A$2:$A$19999="Corporate"),1,0)))</f>
        <v>1</v>
      </c>
      <c r="HV134" s="3">
        <f t="array" ref="HV134">IF(LEN($DZ134)=0,1,SUM(IF(([2]JOE_DATA!$C$2:$C$19999=$DZ134)*([2]JOE_DATA!$B$2:$B$19999="Does the deal involve PE clients")*([2]JOE_DATA!$A$2:$A$19999="Corporate"),1,0)))</f>
        <v>1</v>
      </c>
      <c r="HW134" s="3">
        <f t="array" ref="HW134">IF(LEN($EA134)=0,1,SUM(IF(([2]JOE_DATA!$C$2:$C$19999=$EA134)*([2]JOE_DATA!$B$2:$B$19999="Quarter deal announced/signed")*([2]JOE_DATA!$A$2:$A$19999="Corporate"),1,0)))</f>
        <v>1</v>
      </c>
      <c r="HX134" s="3">
        <f t="array" ref="HX134">IF(LEN($EB134)=0,1,SUM(IF(([2]JOE_DATA!$C$2:$C$19999=$EB134)*([2]JOE_DATA!$B$2:$B$19999="Quarter deal completed")*([2]JOE_DATA!$A$2:$A$19999="Corporate"),1,0)))</f>
        <v>1</v>
      </c>
      <c r="HY134" s="3">
        <f t="array" ref="HY134">IF(LEN($EC134)=0,1,SUM(IF(([2]JOE_DATA!$C$2:$C$19999=$EC134)*([2]JOE_DATA!$B$2:$B$19999="Year deal announced/signed")*([2]JOE_DATA!$A$2:$A$19999="Corporate"),1,0)))</f>
        <v>1</v>
      </c>
      <c r="HZ134" s="3">
        <f t="array" ref="HZ134">IF(LEN($ED134)=0,1,SUM(IF(([2]JOE_DATA!$C$2:$C$19999=$ED134)*([2]JOE_DATA!$B$2:$B$19999="Year deal completed")*([2]JOE_DATA!$A$2:$A$19999="Corporate"),1,0)))</f>
        <v>1</v>
      </c>
      <c r="IA134" s="3">
        <v>1</v>
      </c>
      <c r="IB134" s="3">
        <f t="array" ref="IB134">IF(LEN($EF134)=0,1,SUM(IF(([2]JOE_DATA!$C$2:$C$19999=$EF134)*([2]JOE_DATA!$B$2:$B$19999="Work type")*([2]JOE_DATA!$A$2:$A$19999="Corporate Tax"),1,0)))</f>
        <v>1</v>
      </c>
      <c r="IC134" s="3">
        <f t="array" ref="IC134">IF(LEN($EG134)=0,0.4,SUM(IF(([2]JOE_DATA!$C$2:$C$19999=$EG134)*([2]JOE_DATA!$B$2:$B$19999="Work type")*([2]JOE_DATA!$A$2:$A$19999="EPC Construction"),0.4,0)))
+
IF(LEN($EH134)=0,0.3,SUM(IF(([2]JOE_DATA!$C$2:$C$19999=$EH134)*([2]JOE_DATA!$B$2:$B$19999="Work type")*([2]JOE_DATA!$A$2:$A$19999="EPC Construction"),0.3,0)))
+
IF(LEN($EI134)=0,0.3,SUM(IF(([2]JOE_DATA!$C$2:$C$19999=$EI134)*([2]JOE_DATA!$B$2:$B$19999="Work type")*([2]JOE_DATA!$A$2:$A$19999="EPC Construction"),0.3,0)))</f>
        <v>1</v>
      </c>
      <c r="ID134" s="3">
        <f t="array" ref="ID134">IF(LEN($EJ134)=0,0.4,SUM(IF(([2]JOE_DATA!$C$2:$C$19999=$EJ134)*([2]JOE_DATA!$B$2:$B$19999="Contract type")*([2]JOE_DATA!$A$2:$A$19999="EPC Construction"),0.4,0)))
+
IF(LEN($EK134)=0,0.3,SUM(IF(([2]JOE_DATA!$C$2:$C$19999=$EK134)*([2]JOE_DATA!$B$2:$B$19999="Contract type")*([2]JOE_DATA!$A$2:$A$19999="EPC Construction"),0.3,0)))
+
IF(LEN($EL134)=0,0.3,SUM(IF(([2]JOE_DATA!$C$2:$C$19999=$EL134)*([2]JOE_DATA!$B$2:$B$19999="Contract type")*([2]JOE_DATA!$A$2:$A$19999="EPC Construction"),0.3,0)))</f>
        <v>1</v>
      </c>
      <c r="IE134" s="3">
        <f t="array" ref="IE134">IF(LEN($EP134)=0,1,SUM(IF(([2]JOE_DATA!$C$2:$C$19999=$EP134)*([2]JOE_DATA!$B$2:$B$19999="Client type")*([2]JOE_DATA!$A$2:$A$19999="EPC Construction"),1,0)))</f>
        <v>1</v>
      </c>
      <c r="IF134" s="3">
        <f t="array" ref="IF134">IF(LEN($EN134)=0,1,SUM(IF(([2]JOE_DATA!$C$2:$C$19999=$EN134)*([2]JOE_DATA!$B$2:$B$19999="Subject matter")*([2]JOE_DATA!$A$2:$A$19999="EPC Construction"),1,0)))</f>
        <v>1</v>
      </c>
      <c r="IG134" s="3">
        <f t="array" ref="IG134">IF(LEN($ER134)=0,1,SUM(IF(([2]JOE_DATA!$C$2:$C$19999=$ER134)*([2]JOE_DATA!$B$2:$B$19999="Client scope")*([2]JOE_DATA!$A$2:$A$19999="EPC Construction"),1,0)))</f>
        <v>1</v>
      </c>
      <c r="IH134" s="3">
        <f t="array" ref="IH134">IF(LEN($ES134)=0,0.4,SUM(IF(([2]JOE_DATA!$C$2:$C$19999=$ES134)*([2]JOE_DATA!$B$2:$B$19999="Work type")*([2]JOE_DATA!$A$2:$A$19999="EPC Energy"),0.4,0)))
+
IF(LEN($ET134)=0,0.3,SUM(IF(([2]JOE_DATA!$C$2:$C$19999=$ET134)*([2]JOE_DATA!$B$2:$B$19999="Work type")*([2]JOE_DATA!$A$2:$A$19999="EPC Energy"),0.3,0)))
+
IF(LEN($EU134)=0,0.3,SUM(IF(([2]JOE_DATA!$C$2:$C$19999=$EU134)*([2]JOE_DATA!$B$2:$B$19999="Work type")*([2]JOE_DATA!$A$2:$A$19999="EPC Energy"),0.3,0)))</f>
        <v>1</v>
      </c>
      <c r="II134" s="3">
        <f t="array" ref="II134">IF(LEN($EV134)=0,1,SUM(IF(([2]JOE_DATA!$C$2:$C$19999=$EV134)*([2]JOE_DATA!$B$2:$B$19999="Work type")*([2]JOE_DATA!$A$2:$A$19999="EPC Energy"),1,0)))</f>
        <v>1</v>
      </c>
      <c r="IJ134" s="3">
        <f t="array" ref="IJ134">IF(LEN($EW134)=0,1,SUM(IF(([2]JOE_DATA!$C$2:$C$19999=$EW134)*([2]JOE_DATA!$B$2:$B$19999="Client type")*([2]JOE_DATA!$A$2:$A$19999="EPC Projects"),1,0)))</f>
        <v>1</v>
      </c>
      <c r="IK134" s="3">
        <f t="array" ref="IK134">IF(LEN($FE134)=0,0.4,SUM(IF(([2]JOE_DATA!$C$2:$C$19999=$FE134)*([2]JOE_DATA!$B$2:$B$19999="Client type")*([2]JOE_DATA!$A$2:$A$19999="Real Estate"),0.4,0)))
+
IF(LEN($FF134)=0,0.3,SUM(IF(([2]JOE_DATA!$C$2:$C$19999=$FF134)*([2]JOE_DATA!$B$2:$B$19999="Client type")*([2]JOE_DATA!$A$2:$A$19999="Real Estate"),0.3,0)))
+
IF(LEN($FG134)=0,0.3,SUM(IF(([2]JOE_DATA!$C$2:$C$19999=$FG134)*([2]JOE_DATA!$B$2:$B$19999="Client type")*([2]JOE_DATA!$A$2:$A$19999="Real Estate"),0.3,0)))</f>
        <v>1</v>
      </c>
      <c r="IL134" s="3">
        <f t="array" ref="IL134">IF(LEN($FH134)=0,0.4,SUM(IF(([2]JOE_DATA!$C$2:$C$19999=$FH134)*([2]JOE_DATA!$B$2:$B$19999="Work type")*([2]JOE_DATA!$A$2:$A$19999="Real Estate"),0.4,0)))
+
IF(LEN($FI134)=0,0.3,SUM(IF(([2]JOE_DATA!$C$2:$C$19999=$FI134)*([2]JOE_DATA!$B$2:$B$19999="Work type")*([2]JOE_DATA!$A$2:$A$19999="Real Estate"),0.3,0)))
+
IF(LEN($FJ134)=0,0.3,SUM(IF(([2]JOE_DATA!$C$2:$C$19999=$FJ134)*([2]JOE_DATA!$B$2:$B$19999="Work type")*([2]JOE_DATA!$A$2:$A$19999="Real Estate"),0.3,0)))</f>
        <v>1</v>
      </c>
      <c r="IM134" s="3">
        <f t="array" ref="IM134">IF(LEN($EX134)=0,0.4,SUM(IF(([2]JOE_DATA!$C$2:$C$19999=$EX134)*([2]JOE_DATA!$B$2:$B$19999="Work type")*([2]JOE_DATA!$A$2:$A$19999="Human Capital"),0.4,0)))
+
IF(LEN($EY134)=0,0.3,SUM(IF(([2]JOE_DATA!$C$2:$C$19999=$EY134)*([2]JOE_DATA!$B$2:$B$19999="Work type")*([2]JOE_DATA!$A$2:$A$19999="Human Capital"),0.3,0)))
+
IF(LEN($EZ134)=0,0.3,SUM(IF(([2]JOE_DATA!$C$2:$C$19999=$EZ134)*([2]JOE_DATA!$B$2:$B$19999="Work type")*([2]JOE_DATA!$A$2:$A$19999="Human Capital"),0.3,0)))</f>
        <v>1</v>
      </c>
      <c r="IN134" s="3">
        <f t="array" ref="IN134">IF(LEN($FA134)=0,0.4,SUM(IF(([2]JOE_DATA!$C$2:$C$19999=$FA134)*([2]JOE_DATA!$B$2:$B$19999="Sub-work types")*([2]JOE_DATA!$A$2:$A$19999="Human Capital"),0.4,0)))
+
IF(LEN($FB134)=0,0.3,SUM(IF(([2]JOE_DATA!$C$2:$C$19999=$FB134)*([2]JOE_DATA!$B$2:$B$19999="Sub-work types")*([2]JOE_DATA!$A$2:$A$19999="Human Capital"),0.3,0)))
+
IF(LEN($FC134)=0,0.3,SUM(IF(([2]JOE_DATA!$C$2:$C$19999=$FC134)*([2]JOE_DATA!$B$2:$B$19999="Sub-work types")*([2]JOE_DATA!$A$2:$A$19999="Human Capital"),0.3,0)))</f>
        <v>1</v>
      </c>
      <c r="IO134" s="16">
        <f t="array" ref="IO134">IF(LEN($FD134)=0,1,SUM(IF(([2]JOE_DATA!$C$2:$C$19999=$FD134)*([2]JOE_DATA!$B$2:$B$19999="Pension scheme")*([2]JOE_DATA!$A$2:$A$19999="Human Capital"),1,0)))</f>
        <v>1</v>
      </c>
      <c r="IP134" s="3">
        <f t="array" ref="IP134">IF(LEN($BT134)=0,0.4,SUM(IF(([2]JOE_DATA!$C$2:$C$19999=$BT134)*([2]JOE_DATA!$B$2:$B$19999="Other Matter Executive"),0.4,0)))
+
IF(LEN($BU134)=0,0.3,SUM(IF(([2]JOE_DATA!$C$2:$C$19999=$BU134)*([2]JOE_DATA!$B$2:$B$19999="Other Matter Executive"),0.3,0)))
+
IF(LEN($BV134)=0,0.3,SUM(IF(([2]JOE_DATA!$C$2:$C$19999=$BV134)*([2]JOE_DATA!$B$2:$B$19999="Other Matter Executive"),0.3,0)))</f>
        <v>1</v>
      </c>
    </row>
    <row r="135" spans="1:250" ht="18.75">
      <c r="A135" s="37" t="s">
        <v>246</v>
      </c>
      <c r="B135" s="38" t="s">
        <v>617</v>
      </c>
      <c r="C135" s="37" t="s">
        <v>254</v>
      </c>
      <c r="D135" s="37"/>
      <c r="E135" s="3"/>
      <c r="F135" s="39" t="s">
        <v>250</v>
      </c>
      <c r="G135" s="3"/>
      <c r="H135" s="3"/>
      <c r="I135" s="40" t="s">
        <v>251</v>
      </c>
      <c r="J135" s="40" t="s">
        <v>263</v>
      </c>
      <c r="K135" s="37" t="s">
        <v>446</v>
      </c>
      <c r="L135" s="37"/>
      <c r="M135" s="3"/>
      <c r="N135" s="3"/>
      <c r="O135" s="41" t="s">
        <v>99</v>
      </c>
      <c r="P135" s="37"/>
      <c r="Q135" s="37"/>
      <c r="R135" s="3"/>
      <c r="S135" s="42"/>
      <c r="T135" s="42">
        <v>39508</v>
      </c>
      <c r="U135" s="37" t="s">
        <v>250</v>
      </c>
      <c r="V135" s="3"/>
      <c r="W135" s="3"/>
      <c r="X135" s="40" t="s">
        <v>251</v>
      </c>
      <c r="Y135" s="40" t="s">
        <v>263</v>
      </c>
      <c r="Z135" s="37" t="s">
        <v>446</v>
      </c>
      <c r="AA135" s="37" t="s">
        <v>636</v>
      </c>
      <c r="AB135" s="37"/>
      <c r="AC135" s="3"/>
      <c r="AD135" s="37" t="s">
        <v>254</v>
      </c>
      <c r="AE135" s="3"/>
      <c r="AF135" s="3"/>
      <c r="AG135" s="43"/>
      <c r="AH135" s="3"/>
      <c r="AI135" s="37" t="s">
        <v>255</v>
      </c>
      <c r="AJ135" s="3"/>
      <c r="AK135" s="3"/>
      <c r="AL135" s="37"/>
      <c r="AM135" s="3"/>
      <c r="AN135" s="3"/>
      <c r="AO135" s="37" t="s">
        <v>256</v>
      </c>
      <c r="AP135" s="3"/>
      <c r="AQ135" s="3"/>
      <c r="AR135" s="3"/>
      <c r="AS135" s="3"/>
      <c r="AT135" s="3"/>
      <c r="AU135" s="3"/>
      <c r="AV135" s="3"/>
      <c r="AW135" s="3"/>
      <c r="AX135" s="3"/>
      <c r="AY135" s="3"/>
      <c r="AZ135" s="3"/>
      <c r="BA135" s="3"/>
      <c r="BB135" s="3"/>
      <c r="BC135" s="3"/>
      <c r="BD135" s="3"/>
      <c r="BE135" s="44"/>
      <c r="BF135" s="37"/>
      <c r="BG135" s="37" t="s">
        <v>254</v>
      </c>
      <c r="BH135" s="3"/>
      <c r="BI135" s="40" t="s">
        <v>257</v>
      </c>
      <c r="BJ135" s="45"/>
      <c r="BK135" s="45"/>
      <c r="BL135" s="46" t="s">
        <v>258</v>
      </c>
      <c r="BM135" s="46"/>
      <c r="BN135" s="37"/>
      <c r="BO135" s="3"/>
      <c r="BP135" s="3"/>
      <c r="BQ135" s="3"/>
      <c r="BR135" s="3"/>
      <c r="BS135" s="3"/>
      <c r="BT135" s="46" t="s">
        <v>297</v>
      </c>
      <c r="BU135" s="37"/>
      <c r="BV135" s="37"/>
      <c r="BW135" s="3"/>
      <c r="BX135" s="3"/>
      <c r="BY135" s="3"/>
      <c r="BZ135" s="3"/>
      <c r="CA135" s="3"/>
      <c r="CB135" s="3"/>
      <c r="CC135" s="3"/>
      <c r="CD135" s="41" t="s">
        <v>259</v>
      </c>
      <c r="CE135" s="40" t="s">
        <v>260</v>
      </c>
      <c r="CF135" s="3"/>
      <c r="CG135" s="41" t="s">
        <v>261</v>
      </c>
      <c r="CH135" s="40"/>
      <c r="CI135" s="3"/>
      <c r="CJ135" s="3"/>
      <c r="CK135" s="41" t="s">
        <v>262</v>
      </c>
      <c r="CL135" s="3"/>
      <c r="CM135" s="3"/>
      <c r="CN135" s="3"/>
      <c r="CO135" s="3"/>
      <c r="CP135" s="3"/>
      <c r="CQ135" s="37"/>
      <c r="CR135" s="37"/>
      <c r="CS135" s="40" t="s">
        <v>637</v>
      </c>
      <c r="CT135" s="37"/>
      <c r="CU135" s="37"/>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7"/>
      <c r="FF135" s="37"/>
      <c r="FG135" s="37"/>
      <c r="FH135" s="37"/>
      <c r="FI135" s="37"/>
      <c r="FJ135" s="3"/>
      <c r="FK135" s="3"/>
      <c r="FL135" s="3"/>
      <c r="FM135" s="3"/>
      <c r="FO135" s="3"/>
      <c r="FP135" s="3"/>
      <c r="FQ135" s="3" t="str">
        <f t="array" ref="FQ135">IF(SUM($FU135:$IP135)=74,"PASS","FAIL")</f>
        <v>FAIL</v>
      </c>
      <c r="FR135" s="3">
        <f t="shared" ref="FR135:FR155" si="13">74-COUNTIF(FU135:IP135,1)</f>
        <v>1</v>
      </c>
      <c r="FS135" s="3">
        <f t="shared" ref="FS135:FS155" si="14">IF(ISBLANK(B135),1,0) + IF(ISBLANK(AA135),1,0) + IF(ISBLANK(C135),1,0) + IF(C135="Yes",(IF(ISBLANK(D135),1,0)),0)   + IF(ISBLANK(CE135),1,0)</f>
        <v>0</v>
      </c>
      <c r="FT135" s="3"/>
      <c r="FU135" s="3">
        <f t="array" ref="FU135">SUM(IF(([2]JOE_DATA!$C$2:$C$19999=$C135)*([2]JOE_DATA!$B$2:$B$19999="Client Name Confidential"),1,0))</f>
        <v>1</v>
      </c>
      <c r="FV135" s="3">
        <f t="array" ref="FV135">IF(ISBLANK($E135),1,SUM(IF(([2]JOE_DATA!$C$2:$C$19999=$E135)*([2]JOE_DATA!$B$2:$B$19999="Client name confidential on completion"),1,0)))</f>
        <v>1</v>
      </c>
      <c r="FW135" s="3">
        <f t="array" ref="FW135">IF(LEN($F135)=0,0.5,SUM(IF(([2]JOE_DATA!$C$2:$C$19999=$F135)*([2]JOE_DATA!$B$2:$B$19999="Client sector group"),0.5,0)))
+
IF(LEN($G135)=0,0.25,SUM(IF(([2]JOE_DATA!$C$2:$C$19999=$G135)*([2]JOE_DATA!$B$2:$B$19999="Client sector group"),0.25,0)))
+
IF(LEN($H135)=0,0.25,SUM(IF(([2]JOE_DATA!$C$2:$C$19999=$H135)*([2]JOE_DATA!$B$2:$B$19999="Client sector group"),0.25,0)))</f>
        <v>1</v>
      </c>
      <c r="FX135" s="3">
        <f t="array" ref="FX135">IF(ISBLANK($I135),0.5,SUM(IF(([2]JOE_DATA!$C$2:$C$19999=$I135)*([2]JOE_DATA!$B$2:$B$19999="Client sub-sector group"),0.5,0)))
+
IF(ISBLANK($J135),0.25,SUM(IF(([2]JOE_DATA!$C$2:$C$19999=$J135)*([2]JOE_DATA!$B$2:$B$19999="Client sub-sector group"),0.25,0)))
+
IF(ISBLANK($K135),0.25,SUM(IF(([2]JOE_DATA!$C$2:$C$19999=$K135)*([2]JOE_DATA!$B$2:$B$19999="Client sub-sector group"),0.25,0)))</f>
        <v>1</v>
      </c>
      <c r="FY135" s="3">
        <f t="array" ref="FY135">IF(LEN($L135)=0,0.4,SUM(IF(([2]JOE_DATA!$C$2:$C$19999=$L135)*([2]JOE_DATA!$B$2:$B$19999="Predominant Country of Client"),0.4,0)))
+
IF(LEN($M135)=0,0.3,SUM(IF(([2]JOE_DATA!$C$2:$C$19999=$M135)*([2]JOE_DATA!$B$2:$B$19999="Predominant Country of Client"),0.3,0)))
+
IF(LEN($N135)=0,0.3,SUM(IF(([2]JOE_DATA!$C$2:$C$19999=$N135)*([2]JOE_DATA!$B$2:$B$19999="Predominant Country of Client"),0.3,0)))</f>
        <v>1</v>
      </c>
      <c r="FZ135" s="3">
        <f t="array" ref="FZ135">IF(LEN($O135)=0,0.4,SUM(IF(([2]JOE_DATA!$C$2:$C$19999=$O135)*([2]JOE_DATA!$B$2:$B$19999="Main practice group"),0.4,0)))
+
IF(LEN($P135)=0,0.3,SUM(IF(([2]JOE_DATA!$C$2:$C$19999=$P135)*([2]JOE_DATA!$B$2:$B$19999="Main practice group"),0.3,0)))
+
IF(LEN($Q135)=0,0.3,SUM(IF(([2]JOE_DATA!$C$2:$C$19999=$Q135)*([2]JOE_DATA!$B$2:$B$19999="Main practice group"),0.3,0)))</f>
        <v>1</v>
      </c>
      <c r="GA135" s="3">
        <f t="shared" ref="GA135:GA155" si="15">IF(ISBLANK($S135),1,IF(ISNUMBER($S135),1,0))</f>
        <v>1</v>
      </c>
      <c r="GB135" s="3">
        <f t="shared" ref="GB135:GB155" si="16">IF(ISBLANK($T135),1,IF($T135="Ongoing",1,IF(ISNUMBER($T135),1,0)))</f>
        <v>1</v>
      </c>
      <c r="GC135" s="3">
        <f t="array" ref="GC135">IF(LEN($U135)=0,0.4,SUM(IF(([2]JOE_DATA!$C$2:$C$19999=$U135)*([2]JOE_DATA!$B$2:$B$19999="Matter sector group"),0.4,0)))
+
IF(LEN($V135)=0,0.3,SUM(IF(([2]JOE_DATA!$C$2:$C$19999=$V135)*([2]JOE_DATA!$B$2:$B$19999="Matter sector group"),0.3,0)))
+
IF(LEN($W135)=0,0.3,SUM(IF(([2]JOE_DATA!$C$2:$C$19999=$W135)*([2]JOE_DATA!$B$2:$B$19999="Matter sector group"),0.3,0)))</f>
        <v>1</v>
      </c>
      <c r="GD135" s="3">
        <f t="array" ref="GD135">IF(LEN($X135)=0,0.4,SUM(IF(([2]JOE_DATA!$C$2:$C$19999=$X135)*([2]JOE_DATA!$B$2:$B$19999="Matter sub-sector group"),0.4,0)))
+
IF(LEN($Y135)=0,0.3,SUM(IF(([2]JOE_DATA!$C$2:$C$19999=$Y135)*([2]JOE_DATA!$B$2:$B$19999="Matter sub-sector group"),0.3,0)))
+
IF(LEN($Z135)=0,0.3,SUM(IF(([2]JOE_DATA!$C$2:$C$19999=$Z135)*([2]JOE_DATA!$B$2:$B$19999="Matter sub-sector group"),0.3,0)))</f>
        <v>1</v>
      </c>
      <c r="GE135" s="3">
        <f t="array" ref="GE135">IF(ISBLANK($AD135),1,SUM(IF(([2]JOE_DATA!$C$2:$C$19999=$AD135)*([2]JOE_DATA!$B$2:$B$19999="Matter confidential"),1,0)))</f>
        <v>1</v>
      </c>
      <c r="GF135" s="3">
        <f t="array" ref="GF135">IF(ISBLANK($AE135),1,SUM(IF(([2]JOE_DATA!$C$2:$C$19999=$AE135)*([2]JOE_DATA!$B$2:$B$19999="Matter confidential on completion"),1,0)))</f>
        <v>1</v>
      </c>
      <c r="GG135" s="3">
        <f t="array" ref="GG135">IF(ISBLANK($AG135),1,SUM(IF(([2]JOE_DATA!$C$2:$C$19999=$AG135)*([2]JOE_DATA!$B$2:$B$19999="Applicable law"),1,0)))</f>
        <v>1</v>
      </c>
      <c r="GH135" s="3">
        <f t="array" ref="GH135">IF(ISBLANK($AO135),1,SUM(IF(([2]JOE_DATA!$C$2:$C$19999=$AO135)*([2]JOE_DATA!$B$2:$B$19999="Contentious"),1,0)))</f>
        <v>1</v>
      </c>
      <c r="GI135" s="3">
        <f t="array" ref="GI135">IF(ISBLANK($AP135),1,SUM(IF(([2]JOE_DATA!$C$2:$C$19999=$AP135)*([2]JOE_DATA!$B$2:$B$19999="Dispute resolution"),1,0)))</f>
        <v>1</v>
      </c>
      <c r="GJ135" s="3">
        <f t="array" ref="GJ135">IF(ISBLANK($AQ135),1,SUM(IF(([2]JOE_DATA!$C$2:$C$19999=$AQ135)*([2]JOE_DATA!$B$2:$B$19999="Language of dispute"),1,0)))</f>
        <v>1</v>
      </c>
      <c r="GK135" s="3">
        <f t="array" ref="GK135">IF(LEN($AW135)=0,0.4,SUM(IF(([2]JOE_DATA!$C$2:$C$19999=$AW135)*([2]JOE_DATA!$B$2:$B$19999="Country Of Arbitration"),0.4,0)))
+
IF(LEN($AX135)=0,0.3,SUM(IF(([2]JOE_DATA!$C$2:$C$19999=$AX135)*([2]JOE_DATA!$B$2:$B$19999="Country Of Arbitration"),0.3,0)))
+
IF(LEN($AY135)=0,0.3,SUM(IF(([2]JOE_DATA!$C$2:$C$19999=$AY135)*([2]JOE_DATA!$B$2:$B$19999="Country Of Arbitration"),0.3,0)))</f>
        <v>1</v>
      </c>
      <c r="GL135" s="3">
        <f t="array" ref="GL135">IF(LEN($AT135)=0,0.4,SUM(IF(([2]JOE_DATA!$C$2:$C$19999=$AT135)*([2]JOE_DATA!$B$2:$B$19999="Jurisdiction of dispute"),0.4,0)))
+
IF(LEN($AU135)=0,0.3,SUM(IF(([2]JOE_DATA!$C$2:$C$19999=$AU135)*([2]JOE_DATA!$B$2:$B$19999="Jurisdiction of dispute"),0.3,0)))
+
IF(LEN($AV135)=0,0.3,SUM(IF(([2]JOE_DATA!$C$2:$C$19999=$AV135)*([2]JOE_DATA!$B$2:$B$19999="Jurisdiction of dispute"),0.3,0)))</f>
        <v>1</v>
      </c>
      <c r="GM135" s="3">
        <f t="array" ref="GM135">IF(LEN($AZ135)=0,0.6,SUM(IF(([2]JOE_DATA!$C$2:$C$19999=$AZ135)*([2]JOE_DATA!$B$2:$B$19999="Seat of arbitration"),0.6,0)))
+
IF(LEN($BA135)=0,0.4,SUM(IF(([2]JOE_DATA!$C$2:$C$19999=$BA135)*([2]JOE_DATA!$B$2:$B$19999="Seat of arbitration"),0.4,0)))</f>
        <v>1</v>
      </c>
      <c r="GN135" s="3">
        <f t="array" ref="GN135">IF(ISBLANK($BB135),1,SUM(IF(([2]JOE_DATA!$C$2:$C$19999=$BB135)*([2]JOE_DATA!$B$2:$B$19999="Arbitral rules"),1,0)))</f>
        <v>1</v>
      </c>
      <c r="GO135" s="3">
        <f t="array" ref="GO135">IF(ISBLANK($BC135),1,SUM(IF(([2]JOE_DATA!$C$2:$C$19999=$BC135)*([2]JOE_DATA!$B$2:$B$19999="Investment treaty"),1,0)))</f>
        <v>1</v>
      </c>
      <c r="GP135" s="3">
        <f t="array" ref="GP135">IF(ISBLANK($BD135),1,SUM(IF(([2]JOE_DATA!$C$2:$C$19999=$BD135)*([2]JOE_DATA!$B$2:$B$19999="Investigation type"),1,0)))</f>
        <v>1</v>
      </c>
      <c r="GQ135" s="3">
        <f t="array" ref="GQ135">IF(ISBLANK($BF135),1,SUM(IF(([2]JOE_DATA!$C$2:$C$19999=$BF135)*([2]JOE_DATA!$B$2:$B$19999="Currency of deal"),1,0)))</f>
        <v>1</v>
      </c>
      <c r="GR135" s="3">
        <f t="array" ref="GR135">IF(ISBLANK($BG135),1,SUM(IF(([2]JOE_DATA!$C$2:$C$19999=$BG135)*([2]JOE_DATA!$B$2:$B$19999="Value confidential"),1,0)))</f>
        <v>1</v>
      </c>
      <c r="GS135" s="3">
        <f t="array" ref="GS135">IF(ISBLANK($BH135),1,SUM(IF(([2]JOE_DATA!$C$2:$C$19999=$BH135)*([2]JOE_DATA!$B$2:$B$19999="Value confidential on completion"),1,0)))</f>
        <v>1</v>
      </c>
      <c r="GT135" s="3">
        <f t="array" ref="GT135">IF(LEN($BI135)=0,0.4,SUM(IF(([2]JOE_DATA!$C$2:$C$19999=$BI135)*([2]JOE_DATA!$B$2:$B$19999="Teams"),0.4,0)))
+
IF(LEN($BJ135)=0,0.3,SUM(IF(([2]JOE_DATA!$C$2:$C$19999=$BJ135)*([2]JOE_DATA!$B$2:$B$19999="Teams"),0.3,0)))
+
IF(LEN($BK135)=0,0.3,SUM(IF(([2]JOE_DATA!$C$2:$C$19999=$BK135)*([2]JOE_DATA!$B$2:$B$19999="Teams"),0.3,0)))</f>
        <v>1</v>
      </c>
      <c r="GU135" s="3">
        <f t="array" ref="GU135">IF(LEN($BL135)=0,0.4,SUM(IF(([2]JOE_DATA!$C$2:$C$19999=$BL135)*([2]JOE_DATA!$B$2:$B$19999="Lead Matter Partner"),0.4,0)))
+
IF(LEN($BM135)=0,0.3,SUM(IF(([2]JOE_DATA!$C$2:$C$19999=$BM135)*([2]JOE_DATA!$B$2:$B$19999="Lead Matter Partner"),0.3,0)))
+
IF(LEN($BN135)=0,0.3,SUM(IF(([2]JOE_DATA!$C$2:$C$19999=$BN135)*([2]JOE_DATA!$B$2:$B$19999="Lead Matter Partner"),0.3,0)))</f>
        <v>1</v>
      </c>
      <c r="GV135" s="3">
        <f t="array" ref="GV135">IF(LEN($BP135)=0,0.4,SUM(IF(([2]JOE_DATA!$C$2:$C$19999=$BP135)*([2]JOE_DATA!$B$2:$B$19999="Source of credential"),0.4,0)))
+
IF(LEN($BQ135)=0,0.3,SUM(IF(([2]JOE_DATA!$C$2:$C$19999=$BQ135)*([2]JOE_DATA!$B$2:$B$19999="Source of credential"),0.3,0)))
+
IF(LEN($BR135)=0,0.3,SUM(IF(([2]JOE_DATA!$C$2:$C$19999=$BR135)*([2]JOE_DATA!$B$2:$B$19999="Source of credential"),0.3,0)))</f>
        <v>1</v>
      </c>
      <c r="GW135" s="3">
        <f t="array" ref="GW135">IF(LEN($BX135)=0,0.4,SUM(IF(([2]JOE_DATA!$C$2:$C$19999=$BX135)*([2]JOE_DATA!$B$2:$B$19999="CMS firms involved"),0.4,0)))
+
IF(LEN($BY135)=0,0.6,SUM(IF(([2]JOE_DATA!$C$2:$C$19999=$BY135)*([2]JOE_DATA!$B$2:$B$19999="CMS firms involved"),0.6,0)))</f>
        <v>1</v>
      </c>
      <c r="GX135" s="3">
        <f t="array" ref="GX135">IF(ISBLANK($BZ135),1,SUM(IF(([2]JOE_DATA!$C$2:$C$19999=$BZ135)*([2]JOE_DATA!$B$2:$B$19999="Lead CMS firm"),1,0)))</f>
        <v>1</v>
      </c>
      <c r="GY135" s="3">
        <f t="array" ref="GY135">IF(LEN($CA135)=0,0.4,SUM(IF(([2]JOE_DATA!$C$2:$C$19999=$CA135)*([2]JOE_DATA!$B$2:$B$19999="Countries of other CMS firms"),0.4,0)))
+
IF(LEN($CB135)=0,0.3,SUM(IF(([2]JOE_DATA!$C$2:$C$19999=$CB135)*([2]JOE_DATA!$B$2:$B$19999="Countries of other CMS firms"),0.3,0)))
+
IF(LEN($CC135)=0,0.3,SUM(IF(([2]JOE_DATA!$C$2:$C$19999=$CC135)*([2]JOE_DATA!$B$2:$B$19999="Countries of other CMS firms"),0.3,0)))</f>
        <v>1</v>
      </c>
      <c r="GZ135" s="3">
        <f t="array" ref="GZ135">IF(ISBLANK($CD135),1,SUM(IF(([2]JOE_DATA!$C$2:$C$19999=$CD135)*([2]JOE_DATA!$B$2:$B$19999="Credential status"),1,0)))</f>
        <v>1</v>
      </c>
      <c r="HA135" s="3">
        <f t="array" ref="HA135">IF(ISBLANK($CE135),1,SUM(IF(([2]JOE_DATA!$C$2:$C$19999=$CE135)*([2]JOE_DATA!$B$2:$B$19999="Credential version"),1,0)))</f>
        <v>1</v>
      </c>
      <c r="HB135" s="3">
        <f t="array" ref="HB135">IF(ISBLANK($CG135),1,SUM(IF(([2]JOE_DATA!$C$2:$C$19999=$CG135)*([2]JOE_DATA!$B$2:$B$19999="Credential type "),1,0)))</f>
        <v>1</v>
      </c>
      <c r="HC135" s="3">
        <f t="array" ref="HC135">IF(ISBLANK($CH135),1,SUM(IF(([2]JOE_DATA!$C$2:$C$19999=$CH135)*([2]JOE_DATA!$B$2:$B$19999="Other uses"),1,0)))</f>
        <v>1</v>
      </c>
      <c r="HD135" s="3">
        <f t="array" ref="HD135">IF(ISBLANK($CK135),1,SUM(IF(([2]JOE_DATA!$C$2:$C$19999=$CK135)*([2]JOE_DATA!$B$2:$B$19999="Priority"),1,0)))</f>
        <v>1</v>
      </c>
      <c r="HE135" s="3">
        <f t="array" ref="HE135">IF(LEN($CM135)=0,0.4,SUM(IF(([2]JOE_DATA!$C$2:$C$19999=$CM135)*([2]JOE_DATA!$B$2:$B$19999="Know how"),0.4,0)))
+
IF(LEN($CN135)=0,0.3,SUM(IF(([2]JOE_DATA!$C$2:$C$19999=$CN135)*([2]JOE_DATA!$B$2:$B$19999="Know how"),0.3,0)))
+
IF(LEN($CO135)=0,0.3,SUM(IF(([2]JOE_DATA!$C$2:$C$19999=$CO135)*([2]JOE_DATA!$B$2:$B$19999="Know how"),0.3,0)))</f>
        <v>1</v>
      </c>
      <c r="HF135" s="3">
        <f t="array" ref="HF135">IF(LEN($CS135)=0,0.4,SUM(IF(([2]JOE_DATA!$C$2:$C$19999=$CS135)*([2]JOE_DATA!$B$2:$B$19999="Work type")*([2]JOE_DATA!$A$2:$A$19999="BAIF"),0.4,0)))
+
IF(LEN($CT135)=0,0.3,SUM(IF(([2]JOE_DATA!$C$2:$C$19999=$CT135)*([2]JOE_DATA!$B$2:$B$19999="Work type")*([2]JOE_DATA!$A$2:$A$19999="BAIF"),0.3,0)))
+
IF(LEN($CU135)=0,0.3,SUM(IF(([2]JOE_DATA!$C$2:$C$19999=$CU135)*([2]JOE_DATA!$B$2:$B$19999="Work type")*([2]JOE_DATA!$A$2:$A$19999="BAIF"),0.3,0)))</f>
        <v>0.6</v>
      </c>
      <c r="HG135" s="3">
        <f t="array" ref="HG135">IF(LEN($CQ135)=0,1,SUM(IF(([2]JOE_DATA!$C$2:$C$19999=$CQ135)*([2]JOE_DATA!$B$2:$B$19999="Client type")*([2]JOE_DATA!$A$2:$A$19999="BAIF"),1,0)))</f>
        <v>1</v>
      </c>
      <c r="HH135" s="3">
        <f t="array" ref="HH135">IF(LEN($CW135)=0,0.4,SUM(IF(([2]JOE_DATA!$C$2:$C$19999=$CW135)*([2]JOE_DATA!$B$2:$B$19999="Work type")*([2]JOE_DATA!$A$2:$A$19999="CRD"),0.4,0)))
+
IF(LEN($CX135)=0,0.3,SUM(IF(([2]JOE_DATA!$C$2:$C$19999=$CX135)*([2]JOE_DATA!$B$2:$B$19999="Work type")*([2]JOE_DATA!$A$2:$A$19999="CRD"),0.3,0)))
+
IF(LEN($CY135)=0,0.3,SUM(IF(([2]JOE_DATA!$C$2:$C$19999=$CY135)*([2]JOE_DATA!$B$2:$B$19999="Work type")*([2]JOE_DATA!$A$2:$A$19999="CRD"),0.3,0)))</f>
        <v>1</v>
      </c>
      <c r="HI135" s="3">
        <f t="array" ref="HI135">IF(LEN($CZ135)=0,0.4,SUM(IF(([2]JOE_DATA!$C$2:$C$19999=$CZ135)*([2]JOE_DATA!$B$2:$B$19999="Sub-work type")*([2]JOE_DATA!$A$2:$A$19999="CRD"),0.4,0)))
+
IF(LEN($DA135)=0,0.3,SUM(IF(([2]JOE_DATA!$C$2:$C$19999=$DA135)*([2]JOE_DATA!$B$2:$B$19999="Sub-work type")*([2]JOE_DATA!$A$2:$A$19999="CRD"),0.3,0)))
+
IF(LEN($DB135)=0,0.3,SUM(IF(([2]JOE_DATA!$C$2:$C$19999=$DB135)*([2]JOE_DATA!$B$2:$B$19999="Sub-work type")*([2]JOE_DATA!$A$2:$A$19999="CRD"),0.3,0)))</f>
        <v>1</v>
      </c>
      <c r="HJ135" s="3">
        <f t="array" ref="HJ135">IF(LEN($CV135)=0,1,SUM(IF(([2]JOE_DATA!$C$2:$C$19999=$CV135)*([2]JOE_DATA!$B$2:$B$19999="Client type")*([2]JOE_DATA!$A$2:$A$19999="CRD"),1,0)))</f>
        <v>1</v>
      </c>
      <c r="HK135" s="3">
        <f t="array" ref="HK135">IF(LEN($DC135)=0,0.4,SUM(IF(([2]JOE_DATA!$C$2:$C$19999=$DC135)*([2]JOE_DATA!$B$2:$B$19999="Work type")*([2]JOE_DATA!$A$2:$A$19999="Corporate"),0.4,0)))
+
IF(LEN($DD135)=0,0.3,SUM(IF(([2]JOE_DATA!$C$2:$C$19999=$DD135)*([2]JOE_DATA!$B$2:$B$19999="Work type")*([2]JOE_DATA!$A$2:$A$19999="Corporate"),0.3,0)))
+
IF(LEN($DE135)=0,0.3,SUM(IF(([2]JOE_DATA!$C$2:$C$19999=$DE135)*([2]JOE_DATA!$B$2:$B$19999="Work type")*([2]JOE_DATA!$A$2:$A$19999="Corporate"),0.3,0)))</f>
        <v>1</v>
      </c>
      <c r="HL135" s="3">
        <f t="array" ref="HL135">IF(LEN($DF135)=0,0.4,SUM(IF(([2]JOE_DATA!$C$2:$C$19999=$DF135)*([2]JOE_DATA!$B$2:$B$19999="Sub-work type")*([2]JOE_DATA!$A$2:$A$19999="Corporate"),0.4,0)))
+
IF(LEN($DG135)=0,0.3,SUM(IF(([2]JOE_DATA!$C$2:$C$19999=$DG135)*([2]JOE_DATA!$B$2:$B$19999="Sub-work type")*([2]JOE_DATA!$A$2:$A$19999="Corporate"),0.3,0)))
+
IF(LEN($DH135)=0,0.3,SUM(IF(([2]JOE_DATA!$C$2:$C$19999=$DH135)*([2]JOE_DATA!$B$2:$B$19999="Sub-work type")*([2]JOE_DATA!$A$2:$A$19999="Corporate"),0.3,0)))</f>
        <v>1</v>
      </c>
      <c r="HM135" s="3">
        <f t="array" ref="HM135">IF(LEN($DI135)=0,0.4,SUM(IF(([2]JOE_DATA!$C$2:$C$19999=$DI135)*([2]JOE_DATA!$B$2:$B$19999="Acting for")*([2]JOE_DATA!$A$2:$A$19999="Corporate"),0.4,0)))
+
IF(LEN($DJ135)=0,0.3,SUM(IF(([2]JOE_DATA!$C$2:$C$19999=$DJ135)*([2]JOE_DATA!$B$2:$B$19999="Acting for")*([2]JOE_DATA!$A$2:$A$19999="Corporate"),0.3,0)))
+
IF(LEN($DK135)=0,0.3,SUM(IF(([2]JOE_DATA!$C$2:$C$19999=$DK135)*([2]JOE_DATA!$B$2:$B$19999="Acting for")*([2]JOE_DATA!$A$2:$A$19999="Corporate"),0.3,0)))</f>
        <v>1</v>
      </c>
      <c r="HN135" s="3">
        <f t="array" ref="HN135">IF(LEN($DM135)=0,0.4,SUM(IF(([2]JOE_DATA!$C$2:$C$19999=$DM135)*([2]JOE_DATA!$B$2:$B$19999="Country of buyer")*([2]JOE_DATA!$A$2:$A$19999="Corporate"),0.4,0)))
+
IF(LEN($DN135)=0,0.3,SUM(IF(([2]JOE_DATA!$C$2:$C$19999=$DN135)*([2]JOE_DATA!$B$2:$B$19999="Country of buyer")*([2]JOE_DATA!$A$2:$A$19999="Corporate"),0.3,0)))
+
IF(LEN($DL135)=0,0.3,SUM(IF(([2]JOE_DATA!$C$2:$C$19999=$DL135)*([2]JOE_DATA!$B$2:$B$19999="Country of buyer")*([2]JOE_DATA!$A$2:$A$19999="Corporate"),0.3,0)))</f>
        <v>1</v>
      </c>
      <c r="HO135" s="3">
        <f t="array" ref="HO135">IF(LEN($DO135)=0,0.4,SUM(IF(([2]JOE_DATA!$C$2:$C$19999=$DO135)*([2]JOE_DATA!$B$2:$B$19999="Country of seller")*([2]JOE_DATA!$A$2:$A$19999="Corporate"),0.4,0)))
+
IF(LEN($DP135)=0,0.3,SUM(IF(([2]JOE_DATA!$C$2:$C$19999=$DP135)*([2]JOE_DATA!$B$2:$B$19999="Country of seller")*([2]JOE_DATA!$A$2:$A$19999="Corporate"),0.3,0)))
+
IF(LEN($DQ135)=0,0.3,SUM(IF(([2]JOE_DATA!$C$2:$C$19999=$DQ135)*([2]JOE_DATA!$B$2:$B$19999="Country of seller")*([2]JOE_DATA!$A$2:$A$19999="Corporate"),0.3,0)))</f>
        <v>1</v>
      </c>
      <c r="HP135" s="3">
        <f t="array" ref="HP135">IF(LEN($DR135)=0,0.4,SUM(IF(([2]JOE_DATA!$C$2:$C$19999=$DR135)*([2]JOE_DATA!$B$2:$B$19999="Country of target")*([2]JOE_DATA!$A$2:$A$19999="Corporate"),0.4,0)))
+
IF(LEN($DS135)=0,0.3,SUM(IF(([2]JOE_DATA!$C$2:$C$19999=$DS135)*([2]JOE_DATA!$B$2:$B$19999="Country of target")*([2]JOE_DATA!$A$2:$A$19999="Corporate"),0.3,0)))
+
IF(LEN($DT135)=0,0.3,SUM(IF(([2]JOE_DATA!$C$2:$C$19999=$DT135)*([2]JOE_DATA!$B$2:$B$19999="Country of target")*([2]JOE_DATA!$A$2:$A$19999="Corporate"),0.3,0)))</f>
        <v>1</v>
      </c>
      <c r="HQ135" s="3">
        <f t="array" ref="HQ135">IF(LEN($DU135)=0,1,SUM(IF(([2]JOE_DATA!$C$2:$C$19999=$DU135)*([2]JOE_DATA!$B$2:$B$19999="Value over US $5m")*([2]JOE_DATA!$A$2:$A$19999="Corporate"),1,0)))</f>
        <v>1</v>
      </c>
      <c r="HR135" s="3">
        <f t="array" ref="HR135">IF(LEN($DV135)=0,1,SUM(IF(([2]JOE_DATA!$C$2:$C$19999=$DV135)*([2]JOE_DATA!$B$2:$B$19999="Value over £500,000")*([2]JOE_DATA!$A$2:$A$19999="Corporate"),1,0)))</f>
        <v>1</v>
      </c>
      <c r="HS135" s="3">
        <f t="array" ref="HS135">IF(LEN($DW135)=0,1,SUM(IF(([2]JOE_DATA!$C$2:$C$19999=$DW135)*([2]JOE_DATA!$B$2:$B$19999="Value over Euro 5m")*([2]JOE_DATA!$A$2:$A$19999="Corporate"),1,0)))</f>
        <v>1</v>
      </c>
      <c r="HT135" s="3">
        <f t="array" ref="HT135">IF(LEN($DX135)=0,1,SUM(IF(([2]JOE_DATA!$C$2:$C$19999=$DX135)*([2]JOE_DATA!$B$2:$B$19999="Value range in euros")*([2]JOE_DATA!$A$2:$A$19999="Corporate"),1,0)))</f>
        <v>1</v>
      </c>
      <c r="HU135" s="3">
        <f t="array" ref="HU135">IF(LEN($DY135)=0,1,SUM(IF(([2]JOE_DATA!$C$2:$C$19999=$DY135)*([2]JOE_DATA!$B$2:$B$19999="Is the deal relevant for M&amp;A study")*([2]JOE_DATA!$A$2:$A$19999="Corporate"),1,0)))</f>
        <v>1</v>
      </c>
      <c r="HV135" s="3">
        <f t="array" ref="HV135">IF(LEN($DZ135)=0,1,SUM(IF(([2]JOE_DATA!$C$2:$C$19999=$DZ135)*([2]JOE_DATA!$B$2:$B$19999="Does the deal involve PE clients")*([2]JOE_DATA!$A$2:$A$19999="Corporate"),1,0)))</f>
        <v>1</v>
      </c>
      <c r="HW135" s="3">
        <f t="array" ref="HW135">IF(LEN($EA135)=0,1,SUM(IF(([2]JOE_DATA!$C$2:$C$19999=$EA135)*([2]JOE_DATA!$B$2:$B$19999="Quarter deal announced/signed")*([2]JOE_DATA!$A$2:$A$19999="Corporate"),1,0)))</f>
        <v>1</v>
      </c>
      <c r="HX135" s="3">
        <f t="array" ref="HX135">IF(LEN($EB135)=0,1,SUM(IF(([2]JOE_DATA!$C$2:$C$19999=$EB135)*([2]JOE_DATA!$B$2:$B$19999="Quarter deal completed")*([2]JOE_DATA!$A$2:$A$19999="Corporate"),1,0)))</f>
        <v>1</v>
      </c>
      <c r="HY135" s="3">
        <f t="array" ref="HY135">IF(LEN($EC135)=0,1,SUM(IF(([2]JOE_DATA!$C$2:$C$19999=$EC135)*([2]JOE_DATA!$B$2:$B$19999="Year deal announced/signed")*([2]JOE_DATA!$A$2:$A$19999="Corporate"),1,0)))</f>
        <v>1</v>
      </c>
      <c r="HZ135" s="3">
        <f t="array" ref="HZ135">IF(LEN($ED135)=0,1,SUM(IF(([2]JOE_DATA!$C$2:$C$19999=$ED135)*([2]JOE_DATA!$B$2:$B$19999="Year deal completed")*([2]JOE_DATA!$A$2:$A$19999="Corporate"),1,0)))</f>
        <v>1</v>
      </c>
      <c r="IA135" s="3">
        <v>1</v>
      </c>
      <c r="IB135" s="3">
        <f t="array" ref="IB135">IF(LEN($EF135)=0,1,SUM(IF(([2]JOE_DATA!$C$2:$C$19999=$EF135)*([2]JOE_DATA!$B$2:$B$19999="Work type")*([2]JOE_DATA!$A$2:$A$19999="Corporate Tax"),1,0)))</f>
        <v>1</v>
      </c>
      <c r="IC135" s="3">
        <f t="array" ref="IC135">IF(LEN($EG135)=0,0.4,SUM(IF(([2]JOE_DATA!$C$2:$C$19999=$EG135)*([2]JOE_DATA!$B$2:$B$19999="Work type")*([2]JOE_DATA!$A$2:$A$19999="EPC Construction"),0.4,0)))
+
IF(LEN($EH135)=0,0.3,SUM(IF(([2]JOE_DATA!$C$2:$C$19999=$EH135)*([2]JOE_DATA!$B$2:$B$19999="Work type")*([2]JOE_DATA!$A$2:$A$19999="EPC Construction"),0.3,0)))
+
IF(LEN($EI135)=0,0.3,SUM(IF(([2]JOE_DATA!$C$2:$C$19999=$EI135)*([2]JOE_DATA!$B$2:$B$19999="Work type")*([2]JOE_DATA!$A$2:$A$19999="EPC Construction"),0.3,0)))</f>
        <v>1</v>
      </c>
      <c r="ID135" s="3">
        <f t="array" ref="ID135">IF(LEN($EJ135)=0,0.4,SUM(IF(([2]JOE_DATA!$C$2:$C$19999=$EJ135)*([2]JOE_DATA!$B$2:$B$19999="Contract type")*([2]JOE_DATA!$A$2:$A$19999="EPC Construction"),0.4,0)))
+
IF(LEN($EK135)=0,0.3,SUM(IF(([2]JOE_DATA!$C$2:$C$19999=$EK135)*([2]JOE_DATA!$B$2:$B$19999="Contract type")*([2]JOE_DATA!$A$2:$A$19999="EPC Construction"),0.3,0)))
+
IF(LEN($EL135)=0,0.3,SUM(IF(([2]JOE_DATA!$C$2:$C$19999=$EL135)*([2]JOE_DATA!$B$2:$B$19999="Contract type")*([2]JOE_DATA!$A$2:$A$19999="EPC Construction"),0.3,0)))</f>
        <v>1</v>
      </c>
      <c r="IE135" s="3">
        <f t="array" ref="IE135">IF(LEN($EP135)=0,1,SUM(IF(([2]JOE_DATA!$C$2:$C$19999=$EP135)*([2]JOE_DATA!$B$2:$B$19999="Client type")*([2]JOE_DATA!$A$2:$A$19999="EPC Construction"),1,0)))</f>
        <v>1</v>
      </c>
      <c r="IF135" s="3">
        <f t="array" ref="IF135">IF(LEN($EN135)=0,1,SUM(IF(([2]JOE_DATA!$C$2:$C$19999=$EN135)*([2]JOE_DATA!$B$2:$B$19999="Subject matter")*([2]JOE_DATA!$A$2:$A$19999="EPC Construction"),1,0)))</f>
        <v>1</v>
      </c>
      <c r="IG135" s="3">
        <f t="array" ref="IG135">IF(LEN($ER135)=0,1,SUM(IF(([2]JOE_DATA!$C$2:$C$19999=$ER135)*([2]JOE_DATA!$B$2:$B$19999="Client scope")*([2]JOE_DATA!$A$2:$A$19999="EPC Construction"),1,0)))</f>
        <v>1</v>
      </c>
      <c r="IH135" s="3">
        <f t="array" ref="IH135">IF(LEN($ES135)=0,0.4,SUM(IF(([2]JOE_DATA!$C$2:$C$19999=$ES135)*([2]JOE_DATA!$B$2:$B$19999="Work type")*([2]JOE_DATA!$A$2:$A$19999="EPC Energy"),0.4,0)))
+
IF(LEN($ET135)=0,0.3,SUM(IF(([2]JOE_DATA!$C$2:$C$19999=$ET135)*([2]JOE_DATA!$B$2:$B$19999="Work type")*([2]JOE_DATA!$A$2:$A$19999="EPC Energy"),0.3,0)))
+
IF(LEN($EU135)=0,0.3,SUM(IF(([2]JOE_DATA!$C$2:$C$19999=$EU135)*([2]JOE_DATA!$B$2:$B$19999="Work type")*([2]JOE_DATA!$A$2:$A$19999="EPC Energy"),0.3,0)))</f>
        <v>1</v>
      </c>
      <c r="II135" s="3">
        <f t="array" ref="II135">IF(LEN($EV135)=0,1,SUM(IF(([2]JOE_DATA!$C$2:$C$19999=$EV135)*([2]JOE_DATA!$B$2:$B$19999="Work type")*([2]JOE_DATA!$A$2:$A$19999="EPC Energy"),1,0)))</f>
        <v>1</v>
      </c>
      <c r="IJ135" s="3">
        <f t="array" ref="IJ135">IF(LEN($EW135)=0,1,SUM(IF(([2]JOE_DATA!$C$2:$C$19999=$EW135)*([2]JOE_DATA!$B$2:$B$19999="Client type")*([2]JOE_DATA!$A$2:$A$19999="EPC Projects"),1,0)))</f>
        <v>1</v>
      </c>
      <c r="IK135" s="3">
        <f t="array" ref="IK135">IF(LEN($FE135)=0,0.4,SUM(IF(([2]JOE_DATA!$C$2:$C$19999=$FE135)*([2]JOE_DATA!$B$2:$B$19999="Client type")*([2]JOE_DATA!$A$2:$A$19999="Real Estate"),0.4,0)))
+
IF(LEN($FF135)=0,0.3,SUM(IF(([2]JOE_DATA!$C$2:$C$19999=$FF135)*([2]JOE_DATA!$B$2:$B$19999="Client type")*([2]JOE_DATA!$A$2:$A$19999="Real Estate"),0.3,0)))
+
IF(LEN($FG135)=0,0.3,SUM(IF(([2]JOE_DATA!$C$2:$C$19999=$FG135)*([2]JOE_DATA!$B$2:$B$19999="Client type")*([2]JOE_DATA!$A$2:$A$19999="Real Estate"),0.3,0)))</f>
        <v>1</v>
      </c>
      <c r="IL135" s="3">
        <f t="array" ref="IL135">IF(LEN($FH135)=0,0.4,SUM(IF(([2]JOE_DATA!$C$2:$C$19999=$FH135)*([2]JOE_DATA!$B$2:$B$19999="Work type")*([2]JOE_DATA!$A$2:$A$19999="Real Estate"),0.4,0)))
+
IF(LEN($FI135)=0,0.3,SUM(IF(([2]JOE_DATA!$C$2:$C$19999=$FI135)*([2]JOE_DATA!$B$2:$B$19999="Work type")*([2]JOE_DATA!$A$2:$A$19999="Real Estate"),0.3,0)))
+
IF(LEN($FJ135)=0,0.3,SUM(IF(([2]JOE_DATA!$C$2:$C$19999=$FJ135)*([2]JOE_DATA!$B$2:$B$19999="Work type")*([2]JOE_DATA!$A$2:$A$19999="Real Estate"),0.3,0)))</f>
        <v>1</v>
      </c>
      <c r="IM135" s="3">
        <f t="array" ref="IM135">IF(LEN($EX135)=0,0.4,SUM(IF(([2]JOE_DATA!$C$2:$C$19999=$EX135)*([2]JOE_DATA!$B$2:$B$19999="Work type")*([2]JOE_DATA!$A$2:$A$19999="Human Capital"),0.4,0)))
+
IF(LEN($EY135)=0,0.3,SUM(IF(([2]JOE_DATA!$C$2:$C$19999=$EY135)*([2]JOE_DATA!$B$2:$B$19999="Work type")*([2]JOE_DATA!$A$2:$A$19999="Human Capital"),0.3,0)))
+
IF(LEN($EZ135)=0,0.3,SUM(IF(([2]JOE_DATA!$C$2:$C$19999=$EZ135)*([2]JOE_DATA!$B$2:$B$19999="Work type")*([2]JOE_DATA!$A$2:$A$19999="Human Capital"),0.3,0)))</f>
        <v>1</v>
      </c>
      <c r="IN135" s="3">
        <f t="array" ref="IN135">IF(LEN($FA135)=0,0.4,SUM(IF(([2]JOE_DATA!$C$2:$C$19999=$FA135)*([2]JOE_DATA!$B$2:$B$19999="Sub-work types")*([2]JOE_DATA!$A$2:$A$19999="Human Capital"),0.4,0)))
+
IF(LEN($FB135)=0,0.3,SUM(IF(([2]JOE_DATA!$C$2:$C$19999=$FB135)*([2]JOE_DATA!$B$2:$B$19999="Sub-work types")*([2]JOE_DATA!$A$2:$A$19999="Human Capital"),0.3,0)))
+
IF(LEN($FC135)=0,0.3,SUM(IF(([2]JOE_DATA!$C$2:$C$19999=$FC135)*([2]JOE_DATA!$B$2:$B$19999="Sub-work types")*([2]JOE_DATA!$A$2:$A$19999="Human Capital"),0.3,0)))</f>
        <v>1</v>
      </c>
      <c r="IO135" s="16">
        <f t="array" ref="IO135">IF(LEN($FD135)=0,1,SUM(IF(([2]JOE_DATA!$C$2:$C$19999=$FD135)*([2]JOE_DATA!$B$2:$B$19999="Pension scheme")*([2]JOE_DATA!$A$2:$A$19999="Human Capital"),1,0)))</f>
        <v>1</v>
      </c>
      <c r="IP135" s="3">
        <f t="array" ref="IP135">IF(LEN($BT135)=0,0.4,SUM(IF(([2]JOE_DATA!$C$2:$C$19999=$BT135)*([2]JOE_DATA!$B$2:$B$19999="Other Matter Executive"),0.4,0)))
+
IF(LEN($BU135)=0,0.3,SUM(IF(([2]JOE_DATA!$C$2:$C$19999=$BU135)*([2]JOE_DATA!$B$2:$B$19999="Other Matter Executive"),0.3,0)))
+
IF(LEN($BV135)=0,0.3,SUM(IF(([2]JOE_DATA!$C$2:$C$19999=$BV135)*([2]JOE_DATA!$B$2:$B$19999="Other Matter Executive"),0.3,0)))</f>
        <v>1</v>
      </c>
    </row>
    <row r="136" spans="1:250" ht="18.75">
      <c r="A136" s="37" t="s">
        <v>246</v>
      </c>
      <c r="B136" s="38" t="s">
        <v>617</v>
      </c>
      <c r="C136" s="37" t="s">
        <v>254</v>
      </c>
      <c r="D136" s="37"/>
      <c r="E136" s="3"/>
      <c r="F136" s="39" t="s">
        <v>250</v>
      </c>
      <c r="G136" s="3"/>
      <c r="H136" s="3"/>
      <c r="I136" s="40" t="s">
        <v>251</v>
      </c>
      <c r="J136" s="40" t="s">
        <v>263</v>
      </c>
      <c r="K136" s="37" t="s">
        <v>446</v>
      </c>
      <c r="L136" s="37"/>
      <c r="M136" s="3"/>
      <c r="N136" s="3"/>
      <c r="O136" s="41" t="s">
        <v>100</v>
      </c>
      <c r="P136" s="37"/>
      <c r="Q136" s="37"/>
      <c r="R136" s="3"/>
      <c r="S136" s="42"/>
      <c r="T136" s="42">
        <v>40462</v>
      </c>
      <c r="U136" s="37" t="s">
        <v>250</v>
      </c>
      <c r="V136" s="3"/>
      <c r="W136" s="3"/>
      <c r="X136" s="40" t="s">
        <v>251</v>
      </c>
      <c r="Y136" s="40" t="s">
        <v>263</v>
      </c>
      <c r="Z136" s="37" t="s">
        <v>446</v>
      </c>
      <c r="AA136" s="37" t="s">
        <v>638</v>
      </c>
      <c r="AB136" s="37"/>
      <c r="AC136" s="3"/>
      <c r="AD136" s="37" t="s">
        <v>254</v>
      </c>
      <c r="AE136" s="3"/>
      <c r="AF136" s="3"/>
      <c r="AG136" s="43" t="s">
        <v>130</v>
      </c>
      <c r="AH136" s="3"/>
      <c r="AI136" s="37" t="s">
        <v>255</v>
      </c>
      <c r="AJ136" s="3"/>
      <c r="AK136" s="3"/>
      <c r="AL136" s="37"/>
      <c r="AM136" s="3"/>
      <c r="AN136" s="3"/>
      <c r="AO136" s="37" t="s">
        <v>256</v>
      </c>
      <c r="AP136" s="3"/>
      <c r="AQ136" s="3"/>
      <c r="AR136" s="3"/>
      <c r="AS136" s="3"/>
      <c r="AT136" s="3"/>
      <c r="AU136" s="3"/>
      <c r="AV136" s="3"/>
      <c r="AW136" s="3"/>
      <c r="AX136" s="3"/>
      <c r="AY136" s="3"/>
      <c r="AZ136" s="3"/>
      <c r="BA136" s="3"/>
      <c r="BB136" s="3"/>
      <c r="BC136" s="3"/>
      <c r="BD136" s="3"/>
      <c r="BE136" s="44"/>
      <c r="BF136" s="37"/>
      <c r="BG136" s="37" t="s">
        <v>254</v>
      </c>
      <c r="BH136" s="3"/>
      <c r="BI136" s="37" t="s">
        <v>289</v>
      </c>
      <c r="BJ136" s="45"/>
      <c r="BK136" s="45"/>
      <c r="BL136" s="46" t="s">
        <v>258</v>
      </c>
      <c r="BM136" s="46"/>
      <c r="BN136" s="37"/>
      <c r="BO136" s="3"/>
      <c r="BP136" s="3"/>
      <c r="BQ136" s="3"/>
      <c r="BR136" s="3"/>
      <c r="BS136" s="3"/>
      <c r="BT136" s="37"/>
      <c r="BU136" s="37"/>
      <c r="BV136" s="37"/>
      <c r="BW136" s="3"/>
      <c r="BX136" s="3"/>
      <c r="BY136" s="3"/>
      <c r="BZ136" s="3"/>
      <c r="CA136" s="3"/>
      <c r="CB136" s="3"/>
      <c r="CC136" s="3"/>
      <c r="CD136" s="41" t="s">
        <v>259</v>
      </c>
      <c r="CE136" s="40" t="s">
        <v>260</v>
      </c>
      <c r="CF136" s="3"/>
      <c r="CG136" s="41" t="s">
        <v>261</v>
      </c>
      <c r="CH136" s="40"/>
      <c r="CI136" s="3"/>
      <c r="CJ136" s="3"/>
      <c r="CK136" s="41" t="s">
        <v>262</v>
      </c>
      <c r="CL136" s="3"/>
      <c r="CM136" s="3"/>
      <c r="CN136" s="3"/>
      <c r="CO136" s="3"/>
      <c r="CP136" s="3"/>
      <c r="CQ136" s="37"/>
      <c r="CR136" s="37"/>
      <c r="CS136" s="37"/>
      <c r="CT136" s="37"/>
      <c r="CU136" s="37"/>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7"/>
      <c r="FF136" s="37"/>
      <c r="FG136" s="37"/>
      <c r="FH136" s="37"/>
      <c r="FI136" s="37"/>
      <c r="FJ136" s="3"/>
      <c r="FK136" s="3"/>
      <c r="FL136" s="3"/>
      <c r="FM136" s="3"/>
      <c r="FO136" s="3"/>
      <c r="FP136" s="3"/>
      <c r="FQ136" s="3" t="str">
        <f t="array" ref="FQ136">IF(SUM($FU136:$IP136)=74,"PASS","FAIL")</f>
        <v>PASS</v>
      </c>
      <c r="FR136" s="3">
        <f t="shared" si="13"/>
        <v>0</v>
      </c>
      <c r="FS136" s="3">
        <f t="shared" si="14"/>
        <v>0</v>
      </c>
      <c r="FT136" s="3"/>
      <c r="FU136" s="3">
        <f t="array" ref="FU136">SUM(IF(([2]JOE_DATA!$C$2:$C$19999=$C136)*([2]JOE_DATA!$B$2:$B$19999="Client Name Confidential"),1,0))</f>
        <v>1</v>
      </c>
      <c r="FV136" s="3">
        <f t="array" ref="FV136">IF(ISBLANK($E136),1,SUM(IF(([2]JOE_DATA!$C$2:$C$19999=$E136)*([2]JOE_DATA!$B$2:$B$19999="Client name confidential on completion"),1,0)))</f>
        <v>1</v>
      </c>
      <c r="FW136" s="3">
        <f t="array" ref="FW136">IF(LEN($F136)=0,0.5,SUM(IF(([2]JOE_DATA!$C$2:$C$19999=$F136)*([2]JOE_DATA!$B$2:$B$19999="Client sector group"),0.5,0)))
+
IF(LEN($G136)=0,0.25,SUM(IF(([2]JOE_DATA!$C$2:$C$19999=$G136)*([2]JOE_DATA!$B$2:$B$19999="Client sector group"),0.25,0)))
+
IF(LEN($H136)=0,0.25,SUM(IF(([2]JOE_DATA!$C$2:$C$19999=$H136)*([2]JOE_DATA!$B$2:$B$19999="Client sector group"),0.25,0)))</f>
        <v>1</v>
      </c>
      <c r="FX136" s="3">
        <f t="array" ref="FX136">IF(ISBLANK($I136),0.5,SUM(IF(([2]JOE_DATA!$C$2:$C$19999=$I136)*([2]JOE_DATA!$B$2:$B$19999="Client sub-sector group"),0.5,0)))
+
IF(ISBLANK($J136),0.25,SUM(IF(([2]JOE_DATA!$C$2:$C$19999=$J136)*([2]JOE_DATA!$B$2:$B$19999="Client sub-sector group"),0.25,0)))
+
IF(ISBLANK($K136),0.25,SUM(IF(([2]JOE_DATA!$C$2:$C$19999=$K136)*([2]JOE_DATA!$B$2:$B$19999="Client sub-sector group"),0.25,0)))</f>
        <v>1</v>
      </c>
      <c r="FY136" s="3">
        <f t="array" ref="FY136">IF(LEN($L136)=0,0.4,SUM(IF(([2]JOE_DATA!$C$2:$C$19999=$L136)*([2]JOE_DATA!$B$2:$B$19999="Predominant Country of Client"),0.4,0)))
+
IF(LEN($M136)=0,0.3,SUM(IF(([2]JOE_DATA!$C$2:$C$19999=$M136)*([2]JOE_DATA!$B$2:$B$19999="Predominant Country of Client"),0.3,0)))
+
IF(LEN($N136)=0,0.3,SUM(IF(([2]JOE_DATA!$C$2:$C$19999=$N136)*([2]JOE_DATA!$B$2:$B$19999="Predominant Country of Client"),0.3,0)))</f>
        <v>1</v>
      </c>
      <c r="FZ136" s="3">
        <f t="array" ref="FZ136">IF(LEN($O136)=0,0.4,SUM(IF(([2]JOE_DATA!$C$2:$C$19999=$O136)*([2]JOE_DATA!$B$2:$B$19999="Main practice group"),0.4,0)))
+
IF(LEN($P136)=0,0.3,SUM(IF(([2]JOE_DATA!$C$2:$C$19999=$P136)*([2]JOE_DATA!$B$2:$B$19999="Main practice group"),0.3,0)))
+
IF(LEN($Q136)=0,0.3,SUM(IF(([2]JOE_DATA!$C$2:$C$19999=$Q136)*([2]JOE_DATA!$B$2:$B$19999="Main practice group"),0.3,0)))</f>
        <v>1</v>
      </c>
      <c r="GA136" s="3">
        <f t="shared" si="15"/>
        <v>1</v>
      </c>
      <c r="GB136" s="3">
        <f t="shared" si="16"/>
        <v>1</v>
      </c>
      <c r="GC136" s="3">
        <f t="array" ref="GC136">IF(LEN($U136)=0,0.4,SUM(IF(([2]JOE_DATA!$C$2:$C$19999=$U136)*([2]JOE_DATA!$B$2:$B$19999="Matter sector group"),0.4,0)))
+
IF(LEN($V136)=0,0.3,SUM(IF(([2]JOE_DATA!$C$2:$C$19999=$V136)*([2]JOE_DATA!$B$2:$B$19999="Matter sector group"),0.3,0)))
+
IF(LEN($W136)=0,0.3,SUM(IF(([2]JOE_DATA!$C$2:$C$19999=$W136)*([2]JOE_DATA!$B$2:$B$19999="Matter sector group"),0.3,0)))</f>
        <v>1</v>
      </c>
      <c r="GD136" s="3">
        <f t="array" ref="GD136">IF(LEN($X136)=0,0.4,SUM(IF(([2]JOE_DATA!$C$2:$C$19999=$X136)*([2]JOE_DATA!$B$2:$B$19999="Matter sub-sector group"),0.4,0)))
+
IF(LEN($Y136)=0,0.3,SUM(IF(([2]JOE_DATA!$C$2:$C$19999=$Y136)*([2]JOE_DATA!$B$2:$B$19999="Matter sub-sector group"),0.3,0)))
+
IF(LEN($Z136)=0,0.3,SUM(IF(([2]JOE_DATA!$C$2:$C$19999=$Z136)*([2]JOE_DATA!$B$2:$B$19999="Matter sub-sector group"),0.3,0)))</f>
        <v>1</v>
      </c>
      <c r="GE136" s="3">
        <f t="array" ref="GE136">IF(ISBLANK($AD136),1,SUM(IF(([2]JOE_DATA!$C$2:$C$19999=$AD136)*([2]JOE_DATA!$B$2:$B$19999="Matter confidential"),1,0)))</f>
        <v>1</v>
      </c>
      <c r="GF136" s="3">
        <f t="array" ref="GF136">IF(ISBLANK($AE136),1,SUM(IF(([2]JOE_DATA!$C$2:$C$19999=$AE136)*([2]JOE_DATA!$B$2:$B$19999="Matter confidential on completion"),1,0)))</f>
        <v>1</v>
      </c>
      <c r="GG136" s="3">
        <f t="array" ref="GG136">IF(ISBLANK($AG136),1,SUM(IF(([2]JOE_DATA!$C$2:$C$19999=$AG136)*([2]JOE_DATA!$B$2:$B$19999="Applicable law"),1,0)))</f>
        <v>1</v>
      </c>
      <c r="GH136" s="3">
        <f t="array" ref="GH136">IF(ISBLANK($AO136),1,SUM(IF(([2]JOE_DATA!$C$2:$C$19999=$AO136)*([2]JOE_DATA!$B$2:$B$19999="Contentious"),1,0)))</f>
        <v>1</v>
      </c>
      <c r="GI136" s="3">
        <f t="array" ref="GI136">IF(ISBLANK($AP136),1,SUM(IF(([2]JOE_DATA!$C$2:$C$19999=$AP136)*([2]JOE_DATA!$B$2:$B$19999="Dispute resolution"),1,0)))</f>
        <v>1</v>
      </c>
      <c r="GJ136" s="3">
        <f t="array" ref="GJ136">IF(ISBLANK($AQ136),1,SUM(IF(([2]JOE_DATA!$C$2:$C$19999=$AQ136)*([2]JOE_DATA!$B$2:$B$19999="Language of dispute"),1,0)))</f>
        <v>1</v>
      </c>
      <c r="GK136" s="3">
        <f t="array" ref="GK136">IF(LEN($AW136)=0,0.4,SUM(IF(([2]JOE_DATA!$C$2:$C$19999=$AW136)*([2]JOE_DATA!$B$2:$B$19999="Country Of Arbitration"),0.4,0)))
+
IF(LEN($AX136)=0,0.3,SUM(IF(([2]JOE_DATA!$C$2:$C$19999=$AX136)*([2]JOE_DATA!$B$2:$B$19999="Country Of Arbitration"),0.3,0)))
+
IF(LEN($AY136)=0,0.3,SUM(IF(([2]JOE_DATA!$C$2:$C$19999=$AY136)*([2]JOE_DATA!$B$2:$B$19999="Country Of Arbitration"),0.3,0)))</f>
        <v>1</v>
      </c>
      <c r="GL136" s="3">
        <f t="array" ref="GL136">IF(LEN($AT136)=0,0.4,SUM(IF(([2]JOE_DATA!$C$2:$C$19999=$AT136)*([2]JOE_DATA!$B$2:$B$19999="Jurisdiction of dispute"),0.4,0)))
+
IF(LEN($AU136)=0,0.3,SUM(IF(([2]JOE_DATA!$C$2:$C$19999=$AU136)*([2]JOE_DATA!$B$2:$B$19999="Jurisdiction of dispute"),0.3,0)))
+
IF(LEN($AV136)=0,0.3,SUM(IF(([2]JOE_DATA!$C$2:$C$19999=$AV136)*([2]JOE_DATA!$B$2:$B$19999="Jurisdiction of dispute"),0.3,0)))</f>
        <v>1</v>
      </c>
      <c r="GM136" s="3">
        <f t="array" ref="GM136">IF(LEN($AZ136)=0,0.6,SUM(IF(([2]JOE_DATA!$C$2:$C$19999=$AZ136)*([2]JOE_DATA!$B$2:$B$19999="Seat of arbitration"),0.6,0)))
+
IF(LEN($BA136)=0,0.4,SUM(IF(([2]JOE_DATA!$C$2:$C$19999=$BA136)*([2]JOE_DATA!$B$2:$B$19999="Seat of arbitration"),0.4,0)))</f>
        <v>1</v>
      </c>
      <c r="GN136" s="3">
        <f t="array" ref="GN136">IF(ISBLANK($BB136),1,SUM(IF(([2]JOE_DATA!$C$2:$C$19999=$BB136)*([2]JOE_DATA!$B$2:$B$19999="Arbitral rules"),1,0)))</f>
        <v>1</v>
      </c>
      <c r="GO136" s="3">
        <f t="array" ref="GO136">IF(ISBLANK($BC136),1,SUM(IF(([2]JOE_DATA!$C$2:$C$19999=$BC136)*([2]JOE_DATA!$B$2:$B$19999="Investment treaty"),1,0)))</f>
        <v>1</v>
      </c>
      <c r="GP136" s="3">
        <f t="array" ref="GP136">IF(ISBLANK($BD136),1,SUM(IF(([2]JOE_DATA!$C$2:$C$19999=$BD136)*([2]JOE_DATA!$B$2:$B$19999="Investigation type"),1,0)))</f>
        <v>1</v>
      </c>
      <c r="GQ136" s="3">
        <f t="array" ref="GQ136">IF(ISBLANK($BF136),1,SUM(IF(([2]JOE_DATA!$C$2:$C$19999=$BF136)*([2]JOE_DATA!$B$2:$B$19999="Currency of deal"),1,0)))</f>
        <v>1</v>
      </c>
      <c r="GR136" s="3">
        <f t="array" ref="GR136">IF(ISBLANK($BG136),1,SUM(IF(([2]JOE_DATA!$C$2:$C$19999=$BG136)*([2]JOE_DATA!$B$2:$B$19999="Value confidential"),1,0)))</f>
        <v>1</v>
      </c>
      <c r="GS136" s="3">
        <f t="array" ref="GS136">IF(ISBLANK($BH136),1,SUM(IF(([2]JOE_DATA!$C$2:$C$19999=$BH136)*([2]JOE_DATA!$B$2:$B$19999="Value confidential on completion"),1,0)))</f>
        <v>1</v>
      </c>
      <c r="GT136" s="3">
        <f t="array" ref="GT136">IF(LEN($BI136)=0,0.4,SUM(IF(([2]JOE_DATA!$C$2:$C$19999=$BI136)*([2]JOE_DATA!$B$2:$B$19999="Teams"),0.4,0)))
+
IF(LEN($BJ136)=0,0.3,SUM(IF(([2]JOE_DATA!$C$2:$C$19999=$BJ136)*([2]JOE_DATA!$B$2:$B$19999="Teams"),0.3,0)))
+
IF(LEN($BK136)=0,0.3,SUM(IF(([2]JOE_DATA!$C$2:$C$19999=$BK136)*([2]JOE_DATA!$B$2:$B$19999="Teams"),0.3,0)))</f>
        <v>1</v>
      </c>
      <c r="GU136" s="3">
        <f t="array" ref="GU136">IF(LEN($BL136)=0,0.4,SUM(IF(([2]JOE_DATA!$C$2:$C$19999=$BL136)*([2]JOE_DATA!$B$2:$B$19999="Lead Matter Partner"),0.4,0)))
+
IF(LEN($BM136)=0,0.3,SUM(IF(([2]JOE_DATA!$C$2:$C$19999=$BM136)*([2]JOE_DATA!$B$2:$B$19999="Lead Matter Partner"),0.3,0)))
+
IF(LEN($BN136)=0,0.3,SUM(IF(([2]JOE_DATA!$C$2:$C$19999=$BN136)*([2]JOE_DATA!$B$2:$B$19999="Lead Matter Partner"),0.3,0)))</f>
        <v>1</v>
      </c>
      <c r="GV136" s="3">
        <f t="array" ref="GV136">IF(LEN($BP136)=0,0.4,SUM(IF(([2]JOE_DATA!$C$2:$C$19999=$BP136)*([2]JOE_DATA!$B$2:$B$19999="Source of credential"),0.4,0)))
+
IF(LEN($BQ136)=0,0.3,SUM(IF(([2]JOE_DATA!$C$2:$C$19999=$BQ136)*([2]JOE_DATA!$B$2:$B$19999="Source of credential"),0.3,0)))
+
IF(LEN($BR136)=0,0.3,SUM(IF(([2]JOE_DATA!$C$2:$C$19999=$BR136)*([2]JOE_DATA!$B$2:$B$19999="Source of credential"),0.3,0)))</f>
        <v>1</v>
      </c>
      <c r="GW136" s="3">
        <f t="array" ref="GW136">IF(LEN($BX136)=0,0.4,SUM(IF(([2]JOE_DATA!$C$2:$C$19999=$BX136)*([2]JOE_DATA!$B$2:$B$19999="CMS firms involved"),0.4,0)))
+
IF(LEN($BY136)=0,0.6,SUM(IF(([2]JOE_DATA!$C$2:$C$19999=$BY136)*([2]JOE_DATA!$B$2:$B$19999="CMS firms involved"),0.6,0)))</f>
        <v>1</v>
      </c>
      <c r="GX136" s="3">
        <f t="array" ref="GX136">IF(ISBLANK($BZ136),1,SUM(IF(([2]JOE_DATA!$C$2:$C$19999=$BZ136)*([2]JOE_DATA!$B$2:$B$19999="Lead CMS firm"),1,0)))</f>
        <v>1</v>
      </c>
      <c r="GY136" s="3">
        <f t="array" ref="GY136">IF(LEN($CA136)=0,0.4,SUM(IF(([2]JOE_DATA!$C$2:$C$19999=$CA136)*([2]JOE_DATA!$B$2:$B$19999="Countries of other CMS firms"),0.4,0)))
+
IF(LEN($CB136)=0,0.3,SUM(IF(([2]JOE_DATA!$C$2:$C$19999=$CB136)*([2]JOE_DATA!$B$2:$B$19999="Countries of other CMS firms"),0.3,0)))
+
IF(LEN($CC136)=0,0.3,SUM(IF(([2]JOE_DATA!$C$2:$C$19999=$CC136)*([2]JOE_DATA!$B$2:$B$19999="Countries of other CMS firms"),0.3,0)))</f>
        <v>1</v>
      </c>
      <c r="GZ136" s="3">
        <f t="array" ref="GZ136">IF(ISBLANK($CD136),1,SUM(IF(([2]JOE_DATA!$C$2:$C$19999=$CD136)*([2]JOE_DATA!$B$2:$B$19999="Credential status"),1,0)))</f>
        <v>1</v>
      </c>
      <c r="HA136" s="3">
        <f t="array" ref="HA136">IF(ISBLANK($CE136),1,SUM(IF(([2]JOE_DATA!$C$2:$C$19999=$CE136)*([2]JOE_DATA!$B$2:$B$19999="Credential version"),1,0)))</f>
        <v>1</v>
      </c>
      <c r="HB136" s="3">
        <f t="array" ref="HB136">IF(ISBLANK($CG136),1,SUM(IF(([2]JOE_DATA!$C$2:$C$19999=$CG136)*([2]JOE_DATA!$B$2:$B$19999="Credential type "),1,0)))</f>
        <v>1</v>
      </c>
      <c r="HC136" s="3">
        <f t="array" ref="HC136">IF(ISBLANK($CH136),1,SUM(IF(([2]JOE_DATA!$C$2:$C$19999=$CH136)*([2]JOE_DATA!$B$2:$B$19999="Other uses"),1,0)))</f>
        <v>1</v>
      </c>
      <c r="HD136" s="3">
        <f t="array" ref="HD136">IF(ISBLANK($CK136),1,SUM(IF(([2]JOE_DATA!$C$2:$C$19999=$CK136)*([2]JOE_DATA!$B$2:$B$19999="Priority"),1,0)))</f>
        <v>1</v>
      </c>
      <c r="HE136" s="3">
        <f t="array" ref="HE136">IF(LEN($CM136)=0,0.4,SUM(IF(([2]JOE_DATA!$C$2:$C$19999=$CM136)*([2]JOE_DATA!$B$2:$B$19999="Know how"),0.4,0)))
+
IF(LEN($CN136)=0,0.3,SUM(IF(([2]JOE_DATA!$C$2:$C$19999=$CN136)*([2]JOE_DATA!$B$2:$B$19999="Know how"),0.3,0)))
+
IF(LEN($CO136)=0,0.3,SUM(IF(([2]JOE_DATA!$C$2:$C$19999=$CO136)*([2]JOE_DATA!$B$2:$B$19999="Know how"),0.3,0)))</f>
        <v>1</v>
      </c>
      <c r="HF136" s="3">
        <f t="array" ref="HF136">IF(LEN($CS136)=0,0.4,SUM(IF(([2]JOE_DATA!$C$2:$C$19999=$CS136)*([2]JOE_DATA!$B$2:$B$19999="Work type")*([2]JOE_DATA!$A$2:$A$19999="BAIF"),0.4,0)))
+
IF(LEN($CT136)=0,0.3,SUM(IF(([2]JOE_DATA!$C$2:$C$19999=$CT136)*([2]JOE_DATA!$B$2:$B$19999="Work type")*([2]JOE_DATA!$A$2:$A$19999="BAIF"),0.3,0)))
+
IF(LEN($CU136)=0,0.3,SUM(IF(([2]JOE_DATA!$C$2:$C$19999=$CU136)*([2]JOE_DATA!$B$2:$B$19999="Work type")*([2]JOE_DATA!$A$2:$A$19999="BAIF"),0.3,0)))</f>
        <v>1</v>
      </c>
      <c r="HG136" s="3">
        <f t="array" ref="HG136">IF(LEN($CQ136)=0,1,SUM(IF(([2]JOE_DATA!$C$2:$C$19999=$CQ136)*([2]JOE_DATA!$B$2:$B$19999="Client type")*([2]JOE_DATA!$A$2:$A$19999="BAIF"),1,0)))</f>
        <v>1</v>
      </c>
      <c r="HH136" s="3">
        <f t="array" ref="HH136">IF(LEN($CW136)=0,0.4,SUM(IF(([2]JOE_DATA!$C$2:$C$19999=$CW136)*([2]JOE_DATA!$B$2:$B$19999="Work type")*([2]JOE_DATA!$A$2:$A$19999="CRD"),0.4,0)))
+
IF(LEN($CX136)=0,0.3,SUM(IF(([2]JOE_DATA!$C$2:$C$19999=$CX136)*([2]JOE_DATA!$B$2:$B$19999="Work type")*([2]JOE_DATA!$A$2:$A$19999="CRD"),0.3,0)))
+
IF(LEN($CY136)=0,0.3,SUM(IF(([2]JOE_DATA!$C$2:$C$19999=$CY136)*([2]JOE_DATA!$B$2:$B$19999="Work type")*([2]JOE_DATA!$A$2:$A$19999="CRD"),0.3,0)))</f>
        <v>1</v>
      </c>
      <c r="HI136" s="3">
        <f t="array" ref="HI136">IF(LEN($CZ136)=0,0.4,SUM(IF(([2]JOE_DATA!$C$2:$C$19999=$CZ136)*([2]JOE_DATA!$B$2:$B$19999="Sub-work type")*([2]JOE_DATA!$A$2:$A$19999="CRD"),0.4,0)))
+
IF(LEN($DA136)=0,0.3,SUM(IF(([2]JOE_DATA!$C$2:$C$19999=$DA136)*([2]JOE_DATA!$B$2:$B$19999="Sub-work type")*([2]JOE_DATA!$A$2:$A$19999="CRD"),0.3,0)))
+
IF(LEN($DB136)=0,0.3,SUM(IF(([2]JOE_DATA!$C$2:$C$19999=$DB136)*([2]JOE_DATA!$B$2:$B$19999="Sub-work type")*([2]JOE_DATA!$A$2:$A$19999="CRD"),0.3,0)))</f>
        <v>1</v>
      </c>
      <c r="HJ136" s="3">
        <f t="array" ref="HJ136">IF(LEN($CV136)=0,1,SUM(IF(([2]JOE_DATA!$C$2:$C$19999=$CV136)*([2]JOE_DATA!$B$2:$B$19999="Client type")*([2]JOE_DATA!$A$2:$A$19999="CRD"),1,0)))</f>
        <v>1</v>
      </c>
      <c r="HK136" s="3">
        <f t="array" ref="HK136">IF(LEN($DC136)=0,0.4,SUM(IF(([2]JOE_DATA!$C$2:$C$19999=$DC136)*([2]JOE_DATA!$B$2:$B$19999="Work type")*([2]JOE_DATA!$A$2:$A$19999="Corporate"),0.4,0)))
+
IF(LEN($DD136)=0,0.3,SUM(IF(([2]JOE_DATA!$C$2:$C$19999=$DD136)*([2]JOE_DATA!$B$2:$B$19999="Work type")*([2]JOE_DATA!$A$2:$A$19999="Corporate"),0.3,0)))
+
IF(LEN($DE136)=0,0.3,SUM(IF(([2]JOE_DATA!$C$2:$C$19999=$DE136)*([2]JOE_DATA!$B$2:$B$19999="Work type")*([2]JOE_DATA!$A$2:$A$19999="Corporate"),0.3,0)))</f>
        <v>1</v>
      </c>
      <c r="HL136" s="3">
        <f t="array" ref="HL136">IF(LEN($DF136)=0,0.4,SUM(IF(([2]JOE_DATA!$C$2:$C$19999=$DF136)*([2]JOE_DATA!$B$2:$B$19999="Sub-work type")*([2]JOE_DATA!$A$2:$A$19999="Corporate"),0.4,0)))
+
IF(LEN($DG136)=0,0.3,SUM(IF(([2]JOE_DATA!$C$2:$C$19999=$DG136)*([2]JOE_DATA!$B$2:$B$19999="Sub-work type")*([2]JOE_DATA!$A$2:$A$19999="Corporate"),0.3,0)))
+
IF(LEN($DH136)=0,0.3,SUM(IF(([2]JOE_DATA!$C$2:$C$19999=$DH136)*([2]JOE_DATA!$B$2:$B$19999="Sub-work type")*([2]JOE_DATA!$A$2:$A$19999="Corporate"),0.3,0)))</f>
        <v>1</v>
      </c>
      <c r="HM136" s="3">
        <f t="array" ref="HM136">IF(LEN($DI136)=0,0.4,SUM(IF(([2]JOE_DATA!$C$2:$C$19999=$DI136)*([2]JOE_DATA!$B$2:$B$19999="Acting for")*([2]JOE_DATA!$A$2:$A$19999="Corporate"),0.4,0)))
+
IF(LEN($DJ136)=0,0.3,SUM(IF(([2]JOE_DATA!$C$2:$C$19999=$DJ136)*([2]JOE_DATA!$B$2:$B$19999="Acting for")*([2]JOE_DATA!$A$2:$A$19999="Corporate"),0.3,0)))
+
IF(LEN($DK136)=0,0.3,SUM(IF(([2]JOE_DATA!$C$2:$C$19999=$DK136)*([2]JOE_DATA!$B$2:$B$19999="Acting for")*([2]JOE_DATA!$A$2:$A$19999="Corporate"),0.3,0)))</f>
        <v>1</v>
      </c>
      <c r="HN136" s="3">
        <f t="array" ref="HN136">IF(LEN($DM136)=0,0.4,SUM(IF(([2]JOE_DATA!$C$2:$C$19999=$DM136)*([2]JOE_DATA!$B$2:$B$19999="Country of buyer")*([2]JOE_DATA!$A$2:$A$19999="Corporate"),0.4,0)))
+
IF(LEN($DN136)=0,0.3,SUM(IF(([2]JOE_DATA!$C$2:$C$19999=$DN136)*([2]JOE_DATA!$B$2:$B$19999="Country of buyer")*([2]JOE_DATA!$A$2:$A$19999="Corporate"),0.3,0)))
+
IF(LEN($DL136)=0,0.3,SUM(IF(([2]JOE_DATA!$C$2:$C$19999=$DL136)*([2]JOE_DATA!$B$2:$B$19999="Country of buyer")*([2]JOE_DATA!$A$2:$A$19999="Corporate"),0.3,0)))</f>
        <v>1</v>
      </c>
      <c r="HO136" s="3">
        <f t="array" ref="HO136">IF(LEN($DO136)=0,0.4,SUM(IF(([2]JOE_DATA!$C$2:$C$19999=$DO136)*([2]JOE_DATA!$B$2:$B$19999="Country of seller")*([2]JOE_DATA!$A$2:$A$19999="Corporate"),0.4,0)))
+
IF(LEN($DP136)=0,0.3,SUM(IF(([2]JOE_DATA!$C$2:$C$19999=$DP136)*([2]JOE_DATA!$B$2:$B$19999="Country of seller")*([2]JOE_DATA!$A$2:$A$19999="Corporate"),0.3,0)))
+
IF(LEN($DQ136)=0,0.3,SUM(IF(([2]JOE_DATA!$C$2:$C$19999=$DQ136)*([2]JOE_DATA!$B$2:$B$19999="Country of seller")*([2]JOE_DATA!$A$2:$A$19999="Corporate"),0.3,0)))</f>
        <v>1</v>
      </c>
      <c r="HP136" s="3">
        <f t="array" ref="HP136">IF(LEN($DR136)=0,0.4,SUM(IF(([2]JOE_DATA!$C$2:$C$19999=$DR136)*([2]JOE_DATA!$B$2:$B$19999="Country of target")*([2]JOE_DATA!$A$2:$A$19999="Corporate"),0.4,0)))
+
IF(LEN($DS136)=0,0.3,SUM(IF(([2]JOE_DATA!$C$2:$C$19999=$DS136)*([2]JOE_DATA!$B$2:$B$19999="Country of target")*([2]JOE_DATA!$A$2:$A$19999="Corporate"),0.3,0)))
+
IF(LEN($DT136)=0,0.3,SUM(IF(([2]JOE_DATA!$C$2:$C$19999=$DT136)*([2]JOE_DATA!$B$2:$B$19999="Country of target")*([2]JOE_DATA!$A$2:$A$19999="Corporate"),0.3,0)))</f>
        <v>1</v>
      </c>
      <c r="HQ136" s="3">
        <f t="array" ref="HQ136">IF(LEN($DU136)=0,1,SUM(IF(([2]JOE_DATA!$C$2:$C$19999=$DU136)*([2]JOE_DATA!$B$2:$B$19999="Value over US $5m")*([2]JOE_DATA!$A$2:$A$19999="Corporate"),1,0)))</f>
        <v>1</v>
      </c>
      <c r="HR136" s="3">
        <f t="array" ref="HR136">IF(LEN($DV136)=0,1,SUM(IF(([2]JOE_DATA!$C$2:$C$19999=$DV136)*([2]JOE_DATA!$B$2:$B$19999="Value over £500,000")*([2]JOE_DATA!$A$2:$A$19999="Corporate"),1,0)))</f>
        <v>1</v>
      </c>
      <c r="HS136" s="3">
        <f t="array" ref="HS136">IF(LEN($DW136)=0,1,SUM(IF(([2]JOE_DATA!$C$2:$C$19999=$DW136)*([2]JOE_DATA!$B$2:$B$19999="Value over Euro 5m")*([2]JOE_DATA!$A$2:$A$19999="Corporate"),1,0)))</f>
        <v>1</v>
      </c>
      <c r="HT136" s="3">
        <f t="array" ref="HT136">IF(LEN($DX136)=0,1,SUM(IF(([2]JOE_DATA!$C$2:$C$19999=$DX136)*([2]JOE_DATA!$B$2:$B$19999="Value range in euros")*([2]JOE_DATA!$A$2:$A$19999="Corporate"),1,0)))</f>
        <v>1</v>
      </c>
      <c r="HU136" s="3">
        <f t="array" ref="HU136">IF(LEN($DY136)=0,1,SUM(IF(([2]JOE_DATA!$C$2:$C$19999=$DY136)*([2]JOE_DATA!$B$2:$B$19999="Is the deal relevant for M&amp;A study")*([2]JOE_DATA!$A$2:$A$19999="Corporate"),1,0)))</f>
        <v>1</v>
      </c>
      <c r="HV136" s="3">
        <f t="array" ref="HV136">IF(LEN($DZ136)=0,1,SUM(IF(([2]JOE_DATA!$C$2:$C$19999=$DZ136)*([2]JOE_DATA!$B$2:$B$19999="Does the deal involve PE clients")*([2]JOE_DATA!$A$2:$A$19999="Corporate"),1,0)))</f>
        <v>1</v>
      </c>
      <c r="HW136" s="3">
        <f t="array" ref="HW136">IF(LEN($EA136)=0,1,SUM(IF(([2]JOE_DATA!$C$2:$C$19999=$EA136)*([2]JOE_DATA!$B$2:$B$19999="Quarter deal announced/signed")*([2]JOE_DATA!$A$2:$A$19999="Corporate"),1,0)))</f>
        <v>1</v>
      </c>
      <c r="HX136" s="3">
        <f t="array" ref="HX136">IF(LEN($EB136)=0,1,SUM(IF(([2]JOE_DATA!$C$2:$C$19999=$EB136)*([2]JOE_DATA!$B$2:$B$19999="Quarter deal completed")*([2]JOE_DATA!$A$2:$A$19999="Corporate"),1,0)))</f>
        <v>1</v>
      </c>
      <c r="HY136" s="3">
        <f t="array" ref="HY136">IF(LEN($EC136)=0,1,SUM(IF(([2]JOE_DATA!$C$2:$C$19999=$EC136)*([2]JOE_DATA!$B$2:$B$19999="Year deal announced/signed")*([2]JOE_DATA!$A$2:$A$19999="Corporate"),1,0)))</f>
        <v>1</v>
      </c>
      <c r="HZ136" s="3">
        <f t="array" ref="HZ136">IF(LEN($ED136)=0,1,SUM(IF(([2]JOE_DATA!$C$2:$C$19999=$ED136)*([2]JOE_DATA!$B$2:$B$19999="Year deal completed")*([2]JOE_DATA!$A$2:$A$19999="Corporate"),1,0)))</f>
        <v>1</v>
      </c>
      <c r="IA136" s="3">
        <v>1</v>
      </c>
      <c r="IB136" s="3">
        <f t="array" ref="IB136">IF(LEN($EF136)=0,1,SUM(IF(([2]JOE_DATA!$C$2:$C$19999=$EF136)*([2]JOE_DATA!$B$2:$B$19999="Work type")*([2]JOE_DATA!$A$2:$A$19999="Corporate Tax"),1,0)))</f>
        <v>1</v>
      </c>
      <c r="IC136" s="3">
        <f t="array" ref="IC136">IF(LEN($EG136)=0,0.4,SUM(IF(([2]JOE_DATA!$C$2:$C$19999=$EG136)*([2]JOE_DATA!$B$2:$B$19999="Work type")*([2]JOE_DATA!$A$2:$A$19999="EPC Construction"),0.4,0)))
+
IF(LEN($EH136)=0,0.3,SUM(IF(([2]JOE_DATA!$C$2:$C$19999=$EH136)*([2]JOE_DATA!$B$2:$B$19999="Work type")*([2]JOE_DATA!$A$2:$A$19999="EPC Construction"),0.3,0)))
+
IF(LEN($EI136)=0,0.3,SUM(IF(([2]JOE_DATA!$C$2:$C$19999=$EI136)*([2]JOE_DATA!$B$2:$B$19999="Work type")*([2]JOE_DATA!$A$2:$A$19999="EPC Construction"),0.3,0)))</f>
        <v>1</v>
      </c>
      <c r="ID136" s="3">
        <f t="array" ref="ID136">IF(LEN($EJ136)=0,0.4,SUM(IF(([2]JOE_DATA!$C$2:$C$19999=$EJ136)*([2]JOE_DATA!$B$2:$B$19999="Contract type")*([2]JOE_DATA!$A$2:$A$19999="EPC Construction"),0.4,0)))
+
IF(LEN($EK136)=0,0.3,SUM(IF(([2]JOE_DATA!$C$2:$C$19999=$EK136)*([2]JOE_DATA!$B$2:$B$19999="Contract type")*([2]JOE_DATA!$A$2:$A$19999="EPC Construction"),0.3,0)))
+
IF(LEN($EL136)=0,0.3,SUM(IF(([2]JOE_DATA!$C$2:$C$19999=$EL136)*([2]JOE_DATA!$B$2:$B$19999="Contract type")*([2]JOE_DATA!$A$2:$A$19999="EPC Construction"),0.3,0)))</f>
        <v>1</v>
      </c>
      <c r="IE136" s="3">
        <f t="array" ref="IE136">IF(LEN($EP136)=0,1,SUM(IF(([2]JOE_DATA!$C$2:$C$19999=$EP136)*([2]JOE_DATA!$B$2:$B$19999="Client type")*([2]JOE_DATA!$A$2:$A$19999="EPC Construction"),1,0)))</f>
        <v>1</v>
      </c>
      <c r="IF136" s="3">
        <f t="array" ref="IF136">IF(LEN($EN136)=0,1,SUM(IF(([2]JOE_DATA!$C$2:$C$19999=$EN136)*([2]JOE_DATA!$B$2:$B$19999="Subject matter")*([2]JOE_DATA!$A$2:$A$19999="EPC Construction"),1,0)))</f>
        <v>1</v>
      </c>
      <c r="IG136" s="3">
        <f t="array" ref="IG136">IF(LEN($ER136)=0,1,SUM(IF(([2]JOE_DATA!$C$2:$C$19999=$ER136)*([2]JOE_DATA!$B$2:$B$19999="Client scope")*([2]JOE_DATA!$A$2:$A$19999="EPC Construction"),1,0)))</f>
        <v>1</v>
      </c>
      <c r="IH136" s="3">
        <f t="array" ref="IH136">IF(LEN($ES136)=0,0.4,SUM(IF(([2]JOE_DATA!$C$2:$C$19999=$ES136)*([2]JOE_DATA!$B$2:$B$19999="Work type")*([2]JOE_DATA!$A$2:$A$19999="EPC Energy"),0.4,0)))
+
IF(LEN($ET136)=0,0.3,SUM(IF(([2]JOE_DATA!$C$2:$C$19999=$ET136)*([2]JOE_DATA!$B$2:$B$19999="Work type")*([2]JOE_DATA!$A$2:$A$19999="EPC Energy"),0.3,0)))
+
IF(LEN($EU136)=0,0.3,SUM(IF(([2]JOE_DATA!$C$2:$C$19999=$EU136)*([2]JOE_DATA!$B$2:$B$19999="Work type")*([2]JOE_DATA!$A$2:$A$19999="EPC Energy"),0.3,0)))</f>
        <v>1</v>
      </c>
      <c r="II136" s="3">
        <f t="array" ref="II136">IF(LEN($EV136)=0,1,SUM(IF(([2]JOE_DATA!$C$2:$C$19999=$EV136)*([2]JOE_DATA!$B$2:$B$19999="Work type")*([2]JOE_DATA!$A$2:$A$19999="EPC Energy"),1,0)))</f>
        <v>1</v>
      </c>
      <c r="IJ136" s="3">
        <f t="array" ref="IJ136">IF(LEN($EW136)=0,1,SUM(IF(([2]JOE_DATA!$C$2:$C$19999=$EW136)*([2]JOE_DATA!$B$2:$B$19999="Client type")*([2]JOE_DATA!$A$2:$A$19999="EPC Projects"),1,0)))</f>
        <v>1</v>
      </c>
      <c r="IK136" s="3">
        <f t="array" ref="IK136">IF(LEN($FE136)=0,0.4,SUM(IF(([2]JOE_DATA!$C$2:$C$19999=$FE136)*([2]JOE_DATA!$B$2:$B$19999="Client type")*([2]JOE_DATA!$A$2:$A$19999="Real Estate"),0.4,0)))
+
IF(LEN($FF136)=0,0.3,SUM(IF(([2]JOE_DATA!$C$2:$C$19999=$FF136)*([2]JOE_DATA!$B$2:$B$19999="Client type")*([2]JOE_DATA!$A$2:$A$19999="Real Estate"),0.3,0)))
+
IF(LEN($FG136)=0,0.3,SUM(IF(([2]JOE_DATA!$C$2:$C$19999=$FG136)*([2]JOE_DATA!$B$2:$B$19999="Client type")*([2]JOE_DATA!$A$2:$A$19999="Real Estate"),0.3,0)))</f>
        <v>1</v>
      </c>
      <c r="IL136" s="3">
        <f t="array" ref="IL136">IF(LEN($FH136)=0,0.4,SUM(IF(([2]JOE_DATA!$C$2:$C$19999=$FH136)*([2]JOE_DATA!$B$2:$B$19999="Work type")*([2]JOE_DATA!$A$2:$A$19999="Real Estate"),0.4,0)))
+
IF(LEN($FI136)=0,0.3,SUM(IF(([2]JOE_DATA!$C$2:$C$19999=$FI136)*([2]JOE_DATA!$B$2:$B$19999="Work type")*([2]JOE_DATA!$A$2:$A$19999="Real Estate"),0.3,0)))
+
IF(LEN($FJ136)=0,0.3,SUM(IF(([2]JOE_DATA!$C$2:$C$19999=$FJ136)*([2]JOE_DATA!$B$2:$B$19999="Work type")*([2]JOE_DATA!$A$2:$A$19999="Real Estate"),0.3,0)))</f>
        <v>1</v>
      </c>
      <c r="IM136" s="3">
        <f t="array" ref="IM136">IF(LEN($EX136)=0,0.4,SUM(IF(([2]JOE_DATA!$C$2:$C$19999=$EX136)*([2]JOE_DATA!$B$2:$B$19999="Work type")*([2]JOE_DATA!$A$2:$A$19999="Human Capital"),0.4,0)))
+
IF(LEN($EY136)=0,0.3,SUM(IF(([2]JOE_DATA!$C$2:$C$19999=$EY136)*([2]JOE_DATA!$B$2:$B$19999="Work type")*([2]JOE_DATA!$A$2:$A$19999="Human Capital"),0.3,0)))
+
IF(LEN($EZ136)=0,0.3,SUM(IF(([2]JOE_DATA!$C$2:$C$19999=$EZ136)*([2]JOE_DATA!$B$2:$B$19999="Work type")*([2]JOE_DATA!$A$2:$A$19999="Human Capital"),0.3,0)))</f>
        <v>1</v>
      </c>
      <c r="IN136" s="3">
        <f t="array" ref="IN136">IF(LEN($FA136)=0,0.4,SUM(IF(([2]JOE_DATA!$C$2:$C$19999=$FA136)*([2]JOE_DATA!$B$2:$B$19999="Sub-work types")*([2]JOE_DATA!$A$2:$A$19999="Human Capital"),0.4,0)))
+
IF(LEN($FB136)=0,0.3,SUM(IF(([2]JOE_DATA!$C$2:$C$19999=$FB136)*([2]JOE_DATA!$B$2:$B$19999="Sub-work types")*([2]JOE_DATA!$A$2:$A$19999="Human Capital"),0.3,0)))
+
IF(LEN($FC136)=0,0.3,SUM(IF(([2]JOE_DATA!$C$2:$C$19999=$FC136)*([2]JOE_DATA!$B$2:$B$19999="Sub-work types")*([2]JOE_DATA!$A$2:$A$19999="Human Capital"),0.3,0)))</f>
        <v>1</v>
      </c>
      <c r="IO136" s="16">
        <f t="array" ref="IO136">IF(LEN($FD136)=0,1,SUM(IF(([2]JOE_DATA!$C$2:$C$19999=$FD136)*([2]JOE_DATA!$B$2:$B$19999="Pension scheme")*([2]JOE_DATA!$A$2:$A$19999="Human Capital"),1,0)))</f>
        <v>1</v>
      </c>
      <c r="IP136" s="3">
        <f t="array" ref="IP136">IF(LEN($BT136)=0,0.4,SUM(IF(([2]JOE_DATA!$C$2:$C$19999=$BT136)*([2]JOE_DATA!$B$2:$B$19999="Other Matter Executive"),0.4,0)))
+
IF(LEN($BU136)=0,0.3,SUM(IF(([2]JOE_DATA!$C$2:$C$19999=$BU136)*([2]JOE_DATA!$B$2:$B$19999="Other Matter Executive"),0.3,0)))
+
IF(LEN($BV136)=0,0.3,SUM(IF(([2]JOE_DATA!$C$2:$C$19999=$BV136)*([2]JOE_DATA!$B$2:$B$19999="Other Matter Executive"),0.3,0)))</f>
        <v>1</v>
      </c>
    </row>
    <row r="137" spans="1:250" ht="18.75">
      <c r="A137" s="37" t="s">
        <v>246</v>
      </c>
      <c r="B137" s="38" t="s">
        <v>617</v>
      </c>
      <c r="C137" s="37" t="s">
        <v>254</v>
      </c>
      <c r="D137" s="37"/>
      <c r="E137" s="3"/>
      <c r="F137" s="39" t="s">
        <v>250</v>
      </c>
      <c r="G137" s="3"/>
      <c r="H137" s="3"/>
      <c r="I137" s="40" t="s">
        <v>251</v>
      </c>
      <c r="J137" s="40" t="s">
        <v>263</v>
      </c>
      <c r="K137" s="37" t="s">
        <v>446</v>
      </c>
      <c r="L137" s="37"/>
      <c r="M137" s="3"/>
      <c r="N137" s="3"/>
      <c r="O137" s="41" t="s">
        <v>99</v>
      </c>
      <c r="P137" s="37"/>
      <c r="Q137" s="37"/>
      <c r="R137" s="3"/>
      <c r="S137" s="42"/>
      <c r="T137" s="42">
        <v>39783</v>
      </c>
      <c r="U137" s="37" t="s">
        <v>250</v>
      </c>
      <c r="V137" s="3"/>
      <c r="W137" s="3"/>
      <c r="X137" s="40" t="s">
        <v>251</v>
      </c>
      <c r="Y137" s="40" t="s">
        <v>263</v>
      </c>
      <c r="Z137" s="37" t="s">
        <v>446</v>
      </c>
      <c r="AA137" s="37" t="s">
        <v>639</v>
      </c>
      <c r="AB137" s="37"/>
      <c r="AC137" s="3"/>
      <c r="AD137" s="37" t="s">
        <v>254</v>
      </c>
      <c r="AE137" s="3"/>
      <c r="AF137" s="3"/>
      <c r="AG137" s="43" t="s">
        <v>130</v>
      </c>
      <c r="AH137" s="3"/>
      <c r="AI137" s="37" t="s">
        <v>255</v>
      </c>
      <c r="AJ137" s="3"/>
      <c r="AK137" s="3"/>
      <c r="AL137" s="37"/>
      <c r="AM137" s="3"/>
      <c r="AN137" s="3"/>
      <c r="AO137" s="37" t="s">
        <v>256</v>
      </c>
      <c r="AP137" s="3"/>
      <c r="AQ137" s="3"/>
      <c r="AR137" s="3"/>
      <c r="AS137" s="3"/>
      <c r="AT137" s="3"/>
      <c r="AU137" s="3"/>
      <c r="AV137" s="3"/>
      <c r="AW137" s="3"/>
      <c r="AX137" s="3"/>
      <c r="AY137" s="3"/>
      <c r="AZ137" s="3"/>
      <c r="BA137" s="3"/>
      <c r="BB137" s="3"/>
      <c r="BC137" s="3"/>
      <c r="BD137" s="3"/>
      <c r="BE137" s="44"/>
      <c r="BF137" s="37"/>
      <c r="BG137" s="37" t="s">
        <v>254</v>
      </c>
      <c r="BH137" s="3"/>
      <c r="BI137" s="40" t="s">
        <v>257</v>
      </c>
      <c r="BJ137" s="45"/>
      <c r="BK137" s="45"/>
      <c r="BL137" s="46" t="s">
        <v>258</v>
      </c>
      <c r="BM137" s="46" t="s">
        <v>348</v>
      </c>
      <c r="BN137" s="37"/>
      <c r="BO137" s="3"/>
      <c r="BP137" s="3"/>
      <c r="BQ137" s="3"/>
      <c r="BR137" s="3"/>
      <c r="BS137" s="3"/>
      <c r="BT137" s="37"/>
      <c r="BU137" s="37"/>
      <c r="BV137" s="37"/>
      <c r="BW137" s="3"/>
      <c r="BX137" s="3"/>
      <c r="BY137" s="3"/>
      <c r="BZ137" s="3"/>
      <c r="CA137" s="3"/>
      <c r="CB137" s="3"/>
      <c r="CC137" s="3"/>
      <c r="CD137" s="41" t="s">
        <v>259</v>
      </c>
      <c r="CE137" s="40" t="s">
        <v>260</v>
      </c>
      <c r="CF137" s="3"/>
      <c r="CG137" s="41" t="s">
        <v>261</v>
      </c>
      <c r="CH137" s="40"/>
      <c r="CI137" s="3"/>
      <c r="CJ137" s="3"/>
      <c r="CK137" s="41" t="s">
        <v>262</v>
      </c>
      <c r="CL137" s="3"/>
      <c r="CM137" s="3"/>
      <c r="CN137" s="3"/>
      <c r="CO137" s="3"/>
      <c r="CP137" s="3"/>
      <c r="CQ137" s="37"/>
      <c r="CR137" s="37"/>
      <c r="CS137" s="37"/>
      <c r="CT137" s="37"/>
      <c r="CU137" s="37"/>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7"/>
      <c r="FF137" s="37"/>
      <c r="FG137" s="37"/>
      <c r="FH137" s="37"/>
      <c r="FI137" s="37"/>
      <c r="FJ137" s="3"/>
      <c r="FK137" s="3"/>
      <c r="FL137" s="3"/>
      <c r="FM137" s="3"/>
      <c r="FO137" s="3"/>
      <c r="FP137" s="3"/>
      <c r="FQ137" s="3" t="str">
        <f t="array" ref="FQ137">IF(SUM($FU137:$IP137)=74,"PASS","FAIL")</f>
        <v>PASS</v>
      </c>
      <c r="FR137" s="3">
        <f t="shared" si="13"/>
        <v>0</v>
      </c>
      <c r="FS137" s="3">
        <f t="shared" si="14"/>
        <v>0</v>
      </c>
      <c r="FT137" s="3"/>
      <c r="FU137" s="3">
        <f t="array" ref="FU137">SUM(IF(([2]JOE_DATA!$C$2:$C$19999=$C137)*([2]JOE_DATA!$B$2:$B$19999="Client Name Confidential"),1,0))</f>
        <v>1</v>
      </c>
      <c r="FV137" s="3">
        <f t="array" ref="FV137">IF(ISBLANK($E137),1,SUM(IF(([2]JOE_DATA!$C$2:$C$19999=$E137)*([2]JOE_DATA!$B$2:$B$19999="Client name confidential on completion"),1,0)))</f>
        <v>1</v>
      </c>
      <c r="FW137" s="3">
        <f t="array" ref="FW137">IF(LEN($F137)=0,0.5,SUM(IF(([2]JOE_DATA!$C$2:$C$19999=$F137)*([2]JOE_DATA!$B$2:$B$19999="Client sector group"),0.5,0)))
+
IF(LEN($G137)=0,0.25,SUM(IF(([2]JOE_DATA!$C$2:$C$19999=$G137)*([2]JOE_DATA!$B$2:$B$19999="Client sector group"),0.25,0)))
+
IF(LEN($H137)=0,0.25,SUM(IF(([2]JOE_DATA!$C$2:$C$19999=$H137)*([2]JOE_DATA!$B$2:$B$19999="Client sector group"),0.25,0)))</f>
        <v>1</v>
      </c>
      <c r="FX137" s="3">
        <f t="array" ref="FX137">IF(ISBLANK($I137),0.5,SUM(IF(([2]JOE_DATA!$C$2:$C$19999=$I137)*([2]JOE_DATA!$B$2:$B$19999="Client sub-sector group"),0.5,0)))
+
IF(ISBLANK($J137),0.25,SUM(IF(([2]JOE_DATA!$C$2:$C$19999=$J137)*([2]JOE_DATA!$B$2:$B$19999="Client sub-sector group"),0.25,0)))
+
IF(ISBLANK($K137),0.25,SUM(IF(([2]JOE_DATA!$C$2:$C$19999=$K137)*([2]JOE_DATA!$B$2:$B$19999="Client sub-sector group"),0.25,0)))</f>
        <v>1</v>
      </c>
      <c r="FY137" s="3">
        <f t="array" ref="FY137">IF(LEN($L137)=0,0.4,SUM(IF(([2]JOE_DATA!$C$2:$C$19999=$L137)*([2]JOE_DATA!$B$2:$B$19999="Predominant Country of Client"),0.4,0)))
+
IF(LEN($M137)=0,0.3,SUM(IF(([2]JOE_DATA!$C$2:$C$19999=$M137)*([2]JOE_DATA!$B$2:$B$19999="Predominant Country of Client"),0.3,0)))
+
IF(LEN($N137)=0,0.3,SUM(IF(([2]JOE_DATA!$C$2:$C$19999=$N137)*([2]JOE_DATA!$B$2:$B$19999="Predominant Country of Client"),0.3,0)))</f>
        <v>1</v>
      </c>
      <c r="FZ137" s="3">
        <f t="array" ref="FZ137">IF(LEN($O137)=0,0.4,SUM(IF(([2]JOE_DATA!$C$2:$C$19999=$O137)*([2]JOE_DATA!$B$2:$B$19999="Main practice group"),0.4,0)))
+
IF(LEN($P137)=0,0.3,SUM(IF(([2]JOE_DATA!$C$2:$C$19999=$P137)*([2]JOE_DATA!$B$2:$B$19999="Main practice group"),0.3,0)))
+
IF(LEN($Q137)=0,0.3,SUM(IF(([2]JOE_DATA!$C$2:$C$19999=$Q137)*([2]JOE_DATA!$B$2:$B$19999="Main practice group"),0.3,0)))</f>
        <v>1</v>
      </c>
      <c r="GA137" s="3">
        <f t="shared" si="15"/>
        <v>1</v>
      </c>
      <c r="GB137" s="3">
        <f t="shared" si="16"/>
        <v>1</v>
      </c>
      <c r="GC137" s="3">
        <f t="array" ref="GC137">IF(LEN($U137)=0,0.4,SUM(IF(([2]JOE_DATA!$C$2:$C$19999=$U137)*([2]JOE_DATA!$B$2:$B$19999="Matter sector group"),0.4,0)))
+
IF(LEN($V137)=0,0.3,SUM(IF(([2]JOE_DATA!$C$2:$C$19999=$V137)*([2]JOE_DATA!$B$2:$B$19999="Matter sector group"),0.3,0)))
+
IF(LEN($W137)=0,0.3,SUM(IF(([2]JOE_DATA!$C$2:$C$19999=$W137)*([2]JOE_DATA!$B$2:$B$19999="Matter sector group"),0.3,0)))</f>
        <v>1</v>
      </c>
      <c r="GD137" s="3">
        <f t="array" ref="GD137">IF(LEN($X137)=0,0.4,SUM(IF(([2]JOE_DATA!$C$2:$C$19999=$X137)*([2]JOE_DATA!$B$2:$B$19999="Matter sub-sector group"),0.4,0)))
+
IF(LEN($Y137)=0,0.3,SUM(IF(([2]JOE_DATA!$C$2:$C$19999=$Y137)*([2]JOE_DATA!$B$2:$B$19999="Matter sub-sector group"),0.3,0)))
+
IF(LEN($Z137)=0,0.3,SUM(IF(([2]JOE_DATA!$C$2:$C$19999=$Z137)*([2]JOE_DATA!$B$2:$B$19999="Matter sub-sector group"),0.3,0)))</f>
        <v>1</v>
      </c>
      <c r="GE137" s="3">
        <f t="array" ref="GE137">IF(ISBLANK($AD137),1,SUM(IF(([2]JOE_DATA!$C$2:$C$19999=$AD137)*([2]JOE_DATA!$B$2:$B$19999="Matter confidential"),1,0)))</f>
        <v>1</v>
      </c>
      <c r="GF137" s="3">
        <f t="array" ref="GF137">IF(ISBLANK($AE137),1,SUM(IF(([2]JOE_DATA!$C$2:$C$19999=$AE137)*([2]JOE_DATA!$B$2:$B$19999="Matter confidential on completion"),1,0)))</f>
        <v>1</v>
      </c>
      <c r="GG137" s="3">
        <f t="array" ref="GG137">IF(ISBLANK($AG137),1,SUM(IF(([2]JOE_DATA!$C$2:$C$19999=$AG137)*([2]JOE_DATA!$B$2:$B$19999="Applicable law"),1,0)))</f>
        <v>1</v>
      </c>
      <c r="GH137" s="3">
        <f t="array" ref="GH137">IF(ISBLANK($AO137),1,SUM(IF(([2]JOE_DATA!$C$2:$C$19999=$AO137)*([2]JOE_DATA!$B$2:$B$19999="Contentious"),1,0)))</f>
        <v>1</v>
      </c>
      <c r="GI137" s="3">
        <f t="array" ref="GI137">IF(ISBLANK($AP137),1,SUM(IF(([2]JOE_DATA!$C$2:$C$19999=$AP137)*([2]JOE_DATA!$B$2:$B$19999="Dispute resolution"),1,0)))</f>
        <v>1</v>
      </c>
      <c r="GJ137" s="3">
        <f t="array" ref="GJ137">IF(ISBLANK($AQ137),1,SUM(IF(([2]JOE_DATA!$C$2:$C$19999=$AQ137)*([2]JOE_DATA!$B$2:$B$19999="Language of dispute"),1,0)))</f>
        <v>1</v>
      </c>
      <c r="GK137" s="3">
        <f t="array" ref="GK137">IF(LEN($AW137)=0,0.4,SUM(IF(([2]JOE_DATA!$C$2:$C$19999=$AW137)*([2]JOE_DATA!$B$2:$B$19999="Country Of Arbitration"),0.4,0)))
+
IF(LEN($AX137)=0,0.3,SUM(IF(([2]JOE_DATA!$C$2:$C$19999=$AX137)*([2]JOE_DATA!$B$2:$B$19999="Country Of Arbitration"),0.3,0)))
+
IF(LEN($AY137)=0,0.3,SUM(IF(([2]JOE_DATA!$C$2:$C$19999=$AY137)*([2]JOE_DATA!$B$2:$B$19999="Country Of Arbitration"),0.3,0)))</f>
        <v>1</v>
      </c>
      <c r="GL137" s="3">
        <f t="array" ref="GL137">IF(LEN($AT137)=0,0.4,SUM(IF(([2]JOE_DATA!$C$2:$C$19999=$AT137)*([2]JOE_DATA!$B$2:$B$19999="Jurisdiction of dispute"),0.4,0)))
+
IF(LEN($AU137)=0,0.3,SUM(IF(([2]JOE_DATA!$C$2:$C$19999=$AU137)*([2]JOE_DATA!$B$2:$B$19999="Jurisdiction of dispute"),0.3,0)))
+
IF(LEN($AV137)=0,0.3,SUM(IF(([2]JOE_DATA!$C$2:$C$19999=$AV137)*([2]JOE_DATA!$B$2:$B$19999="Jurisdiction of dispute"),0.3,0)))</f>
        <v>1</v>
      </c>
      <c r="GM137" s="3">
        <f t="array" ref="GM137">IF(LEN($AZ137)=0,0.6,SUM(IF(([2]JOE_DATA!$C$2:$C$19999=$AZ137)*([2]JOE_DATA!$B$2:$B$19999="Seat of arbitration"),0.6,0)))
+
IF(LEN($BA137)=0,0.4,SUM(IF(([2]JOE_DATA!$C$2:$C$19999=$BA137)*([2]JOE_DATA!$B$2:$B$19999="Seat of arbitration"),0.4,0)))</f>
        <v>1</v>
      </c>
      <c r="GN137" s="3">
        <f t="array" ref="GN137">IF(ISBLANK($BB137),1,SUM(IF(([2]JOE_DATA!$C$2:$C$19999=$BB137)*([2]JOE_DATA!$B$2:$B$19999="Arbitral rules"),1,0)))</f>
        <v>1</v>
      </c>
      <c r="GO137" s="3">
        <f t="array" ref="GO137">IF(ISBLANK($BC137),1,SUM(IF(([2]JOE_DATA!$C$2:$C$19999=$BC137)*([2]JOE_DATA!$B$2:$B$19999="Investment treaty"),1,0)))</f>
        <v>1</v>
      </c>
      <c r="GP137" s="3">
        <f t="array" ref="GP137">IF(ISBLANK($BD137),1,SUM(IF(([2]JOE_DATA!$C$2:$C$19999=$BD137)*([2]JOE_DATA!$B$2:$B$19999="Investigation type"),1,0)))</f>
        <v>1</v>
      </c>
      <c r="GQ137" s="3">
        <f t="array" ref="GQ137">IF(ISBLANK($BF137),1,SUM(IF(([2]JOE_DATA!$C$2:$C$19999=$BF137)*([2]JOE_DATA!$B$2:$B$19999="Currency of deal"),1,0)))</f>
        <v>1</v>
      </c>
      <c r="GR137" s="3">
        <f t="array" ref="GR137">IF(ISBLANK($BG137),1,SUM(IF(([2]JOE_DATA!$C$2:$C$19999=$BG137)*([2]JOE_DATA!$B$2:$B$19999="Value confidential"),1,0)))</f>
        <v>1</v>
      </c>
      <c r="GS137" s="3">
        <f t="array" ref="GS137">IF(ISBLANK($BH137),1,SUM(IF(([2]JOE_DATA!$C$2:$C$19999=$BH137)*([2]JOE_DATA!$B$2:$B$19999="Value confidential on completion"),1,0)))</f>
        <v>1</v>
      </c>
      <c r="GT137" s="3">
        <f t="array" ref="GT137">IF(LEN($BI137)=0,0.4,SUM(IF(([2]JOE_DATA!$C$2:$C$19999=$BI137)*([2]JOE_DATA!$B$2:$B$19999="Teams"),0.4,0)))
+
IF(LEN($BJ137)=0,0.3,SUM(IF(([2]JOE_DATA!$C$2:$C$19999=$BJ137)*([2]JOE_DATA!$B$2:$B$19999="Teams"),0.3,0)))
+
IF(LEN($BK137)=0,0.3,SUM(IF(([2]JOE_DATA!$C$2:$C$19999=$BK137)*([2]JOE_DATA!$B$2:$B$19999="Teams"),0.3,0)))</f>
        <v>1</v>
      </c>
      <c r="GU137" s="3">
        <f t="array" ref="GU137">IF(LEN($BL137)=0,0.4,SUM(IF(([2]JOE_DATA!$C$2:$C$19999=$BL137)*([2]JOE_DATA!$B$2:$B$19999="Lead Matter Partner"),0.4,0)))
+
IF(LEN($BM137)=0,0.3,SUM(IF(([2]JOE_DATA!$C$2:$C$19999=$BM137)*([2]JOE_DATA!$B$2:$B$19999="Lead Matter Partner"),0.3,0)))
+
IF(LEN($BN137)=0,0.3,SUM(IF(([2]JOE_DATA!$C$2:$C$19999=$BN137)*([2]JOE_DATA!$B$2:$B$19999="Lead Matter Partner"),0.3,0)))</f>
        <v>1</v>
      </c>
      <c r="GV137" s="3">
        <f t="array" ref="GV137">IF(LEN($BP137)=0,0.4,SUM(IF(([2]JOE_DATA!$C$2:$C$19999=$BP137)*([2]JOE_DATA!$B$2:$B$19999="Source of credential"),0.4,0)))
+
IF(LEN($BQ137)=0,0.3,SUM(IF(([2]JOE_DATA!$C$2:$C$19999=$BQ137)*([2]JOE_DATA!$B$2:$B$19999="Source of credential"),0.3,0)))
+
IF(LEN($BR137)=0,0.3,SUM(IF(([2]JOE_DATA!$C$2:$C$19999=$BR137)*([2]JOE_DATA!$B$2:$B$19999="Source of credential"),0.3,0)))</f>
        <v>1</v>
      </c>
      <c r="GW137" s="3">
        <f t="array" ref="GW137">IF(LEN($BX137)=0,0.4,SUM(IF(([2]JOE_DATA!$C$2:$C$19999=$BX137)*([2]JOE_DATA!$B$2:$B$19999="CMS firms involved"),0.4,0)))
+
IF(LEN($BY137)=0,0.6,SUM(IF(([2]JOE_DATA!$C$2:$C$19999=$BY137)*([2]JOE_DATA!$B$2:$B$19999="CMS firms involved"),0.6,0)))</f>
        <v>1</v>
      </c>
      <c r="GX137" s="3">
        <f t="array" ref="GX137">IF(ISBLANK($BZ137),1,SUM(IF(([2]JOE_DATA!$C$2:$C$19999=$BZ137)*([2]JOE_DATA!$B$2:$B$19999="Lead CMS firm"),1,0)))</f>
        <v>1</v>
      </c>
      <c r="GY137" s="3">
        <f t="array" ref="GY137">IF(LEN($CA137)=0,0.4,SUM(IF(([2]JOE_DATA!$C$2:$C$19999=$CA137)*([2]JOE_DATA!$B$2:$B$19999="Countries of other CMS firms"),0.4,0)))
+
IF(LEN($CB137)=0,0.3,SUM(IF(([2]JOE_DATA!$C$2:$C$19999=$CB137)*([2]JOE_DATA!$B$2:$B$19999="Countries of other CMS firms"),0.3,0)))
+
IF(LEN($CC137)=0,0.3,SUM(IF(([2]JOE_DATA!$C$2:$C$19999=$CC137)*([2]JOE_DATA!$B$2:$B$19999="Countries of other CMS firms"),0.3,0)))</f>
        <v>1</v>
      </c>
      <c r="GZ137" s="3">
        <f t="array" ref="GZ137">IF(ISBLANK($CD137),1,SUM(IF(([2]JOE_DATA!$C$2:$C$19999=$CD137)*([2]JOE_DATA!$B$2:$B$19999="Credential status"),1,0)))</f>
        <v>1</v>
      </c>
      <c r="HA137" s="3">
        <f t="array" ref="HA137">IF(ISBLANK($CE137),1,SUM(IF(([2]JOE_DATA!$C$2:$C$19999=$CE137)*([2]JOE_DATA!$B$2:$B$19999="Credential version"),1,0)))</f>
        <v>1</v>
      </c>
      <c r="HB137" s="3">
        <f t="array" ref="HB137">IF(ISBLANK($CG137),1,SUM(IF(([2]JOE_DATA!$C$2:$C$19999=$CG137)*([2]JOE_DATA!$B$2:$B$19999="Credential type "),1,0)))</f>
        <v>1</v>
      </c>
      <c r="HC137" s="3">
        <f t="array" ref="HC137">IF(ISBLANK($CH137),1,SUM(IF(([2]JOE_DATA!$C$2:$C$19999=$CH137)*([2]JOE_DATA!$B$2:$B$19999="Other uses"),1,0)))</f>
        <v>1</v>
      </c>
      <c r="HD137" s="3">
        <f t="array" ref="HD137">IF(ISBLANK($CK137),1,SUM(IF(([2]JOE_DATA!$C$2:$C$19999=$CK137)*([2]JOE_DATA!$B$2:$B$19999="Priority"),1,0)))</f>
        <v>1</v>
      </c>
      <c r="HE137" s="3">
        <f t="array" ref="HE137">IF(LEN($CM137)=0,0.4,SUM(IF(([2]JOE_DATA!$C$2:$C$19999=$CM137)*([2]JOE_DATA!$B$2:$B$19999="Know how"),0.4,0)))
+
IF(LEN($CN137)=0,0.3,SUM(IF(([2]JOE_DATA!$C$2:$C$19999=$CN137)*([2]JOE_DATA!$B$2:$B$19999="Know how"),0.3,0)))
+
IF(LEN($CO137)=0,0.3,SUM(IF(([2]JOE_DATA!$C$2:$C$19999=$CO137)*([2]JOE_DATA!$B$2:$B$19999="Know how"),0.3,0)))</f>
        <v>1</v>
      </c>
      <c r="HF137" s="3">
        <f t="array" ref="HF137">IF(LEN($CS137)=0,0.4,SUM(IF(([2]JOE_DATA!$C$2:$C$19999=$CS137)*([2]JOE_DATA!$B$2:$B$19999="Work type")*([2]JOE_DATA!$A$2:$A$19999="BAIF"),0.4,0)))
+
IF(LEN($CT137)=0,0.3,SUM(IF(([2]JOE_DATA!$C$2:$C$19999=$CT137)*([2]JOE_DATA!$B$2:$B$19999="Work type")*([2]JOE_DATA!$A$2:$A$19999="BAIF"),0.3,0)))
+
IF(LEN($CU137)=0,0.3,SUM(IF(([2]JOE_DATA!$C$2:$C$19999=$CU137)*([2]JOE_DATA!$B$2:$B$19999="Work type")*([2]JOE_DATA!$A$2:$A$19999="BAIF"),0.3,0)))</f>
        <v>1</v>
      </c>
      <c r="HG137" s="3">
        <f t="array" ref="HG137">IF(LEN($CQ137)=0,1,SUM(IF(([2]JOE_DATA!$C$2:$C$19999=$CQ137)*([2]JOE_DATA!$B$2:$B$19999="Client type")*([2]JOE_DATA!$A$2:$A$19999="BAIF"),1,0)))</f>
        <v>1</v>
      </c>
      <c r="HH137" s="3">
        <f t="array" ref="HH137">IF(LEN($CW137)=0,0.4,SUM(IF(([2]JOE_DATA!$C$2:$C$19999=$CW137)*([2]JOE_DATA!$B$2:$B$19999="Work type")*([2]JOE_DATA!$A$2:$A$19999="CRD"),0.4,0)))
+
IF(LEN($CX137)=0,0.3,SUM(IF(([2]JOE_DATA!$C$2:$C$19999=$CX137)*([2]JOE_DATA!$B$2:$B$19999="Work type")*([2]JOE_DATA!$A$2:$A$19999="CRD"),0.3,0)))
+
IF(LEN($CY137)=0,0.3,SUM(IF(([2]JOE_DATA!$C$2:$C$19999=$CY137)*([2]JOE_DATA!$B$2:$B$19999="Work type")*([2]JOE_DATA!$A$2:$A$19999="CRD"),0.3,0)))</f>
        <v>1</v>
      </c>
      <c r="HI137" s="3">
        <f t="array" ref="HI137">IF(LEN($CZ137)=0,0.4,SUM(IF(([2]JOE_DATA!$C$2:$C$19999=$CZ137)*([2]JOE_DATA!$B$2:$B$19999="Sub-work type")*([2]JOE_DATA!$A$2:$A$19999="CRD"),0.4,0)))
+
IF(LEN($DA137)=0,0.3,SUM(IF(([2]JOE_DATA!$C$2:$C$19999=$DA137)*([2]JOE_DATA!$B$2:$B$19999="Sub-work type")*([2]JOE_DATA!$A$2:$A$19999="CRD"),0.3,0)))
+
IF(LEN($DB137)=0,0.3,SUM(IF(([2]JOE_DATA!$C$2:$C$19999=$DB137)*([2]JOE_DATA!$B$2:$B$19999="Sub-work type")*([2]JOE_DATA!$A$2:$A$19999="CRD"),0.3,0)))</f>
        <v>1</v>
      </c>
      <c r="HJ137" s="3">
        <f t="array" ref="HJ137">IF(LEN($CV137)=0,1,SUM(IF(([2]JOE_DATA!$C$2:$C$19999=$CV137)*([2]JOE_DATA!$B$2:$B$19999="Client type")*([2]JOE_DATA!$A$2:$A$19999="CRD"),1,0)))</f>
        <v>1</v>
      </c>
      <c r="HK137" s="3">
        <f t="array" ref="HK137">IF(LEN($DC137)=0,0.4,SUM(IF(([2]JOE_DATA!$C$2:$C$19999=$DC137)*([2]JOE_DATA!$B$2:$B$19999="Work type")*([2]JOE_DATA!$A$2:$A$19999="Corporate"),0.4,0)))
+
IF(LEN($DD137)=0,0.3,SUM(IF(([2]JOE_DATA!$C$2:$C$19999=$DD137)*([2]JOE_DATA!$B$2:$B$19999="Work type")*([2]JOE_DATA!$A$2:$A$19999="Corporate"),0.3,0)))
+
IF(LEN($DE137)=0,0.3,SUM(IF(([2]JOE_DATA!$C$2:$C$19999=$DE137)*([2]JOE_DATA!$B$2:$B$19999="Work type")*([2]JOE_DATA!$A$2:$A$19999="Corporate"),0.3,0)))</f>
        <v>1</v>
      </c>
      <c r="HL137" s="3">
        <f t="array" ref="HL137">IF(LEN($DF137)=0,0.4,SUM(IF(([2]JOE_DATA!$C$2:$C$19999=$DF137)*([2]JOE_DATA!$B$2:$B$19999="Sub-work type")*([2]JOE_DATA!$A$2:$A$19999="Corporate"),0.4,0)))
+
IF(LEN($DG137)=0,0.3,SUM(IF(([2]JOE_DATA!$C$2:$C$19999=$DG137)*([2]JOE_DATA!$B$2:$B$19999="Sub-work type")*([2]JOE_DATA!$A$2:$A$19999="Corporate"),0.3,0)))
+
IF(LEN($DH137)=0,0.3,SUM(IF(([2]JOE_DATA!$C$2:$C$19999=$DH137)*([2]JOE_DATA!$B$2:$B$19999="Sub-work type")*([2]JOE_DATA!$A$2:$A$19999="Corporate"),0.3,0)))</f>
        <v>1</v>
      </c>
      <c r="HM137" s="3">
        <f t="array" ref="HM137">IF(LEN($DI137)=0,0.4,SUM(IF(([2]JOE_DATA!$C$2:$C$19999=$DI137)*([2]JOE_DATA!$B$2:$B$19999="Acting for")*([2]JOE_DATA!$A$2:$A$19999="Corporate"),0.4,0)))
+
IF(LEN($DJ137)=0,0.3,SUM(IF(([2]JOE_DATA!$C$2:$C$19999=$DJ137)*([2]JOE_DATA!$B$2:$B$19999="Acting for")*([2]JOE_DATA!$A$2:$A$19999="Corporate"),0.3,0)))
+
IF(LEN($DK137)=0,0.3,SUM(IF(([2]JOE_DATA!$C$2:$C$19999=$DK137)*([2]JOE_DATA!$B$2:$B$19999="Acting for")*([2]JOE_DATA!$A$2:$A$19999="Corporate"),0.3,0)))</f>
        <v>1</v>
      </c>
      <c r="HN137" s="3">
        <f t="array" ref="HN137">IF(LEN($DM137)=0,0.4,SUM(IF(([2]JOE_DATA!$C$2:$C$19999=$DM137)*([2]JOE_DATA!$B$2:$B$19999="Country of buyer")*([2]JOE_DATA!$A$2:$A$19999="Corporate"),0.4,0)))
+
IF(LEN($DN137)=0,0.3,SUM(IF(([2]JOE_DATA!$C$2:$C$19999=$DN137)*([2]JOE_DATA!$B$2:$B$19999="Country of buyer")*([2]JOE_DATA!$A$2:$A$19999="Corporate"),0.3,0)))
+
IF(LEN($DL137)=0,0.3,SUM(IF(([2]JOE_DATA!$C$2:$C$19999=$DL137)*([2]JOE_DATA!$B$2:$B$19999="Country of buyer")*([2]JOE_DATA!$A$2:$A$19999="Corporate"),0.3,0)))</f>
        <v>1</v>
      </c>
      <c r="HO137" s="3">
        <f t="array" ref="HO137">IF(LEN($DO137)=0,0.4,SUM(IF(([2]JOE_DATA!$C$2:$C$19999=$DO137)*([2]JOE_DATA!$B$2:$B$19999="Country of seller")*([2]JOE_DATA!$A$2:$A$19999="Corporate"),0.4,0)))
+
IF(LEN($DP137)=0,0.3,SUM(IF(([2]JOE_DATA!$C$2:$C$19999=$DP137)*([2]JOE_DATA!$B$2:$B$19999="Country of seller")*([2]JOE_DATA!$A$2:$A$19999="Corporate"),0.3,0)))
+
IF(LEN($DQ137)=0,0.3,SUM(IF(([2]JOE_DATA!$C$2:$C$19999=$DQ137)*([2]JOE_DATA!$B$2:$B$19999="Country of seller")*([2]JOE_DATA!$A$2:$A$19999="Corporate"),0.3,0)))</f>
        <v>1</v>
      </c>
      <c r="HP137" s="3">
        <f t="array" ref="HP137">IF(LEN($DR137)=0,0.4,SUM(IF(([2]JOE_DATA!$C$2:$C$19999=$DR137)*([2]JOE_DATA!$B$2:$B$19999="Country of target")*([2]JOE_DATA!$A$2:$A$19999="Corporate"),0.4,0)))
+
IF(LEN($DS137)=0,0.3,SUM(IF(([2]JOE_DATA!$C$2:$C$19999=$DS137)*([2]JOE_DATA!$B$2:$B$19999="Country of target")*([2]JOE_DATA!$A$2:$A$19999="Corporate"),0.3,0)))
+
IF(LEN($DT137)=0,0.3,SUM(IF(([2]JOE_DATA!$C$2:$C$19999=$DT137)*([2]JOE_DATA!$B$2:$B$19999="Country of target")*([2]JOE_DATA!$A$2:$A$19999="Corporate"),0.3,0)))</f>
        <v>1</v>
      </c>
      <c r="HQ137" s="3">
        <f t="array" ref="HQ137">IF(LEN($DU137)=0,1,SUM(IF(([2]JOE_DATA!$C$2:$C$19999=$DU137)*([2]JOE_DATA!$B$2:$B$19999="Value over US $5m")*([2]JOE_DATA!$A$2:$A$19999="Corporate"),1,0)))</f>
        <v>1</v>
      </c>
      <c r="HR137" s="3">
        <f t="array" ref="HR137">IF(LEN($DV137)=0,1,SUM(IF(([2]JOE_DATA!$C$2:$C$19999=$DV137)*([2]JOE_DATA!$B$2:$B$19999="Value over £500,000")*([2]JOE_DATA!$A$2:$A$19999="Corporate"),1,0)))</f>
        <v>1</v>
      </c>
      <c r="HS137" s="3">
        <f t="array" ref="HS137">IF(LEN($DW137)=0,1,SUM(IF(([2]JOE_DATA!$C$2:$C$19999=$DW137)*([2]JOE_DATA!$B$2:$B$19999="Value over Euro 5m")*([2]JOE_DATA!$A$2:$A$19999="Corporate"),1,0)))</f>
        <v>1</v>
      </c>
      <c r="HT137" s="3">
        <f t="array" ref="HT137">IF(LEN($DX137)=0,1,SUM(IF(([2]JOE_DATA!$C$2:$C$19999=$DX137)*([2]JOE_DATA!$B$2:$B$19999="Value range in euros")*([2]JOE_DATA!$A$2:$A$19999="Corporate"),1,0)))</f>
        <v>1</v>
      </c>
      <c r="HU137" s="3">
        <f t="array" ref="HU137">IF(LEN($DY137)=0,1,SUM(IF(([2]JOE_DATA!$C$2:$C$19999=$DY137)*([2]JOE_DATA!$B$2:$B$19999="Is the deal relevant for M&amp;A study")*([2]JOE_DATA!$A$2:$A$19999="Corporate"),1,0)))</f>
        <v>1</v>
      </c>
      <c r="HV137" s="3">
        <f t="array" ref="HV137">IF(LEN($DZ137)=0,1,SUM(IF(([2]JOE_DATA!$C$2:$C$19999=$DZ137)*([2]JOE_DATA!$B$2:$B$19999="Does the deal involve PE clients")*([2]JOE_DATA!$A$2:$A$19999="Corporate"),1,0)))</f>
        <v>1</v>
      </c>
      <c r="HW137" s="3">
        <f t="array" ref="HW137">IF(LEN($EA137)=0,1,SUM(IF(([2]JOE_DATA!$C$2:$C$19999=$EA137)*([2]JOE_DATA!$B$2:$B$19999="Quarter deal announced/signed")*([2]JOE_DATA!$A$2:$A$19999="Corporate"),1,0)))</f>
        <v>1</v>
      </c>
      <c r="HX137" s="3">
        <f t="array" ref="HX137">IF(LEN($EB137)=0,1,SUM(IF(([2]JOE_DATA!$C$2:$C$19999=$EB137)*([2]JOE_DATA!$B$2:$B$19999="Quarter deal completed")*([2]JOE_DATA!$A$2:$A$19999="Corporate"),1,0)))</f>
        <v>1</v>
      </c>
      <c r="HY137" s="3">
        <f t="array" ref="HY137">IF(LEN($EC137)=0,1,SUM(IF(([2]JOE_DATA!$C$2:$C$19999=$EC137)*([2]JOE_DATA!$B$2:$B$19999="Year deal announced/signed")*([2]JOE_DATA!$A$2:$A$19999="Corporate"),1,0)))</f>
        <v>1</v>
      </c>
      <c r="HZ137" s="3">
        <f t="array" ref="HZ137">IF(LEN($ED137)=0,1,SUM(IF(([2]JOE_DATA!$C$2:$C$19999=$ED137)*([2]JOE_DATA!$B$2:$B$19999="Year deal completed")*([2]JOE_DATA!$A$2:$A$19999="Corporate"),1,0)))</f>
        <v>1</v>
      </c>
      <c r="IA137" s="3">
        <v>1</v>
      </c>
      <c r="IB137" s="3">
        <f t="array" ref="IB137">IF(LEN($EF137)=0,1,SUM(IF(([2]JOE_DATA!$C$2:$C$19999=$EF137)*([2]JOE_DATA!$B$2:$B$19999="Work type")*([2]JOE_DATA!$A$2:$A$19999="Corporate Tax"),1,0)))</f>
        <v>1</v>
      </c>
      <c r="IC137" s="3">
        <f t="array" ref="IC137">IF(LEN($EG137)=0,0.4,SUM(IF(([2]JOE_DATA!$C$2:$C$19999=$EG137)*([2]JOE_DATA!$B$2:$B$19999="Work type")*([2]JOE_DATA!$A$2:$A$19999="EPC Construction"),0.4,0)))
+
IF(LEN($EH137)=0,0.3,SUM(IF(([2]JOE_DATA!$C$2:$C$19999=$EH137)*([2]JOE_DATA!$B$2:$B$19999="Work type")*([2]JOE_DATA!$A$2:$A$19999="EPC Construction"),0.3,0)))
+
IF(LEN($EI137)=0,0.3,SUM(IF(([2]JOE_DATA!$C$2:$C$19999=$EI137)*([2]JOE_DATA!$B$2:$B$19999="Work type")*([2]JOE_DATA!$A$2:$A$19999="EPC Construction"),0.3,0)))</f>
        <v>1</v>
      </c>
      <c r="ID137" s="3">
        <f t="array" ref="ID137">IF(LEN($EJ137)=0,0.4,SUM(IF(([2]JOE_DATA!$C$2:$C$19999=$EJ137)*([2]JOE_DATA!$B$2:$B$19999="Contract type")*([2]JOE_DATA!$A$2:$A$19999="EPC Construction"),0.4,0)))
+
IF(LEN($EK137)=0,0.3,SUM(IF(([2]JOE_DATA!$C$2:$C$19999=$EK137)*([2]JOE_DATA!$B$2:$B$19999="Contract type")*([2]JOE_DATA!$A$2:$A$19999="EPC Construction"),0.3,0)))
+
IF(LEN($EL137)=0,0.3,SUM(IF(([2]JOE_DATA!$C$2:$C$19999=$EL137)*([2]JOE_DATA!$B$2:$B$19999="Contract type")*([2]JOE_DATA!$A$2:$A$19999="EPC Construction"),0.3,0)))</f>
        <v>1</v>
      </c>
      <c r="IE137" s="3">
        <f t="array" ref="IE137">IF(LEN($EP137)=0,1,SUM(IF(([2]JOE_DATA!$C$2:$C$19999=$EP137)*([2]JOE_DATA!$B$2:$B$19999="Client type")*([2]JOE_DATA!$A$2:$A$19999="EPC Construction"),1,0)))</f>
        <v>1</v>
      </c>
      <c r="IF137" s="3">
        <f t="array" ref="IF137">IF(LEN($EN137)=0,1,SUM(IF(([2]JOE_DATA!$C$2:$C$19999=$EN137)*([2]JOE_DATA!$B$2:$B$19999="Subject matter")*([2]JOE_DATA!$A$2:$A$19999="EPC Construction"),1,0)))</f>
        <v>1</v>
      </c>
      <c r="IG137" s="3">
        <f t="array" ref="IG137">IF(LEN($ER137)=0,1,SUM(IF(([2]JOE_DATA!$C$2:$C$19999=$ER137)*([2]JOE_DATA!$B$2:$B$19999="Client scope")*([2]JOE_DATA!$A$2:$A$19999="EPC Construction"),1,0)))</f>
        <v>1</v>
      </c>
      <c r="IH137" s="3">
        <f t="array" ref="IH137">IF(LEN($ES137)=0,0.4,SUM(IF(([2]JOE_DATA!$C$2:$C$19999=$ES137)*([2]JOE_DATA!$B$2:$B$19999="Work type")*([2]JOE_DATA!$A$2:$A$19999="EPC Energy"),0.4,0)))
+
IF(LEN($ET137)=0,0.3,SUM(IF(([2]JOE_DATA!$C$2:$C$19999=$ET137)*([2]JOE_DATA!$B$2:$B$19999="Work type")*([2]JOE_DATA!$A$2:$A$19999="EPC Energy"),0.3,0)))
+
IF(LEN($EU137)=0,0.3,SUM(IF(([2]JOE_DATA!$C$2:$C$19999=$EU137)*([2]JOE_DATA!$B$2:$B$19999="Work type")*([2]JOE_DATA!$A$2:$A$19999="EPC Energy"),0.3,0)))</f>
        <v>1</v>
      </c>
      <c r="II137" s="3">
        <f t="array" ref="II137">IF(LEN($EV137)=0,1,SUM(IF(([2]JOE_DATA!$C$2:$C$19999=$EV137)*([2]JOE_DATA!$B$2:$B$19999="Work type")*([2]JOE_DATA!$A$2:$A$19999="EPC Energy"),1,0)))</f>
        <v>1</v>
      </c>
      <c r="IJ137" s="3">
        <f t="array" ref="IJ137">IF(LEN($EW137)=0,1,SUM(IF(([2]JOE_DATA!$C$2:$C$19999=$EW137)*([2]JOE_DATA!$B$2:$B$19999="Client type")*([2]JOE_DATA!$A$2:$A$19999="EPC Projects"),1,0)))</f>
        <v>1</v>
      </c>
      <c r="IK137" s="3">
        <f t="array" ref="IK137">IF(LEN($FE137)=0,0.4,SUM(IF(([2]JOE_DATA!$C$2:$C$19999=$FE137)*([2]JOE_DATA!$B$2:$B$19999="Client type")*([2]JOE_DATA!$A$2:$A$19999="Real Estate"),0.4,0)))
+
IF(LEN($FF137)=0,0.3,SUM(IF(([2]JOE_DATA!$C$2:$C$19999=$FF137)*([2]JOE_DATA!$B$2:$B$19999="Client type")*([2]JOE_DATA!$A$2:$A$19999="Real Estate"),0.3,0)))
+
IF(LEN($FG137)=0,0.3,SUM(IF(([2]JOE_DATA!$C$2:$C$19999=$FG137)*([2]JOE_DATA!$B$2:$B$19999="Client type")*([2]JOE_DATA!$A$2:$A$19999="Real Estate"),0.3,0)))</f>
        <v>1</v>
      </c>
      <c r="IL137" s="3">
        <f t="array" ref="IL137">IF(LEN($FH137)=0,0.4,SUM(IF(([2]JOE_DATA!$C$2:$C$19999=$FH137)*([2]JOE_DATA!$B$2:$B$19999="Work type")*([2]JOE_DATA!$A$2:$A$19999="Real Estate"),0.4,0)))
+
IF(LEN($FI137)=0,0.3,SUM(IF(([2]JOE_DATA!$C$2:$C$19999=$FI137)*([2]JOE_DATA!$B$2:$B$19999="Work type")*([2]JOE_DATA!$A$2:$A$19999="Real Estate"),0.3,0)))
+
IF(LEN($FJ137)=0,0.3,SUM(IF(([2]JOE_DATA!$C$2:$C$19999=$FJ137)*([2]JOE_DATA!$B$2:$B$19999="Work type")*([2]JOE_DATA!$A$2:$A$19999="Real Estate"),0.3,0)))</f>
        <v>1</v>
      </c>
      <c r="IM137" s="3">
        <f t="array" ref="IM137">IF(LEN($EX137)=0,0.4,SUM(IF(([2]JOE_DATA!$C$2:$C$19999=$EX137)*([2]JOE_DATA!$B$2:$B$19999="Work type")*([2]JOE_DATA!$A$2:$A$19999="Human Capital"),0.4,0)))
+
IF(LEN($EY137)=0,0.3,SUM(IF(([2]JOE_DATA!$C$2:$C$19999=$EY137)*([2]JOE_DATA!$B$2:$B$19999="Work type")*([2]JOE_DATA!$A$2:$A$19999="Human Capital"),0.3,0)))
+
IF(LEN($EZ137)=0,0.3,SUM(IF(([2]JOE_DATA!$C$2:$C$19999=$EZ137)*([2]JOE_DATA!$B$2:$B$19999="Work type")*([2]JOE_DATA!$A$2:$A$19999="Human Capital"),0.3,0)))</f>
        <v>1</v>
      </c>
      <c r="IN137" s="3">
        <f t="array" ref="IN137">IF(LEN($FA137)=0,0.4,SUM(IF(([2]JOE_DATA!$C$2:$C$19999=$FA137)*([2]JOE_DATA!$B$2:$B$19999="Sub-work types")*([2]JOE_DATA!$A$2:$A$19999="Human Capital"),0.4,0)))
+
IF(LEN($FB137)=0,0.3,SUM(IF(([2]JOE_DATA!$C$2:$C$19999=$FB137)*([2]JOE_DATA!$B$2:$B$19999="Sub-work types")*([2]JOE_DATA!$A$2:$A$19999="Human Capital"),0.3,0)))
+
IF(LEN($FC137)=0,0.3,SUM(IF(([2]JOE_DATA!$C$2:$C$19999=$FC137)*([2]JOE_DATA!$B$2:$B$19999="Sub-work types")*([2]JOE_DATA!$A$2:$A$19999="Human Capital"),0.3,0)))</f>
        <v>1</v>
      </c>
      <c r="IO137" s="16">
        <f t="array" ref="IO137">IF(LEN($FD137)=0,1,SUM(IF(([2]JOE_DATA!$C$2:$C$19999=$FD137)*([2]JOE_DATA!$B$2:$B$19999="Pension scheme")*([2]JOE_DATA!$A$2:$A$19999="Human Capital"),1,0)))</f>
        <v>1</v>
      </c>
      <c r="IP137" s="3">
        <f t="array" ref="IP137">IF(LEN($BT137)=0,0.4,SUM(IF(([2]JOE_DATA!$C$2:$C$19999=$BT137)*([2]JOE_DATA!$B$2:$B$19999="Other Matter Executive"),0.4,0)))
+
IF(LEN($BU137)=0,0.3,SUM(IF(([2]JOE_DATA!$C$2:$C$19999=$BU137)*([2]JOE_DATA!$B$2:$B$19999="Other Matter Executive"),0.3,0)))
+
IF(LEN($BV137)=0,0.3,SUM(IF(([2]JOE_DATA!$C$2:$C$19999=$BV137)*([2]JOE_DATA!$B$2:$B$19999="Other Matter Executive"),0.3,0)))</f>
        <v>1</v>
      </c>
    </row>
    <row r="138" spans="1:250" ht="27.75">
      <c r="A138" s="37" t="s">
        <v>246</v>
      </c>
      <c r="B138" s="38" t="s">
        <v>617</v>
      </c>
      <c r="C138" s="37" t="s">
        <v>254</v>
      </c>
      <c r="D138" s="37"/>
      <c r="E138" s="3"/>
      <c r="F138" s="39" t="s">
        <v>250</v>
      </c>
      <c r="G138" s="3"/>
      <c r="H138" s="3"/>
      <c r="I138" s="40" t="s">
        <v>251</v>
      </c>
      <c r="J138" s="40" t="s">
        <v>263</v>
      </c>
      <c r="K138" s="37" t="s">
        <v>446</v>
      </c>
      <c r="L138" s="37"/>
      <c r="M138" s="3"/>
      <c r="N138" s="3"/>
      <c r="O138" s="41" t="s">
        <v>99</v>
      </c>
      <c r="P138" s="37"/>
      <c r="Q138" s="37"/>
      <c r="R138" s="3"/>
      <c r="S138" s="42"/>
      <c r="T138" s="42">
        <v>39076</v>
      </c>
      <c r="U138" s="37" t="s">
        <v>250</v>
      </c>
      <c r="V138" s="3"/>
      <c r="W138" s="3"/>
      <c r="X138" s="40" t="s">
        <v>251</v>
      </c>
      <c r="Y138" s="40" t="s">
        <v>263</v>
      </c>
      <c r="Z138" s="37" t="s">
        <v>446</v>
      </c>
      <c r="AA138" s="37" t="s">
        <v>640</v>
      </c>
      <c r="AB138" s="37" t="s">
        <v>641</v>
      </c>
      <c r="AC138" s="3"/>
      <c r="AD138" s="37" t="s">
        <v>254</v>
      </c>
      <c r="AE138" s="3"/>
      <c r="AF138" s="3"/>
      <c r="AG138" s="43" t="s">
        <v>130</v>
      </c>
      <c r="AH138" s="3"/>
      <c r="AI138" s="37" t="s">
        <v>255</v>
      </c>
      <c r="AJ138" s="3"/>
      <c r="AK138" s="3"/>
      <c r="AL138" s="37"/>
      <c r="AM138" s="3"/>
      <c r="AN138" s="3"/>
      <c r="AO138" s="37" t="s">
        <v>256</v>
      </c>
      <c r="AP138" s="3"/>
      <c r="AQ138" s="3"/>
      <c r="AR138" s="3"/>
      <c r="AS138" s="3"/>
      <c r="AT138" s="3"/>
      <c r="AU138" s="3"/>
      <c r="AV138" s="3"/>
      <c r="AW138" s="3"/>
      <c r="AX138" s="3"/>
      <c r="AY138" s="3"/>
      <c r="AZ138" s="3"/>
      <c r="BA138" s="3"/>
      <c r="BB138" s="3"/>
      <c r="BC138" s="3"/>
      <c r="BD138" s="3"/>
      <c r="BE138" s="44"/>
      <c r="BF138" s="37"/>
      <c r="BG138" s="37" t="s">
        <v>254</v>
      </c>
      <c r="BH138" s="3"/>
      <c r="BI138" s="40" t="s">
        <v>257</v>
      </c>
      <c r="BJ138" s="45"/>
      <c r="BK138" s="45"/>
      <c r="BL138" s="46" t="s">
        <v>258</v>
      </c>
      <c r="BM138" s="46" t="s">
        <v>348</v>
      </c>
      <c r="BN138" s="37"/>
      <c r="BO138" s="3"/>
      <c r="BP138" s="3"/>
      <c r="BQ138" s="3"/>
      <c r="BR138" s="3"/>
      <c r="BS138" s="3"/>
      <c r="BT138" s="37"/>
      <c r="BU138" s="37"/>
      <c r="BV138" s="37"/>
      <c r="BW138" s="3"/>
      <c r="BX138" s="3"/>
      <c r="BY138" s="3"/>
      <c r="BZ138" s="3"/>
      <c r="CA138" s="3"/>
      <c r="CB138" s="3"/>
      <c r="CC138" s="3"/>
      <c r="CD138" s="41" t="s">
        <v>259</v>
      </c>
      <c r="CE138" s="40" t="s">
        <v>260</v>
      </c>
      <c r="CF138" s="3"/>
      <c r="CG138" s="41" t="s">
        <v>261</v>
      </c>
      <c r="CH138" s="40"/>
      <c r="CI138" s="3"/>
      <c r="CJ138" s="3"/>
      <c r="CK138" s="41" t="s">
        <v>262</v>
      </c>
      <c r="CL138" s="3"/>
      <c r="CM138" s="3"/>
      <c r="CN138" s="3"/>
      <c r="CO138" s="3"/>
      <c r="CP138" s="3"/>
      <c r="CQ138" s="37"/>
      <c r="CR138" s="37"/>
      <c r="CS138" s="37"/>
      <c r="CT138" s="37"/>
      <c r="CU138" s="37"/>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7"/>
      <c r="FF138" s="37"/>
      <c r="FG138" s="37"/>
      <c r="FH138" s="37"/>
      <c r="FI138" s="37"/>
      <c r="FJ138" s="3"/>
      <c r="FK138" s="3"/>
      <c r="FL138" s="3"/>
      <c r="FM138" s="3"/>
      <c r="FO138" s="3"/>
      <c r="FP138" s="3"/>
      <c r="FQ138" s="3" t="str">
        <f t="array" ref="FQ138">IF(SUM($FU138:$IP138)=74,"PASS","FAIL")</f>
        <v>PASS</v>
      </c>
      <c r="FR138" s="3">
        <f t="shared" si="13"/>
        <v>0</v>
      </c>
      <c r="FS138" s="3">
        <f t="shared" si="14"/>
        <v>0</v>
      </c>
      <c r="FT138" s="3"/>
      <c r="FU138" s="3">
        <f t="array" ref="FU138">SUM(IF(([2]JOE_DATA!$C$2:$C$19999=$C138)*([2]JOE_DATA!$B$2:$B$19999="Client Name Confidential"),1,0))</f>
        <v>1</v>
      </c>
      <c r="FV138" s="3">
        <f t="array" ref="FV138">IF(ISBLANK($E138),1,SUM(IF(([2]JOE_DATA!$C$2:$C$19999=$E138)*([2]JOE_DATA!$B$2:$B$19999="Client name confidential on completion"),1,0)))</f>
        <v>1</v>
      </c>
      <c r="FW138" s="3">
        <f t="array" ref="FW138">IF(LEN($F138)=0,0.5,SUM(IF(([2]JOE_DATA!$C$2:$C$19999=$F138)*([2]JOE_DATA!$B$2:$B$19999="Client sector group"),0.5,0)))
+
IF(LEN($G138)=0,0.25,SUM(IF(([2]JOE_DATA!$C$2:$C$19999=$G138)*([2]JOE_DATA!$B$2:$B$19999="Client sector group"),0.25,0)))
+
IF(LEN($H138)=0,0.25,SUM(IF(([2]JOE_DATA!$C$2:$C$19999=$H138)*([2]JOE_DATA!$B$2:$B$19999="Client sector group"),0.25,0)))</f>
        <v>1</v>
      </c>
      <c r="FX138" s="3">
        <f t="array" ref="FX138">IF(ISBLANK($I138),0.5,SUM(IF(([2]JOE_DATA!$C$2:$C$19999=$I138)*([2]JOE_DATA!$B$2:$B$19999="Client sub-sector group"),0.5,0)))
+
IF(ISBLANK($J138),0.25,SUM(IF(([2]JOE_DATA!$C$2:$C$19999=$J138)*([2]JOE_DATA!$B$2:$B$19999="Client sub-sector group"),0.25,0)))
+
IF(ISBLANK($K138),0.25,SUM(IF(([2]JOE_DATA!$C$2:$C$19999=$K138)*([2]JOE_DATA!$B$2:$B$19999="Client sub-sector group"),0.25,0)))</f>
        <v>1</v>
      </c>
      <c r="FY138" s="3">
        <f t="array" ref="FY138">IF(LEN($L138)=0,0.4,SUM(IF(([2]JOE_DATA!$C$2:$C$19999=$L138)*([2]JOE_DATA!$B$2:$B$19999="Predominant Country of Client"),0.4,0)))
+
IF(LEN($M138)=0,0.3,SUM(IF(([2]JOE_DATA!$C$2:$C$19999=$M138)*([2]JOE_DATA!$B$2:$B$19999="Predominant Country of Client"),0.3,0)))
+
IF(LEN($N138)=0,0.3,SUM(IF(([2]JOE_DATA!$C$2:$C$19999=$N138)*([2]JOE_DATA!$B$2:$B$19999="Predominant Country of Client"),0.3,0)))</f>
        <v>1</v>
      </c>
      <c r="FZ138" s="3">
        <f t="array" ref="FZ138">IF(LEN($O138)=0,0.4,SUM(IF(([2]JOE_DATA!$C$2:$C$19999=$O138)*([2]JOE_DATA!$B$2:$B$19999="Main practice group"),0.4,0)))
+
IF(LEN($P138)=0,0.3,SUM(IF(([2]JOE_DATA!$C$2:$C$19999=$P138)*([2]JOE_DATA!$B$2:$B$19999="Main practice group"),0.3,0)))
+
IF(LEN($Q138)=0,0.3,SUM(IF(([2]JOE_DATA!$C$2:$C$19999=$Q138)*([2]JOE_DATA!$B$2:$B$19999="Main practice group"),0.3,0)))</f>
        <v>1</v>
      </c>
      <c r="GA138" s="3">
        <f t="shared" si="15"/>
        <v>1</v>
      </c>
      <c r="GB138" s="3">
        <f t="shared" si="16"/>
        <v>1</v>
      </c>
      <c r="GC138" s="3">
        <f t="array" ref="GC138">IF(LEN($U138)=0,0.4,SUM(IF(([2]JOE_DATA!$C$2:$C$19999=$U138)*([2]JOE_DATA!$B$2:$B$19999="Matter sector group"),0.4,0)))
+
IF(LEN($V138)=0,0.3,SUM(IF(([2]JOE_DATA!$C$2:$C$19999=$V138)*([2]JOE_DATA!$B$2:$B$19999="Matter sector group"),0.3,0)))
+
IF(LEN($W138)=0,0.3,SUM(IF(([2]JOE_DATA!$C$2:$C$19999=$W138)*([2]JOE_DATA!$B$2:$B$19999="Matter sector group"),0.3,0)))</f>
        <v>1</v>
      </c>
      <c r="GD138" s="3">
        <f t="array" ref="GD138">IF(LEN($X138)=0,0.4,SUM(IF(([2]JOE_DATA!$C$2:$C$19999=$X138)*([2]JOE_DATA!$B$2:$B$19999="Matter sub-sector group"),0.4,0)))
+
IF(LEN($Y138)=0,0.3,SUM(IF(([2]JOE_DATA!$C$2:$C$19999=$Y138)*([2]JOE_DATA!$B$2:$B$19999="Matter sub-sector group"),0.3,0)))
+
IF(LEN($Z138)=0,0.3,SUM(IF(([2]JOE_DATA!$C$2:$C$19999=$Z138)*([2]JOE_DATA!$B$2:$B$19999="Matter sub-sector group"),0.3,0)))</f>
        <v>1</v>
      </c>
      <c r="GE138" s="3">
        <f t="array" ref="GE138">IF(ISBLANK($AD138),1,SUM(IF(([2]JOE_DATA!$C$2:$C$19999=$AD138)*([2]JOE_DATA!$B$2:$B$19999="Matter confidential"),1,0)))</f>
        <v>1</v>
      </c>
      <c r="GF138" s="3">
        <f t="array" ref="GF138">IF(ISBLANK($AE138),1,SUM(IF(([2]JOE_DATA!$C$2:$C$19999=$AE138)*([2]JOE_DATA!$B$2:$B$19999="Matter confidential on completion"),1,0)))</f>
        <v>1</v>
      </c>
      <c r="GG138" s="3">
        <f t="array" ref="GG138">IF(ISBLANK($AG138),1,SUM(IF(([2]JOE_DATA!$C$2:$C$19999=$AG138)*([2]JOE_DATA!$B$2:$B$19999="Applicable law"),1,0)))</f>
        <v>1</v>
      </c>
      <c r="GH138" s="3">
        <f t="array" ref="GH138">IF(ISBLANK($AO138),1,SUM(IF(([2]JOE_DATA!$C$2:$C$19999=$AO138)*([2]JOE_DATA!$B$2:$B$19999="Contentious"),1,0)))</f>
        <v>1</v>
      </c>
      <c r="GI138" s="3">
        <f t="array" ref="GI138">IF(ISBLANK($AP138),1,SUM(IF(([2]JOE_DATA!$C$2:$C$19999=$AP138)*([2]JOE_DATA!$B$2:$B$19999="Dispute resolution"),1,0)))</f>
        <v>1</v>
      </c>
      <c r="GJ138" s="3">
        <f t="array" ref="GJ138">IF(ISBLANK($AQ138),1,SUM(IF(([2]JOE_DATA!$C$2:$C$19999=$AQ138)*([2]JOE_DATA!$B$2:$B$19999="Language of dispute"),1,0)))</f>
        <v>1</v>
      </c>
      <c r="GK138" s="3">
        <f t="array" ref="GK138">IF(LEN($AW138)=0,0.4,SUM(IF(([2]JOE_DATA!$C$2:$C$19999=$AW138)*([2]JOE_DATA!$B$2:$B$19999="Country Of Arbitration"),0.4,0)))
+
IF(LEN($AX138)=0,0.3,SUM(IF(([2]JOE_DATA!$C$2:$C$19999=$AX138)*([2]JOE_DATA!$B$2:$B$19999="Country Of Arbitration"),0.3,0)))
+
IF(LEN($AY138)=0,0.3,SUM(IF(([2]JOE_DATA!$C$2:$C$19999=$AY138)*([2]JOE_DATA!$B$2:$B$19999="Country Of Arbitration"),0.3,0)))</f>
        <v>1</v>
      </c>
      <c r="GL138" s="3">
        <f t="array" ref="GL138">IF(LEN($AT138)=0,0.4,SUM(IF(([2]JOE_DATA!$C$2:$C$19999=$AT138)*([2]JOE_DATA!$B$2:$B$19999="Jurisdiction of dispute"),0.4,0)))
+
IF(LEN($AU138)=0,0.3,SUM(IF(([2]JOE_DATA!$C$2:$C$19999=$AU138)*([2]JOE_DATA!$B$2:$B$19999="Jurisdiction of dispute"),0.3,0)))
+
IF(LEN($AV138)=0,0.3,SUM(IF(([2]JOE_DATA!$C$2:$C$19999=$AV138)*([2]JOE_DATA!$B$2:$B$19999="Jurisdiction of dispute"),0.3,0)))</f>
        <v>1</v>
      </c>
      <c r="GM138" s="3">
        <f t="array" ref="GM138">IF(LEN($AZ138)=0,0.6,SUM(IF(([2]JOE_DATA!$C$2:$C$19999=$AZ138)*([2]JOE_DATA!$B$2:$B$19999="Seat of arbitration"),0.6,0)))
+
IF(LEN($BA138)=0,0.4,SUM(IF(([2]JOE_DATA!$C$2:$C$19999=$BA138)*([2]JOE_DATA!$B$2:$B$19999="Seat of arbitration"),0.4,0)))</f>
        <v>1</v>
      </c>
      <c r="GN138" s="3">
        <f t="array" ref="GN138">IF(ISBLANK($BB138),1,SUM(IF(([2]JOE_DATA!$C$2:$C$19999=$BB138)*([2]JOE_DATA!$B$2:$B$19999="Arbitral rules"),1,0)))</f>
        <v>1</v>
      </c>
      <c r="GO138" s="3">
        <f t="array" ref="GO138">IF(ISBLANK($BC138),1,SUM(IF(([2]JOE_DATA!$C$2:$C$19999=$BC138)*([2]JOE_DATA!$B$2:$B$19999="Investment treaty"),1,0)))</f>
        <v>1</v>
      </c>
      <c r="GP138" s="3">
        <f t="array" ref="GP138">IF(ISBLANK($BD138),1,SUM(IF(([2]JOE_DATA!$C$2:$C$19999=$BD138)*([2]JOE_DATA!$B$2:$B$19999="Investigation type"),1,0)))</f>
        <v>1</v>
      </c>
      <c r="GQ138" s="3">
        <f t="array" ref="GQ138">IF(ISBLANK($BF138),1,SUM(IF(([2]JOE_DATA!$C$2:$C$19999=$BF138)*([2]JOE_DATA!$B$2:$B$19999="Currency of deal"),1,0)))</f>
        <v>1</v>
      </c>
      <c r="GR138" s="3">
        <f t="array" ref="GR138">IF(ISBLANK($BG138),1,SUM(IF(([2]JOE_DATA!$C$2:$C$19999=$BG138)*([2]JOE_DATA!$B$2:$B$19999="Value confidential"),1,0)))</f>
        <v>1</v>
      </c>
      <c r="GS138" s="3">
        <f t="array" ref="GS138">IF(ISBLANK($BH138),1,SUM(IF(([2]JOE_DATA!$C$2:$C$19999=$BH138)*([2]JOE_DATA!$B$2:$B$19999="Value confidential on completion"),1,0)))</f>
        <v>1</v>
      </c>
      <c r="GT138" s="3">
        <f t="array" ref="GT138">IF(LEN($BI138)=0,0.4,SUM(IF(([2]JOE_DATA!$C$2:$C$19999=$BI138)*([2]JOE_DATA!$B$2:$B$19999="Teams"),0.4,0)))
+
IF(LEN($BJ138)=0,0.3,SUM(IF(([2]JOE_DATA!$C$2:$C$19999=$BJ138)*([2]JOE_DATA!$B$2:$B$19999="Teams"),0.3,0)))
+
IF(LEN($BK138)=0,0.3,SUM(IF(([2]JOE_DATA!$C$2:$C$19999=$BK138)*([2]JOE_DATA!$B$2:$B$19999="Teams"),0.3,0)))</f>
        <v>1</v>
      </c>
      <c r="GU138" s="3">
        <f t="array" ref="GU138">IF(LEN($BL138)=0,0.4,SUM(IF(([2]JOE_DATA!$C$2:$C$19999=$BL138)*([2]JOE_DATA!$B$2:$B$19999="Lead Matter Partner"),0.4,0)))
+
IF(LEN($BM138)=0,0.3,SUM(IF(([2]JOE_DATA!$C$2:$C$19999=$BM138)*([2]JOE_DATA!$B$2:$B$19999="Lead Matter Partner"),0.3,0)))
+
IF(LEN($BN138)=0,0.3,SUM(IF(([2]JOE_DATA!$C$2:$C$19999=$BN138)*([2]JOE_DATA!$B$2:$B$19999="Lead Matter Partner"),0.3,0)))</f>
        <v>1</v>
      </c>
      <c r="GV138" s="3">
        <f t="array" ref="GV138">IF(LEN($BP138)=0,0.4,SUM(IF(([2]JOE_DATA!$C$2:$C$19999=$BP138)*([2]JOE_DATA!$B$2:$B$19999="Source of credential"),0.4,0)))
+
IF(LEN($BQ138)=0,0.3,SUM(IF(([2]JOE_DATA!$C$2:$C$19999=$BQ138)*([2]JOE_DATA!$B$2:$B$19999="Source of credential"),0.3,0)))
+
IF(LEN($BR138)=0,0.3,SUM(IF(([2]JOE_DATA!$C$2:$C$19999=$BR138)*([2]JOE_DATA!$B$2:$B$19999="Source of credential"),0.3,0)))</f>
        <v>1</v>
      </c>
      <c r="GW138" s="3">
        <f t="array" ref="GW138">IF(LEN($BX138)=0,0.4,SUM(IF(([2]JOE_DATA!$C$2:$C$19999=$BX138)*([2]JOE_DATA!$B$2:$B$19999="CMS firms involved"),0.4,0)))
+
IF(LEN($BY138)=0,0.6,SUM(IF(([2]JOE_DATA!$C$2:$C$19999=$BY138)*([2]JOE_DATA!$B$2:$B$19999="CMS firms involved"),0.6,0)))</f>
        <v>1</v>
      </c>
      <c r="GX138" s="3">
        <f t="array" ref="GX138">IF(ISBLANK($BZ138),1,SUM(IF(([2]JOE_DATA!$C$2:$C$19999=$BZ138)*([2]JOE_DATA!$B$2:$B$19999="Lead CMS firm"),1,0)))</f>
        <v>1</v>
      </c>
      <c r="GY138" s="3">
        <f t="array" ref="GY138">IF(LEN($CA138)=0,0.4,SUM(IF(([2]JOE_DATA!$C$2:$C$19999=$CA138)*([2]JOE_DATA!$B$2:$B$19999="Countries of other CMS firms"),0.4,0)))
+
IF(LEN($CB138)=0,0.3,SUM(IF(([2]JOE_DATA!$C$2:$C$19999=$CB138)*([2]JOE_DATA!$B$2:$B$19999="Countries of other CMS firms"),0.3,0)))
+
IF(LEN($CC138)=0,0.3,SUM(IF(([2]JOE_DATA!$C$2:$C$19999=$CC138)*([2]JOE_DATA!$B$2:$B$19999="Countries of other CMS firms"),0.3,0)))</f>
        <v>1</v>
      </c>
      <c r="GZ138" s="3">
        <f t="array" ref="GZ138">IF(ISBLANK($CD138),1,SUM(IF(([2]JOE_DATA!$C$2:$C$19999=$CD138)*([2]JOE_DATA!$B$2:$B$19999="Credential status"),1,0)))</f>
        <v>1</v>
      </c>
      <c r="HA138" s="3">
        <f t="array" ref="HA138">IF(ISBLANK($CE138),1,SUM(IF(([2]JOE_DATA!$C$2:$C$19999=$CE138)*([2]JOE_DATA!$B$2:$B$19999="Credential version"),1,0)))</f>
        <v>1</v>
      </c>
      <c r="HB138" s="3">
        <f t="array" ref="HB138">IF(ISBLANK($CG138),1,SUM(IF(([2]JOE_DATA!$C$2:$C$19999=$CG138)*([2]JOE_DATA!$B$2:$B$19999="Credential type "),1,0)))</f>
        <v>1</v>
      </c>
      <c r="HC138" s="3">
        <f t="array" ref="HC138">IF(ISBLANK($CH138),1,SUM(IF(([2]JOE_DATA!$C$2:$C$19999=$CH138)*([2]JOE_DATA!$B$2:$B$19999="Other uses"),1,0)))</f>
        <v>1</v>
      </c>
      <c r="HD138" s="3">
        <f t="array" ref="HD138">IF(ISBLANK($CK138),1,SUM(IF(([2]JOE_DATA!$C$2:$C$19999=$CK138)*([2]JOE_DATA!$B$2:$B$19999="Priority"),1,0)))</f>
        <v>1</v>
      </c>
      <c r="HE138" s="3">
        <f t="array" ref="HE138">IF(LEN($CM138)=0,0.4,SUM(IF(([2]JOE_DATA!$C$2:$C$19999=$CM138)*([2]JOE_DATA!$B$2:$B$19999="Know how"),0.4,0)))
+
IF(LEN($CN138)=0,0.3,SUM(IF(([2]JOE_DATA!$C$2:$C$19999=$CN138)*([2]JOE_DATA!$B$2:$B$19999="Know how"),0.3,0)))
+
IF(LEN($CO138)=0,0.3,SUM(IF(([2]JOE_DATA!$C$2:$C$19999=$CO138)*([2]JOE_DATA!$B$2:$B$19999="Know how"),0.3,0)))</f>
        <v>1</v>
      </c>
      <c r="HF138" s="3">
        <f t="array" ref="HF138">IF(LEN($CS138)=0,0.4,SUM(IF(([2]JOE_DATA!$C$2:$C$19999=$CS138)*([2]JOE_DATA!$B$2:$B$19999="Work type")*([2]JOE_DATA!$A$2:$A$19999="BAIF"),0.4,0)))
+
IF(LEN($CT138)=0,0.3,SUM(IF(([2]JOE_DATA!$C$2:$C$19999=$CT138)*([2]JOE_DATA!$B$2:$B$19999="Work type")*([2]JOE_DATA!$A$2:$A$19999="BAIF"),0.3,0)))
+
IF(LEN($CU138)=0,0.3,SUM(IF(([2]JOE_DATA!$C$2:$C$19999=$CU138)*([2]JOE_DATA!$B$2:$B$19999="Work type")*([2]JOE_DATA!$A$2:$A$19999="BAIF"),0.3,0)))</f>
        <v>1</v>
      </c>
      <c r="HG138" s="3">
        <f t="array" ref="HG138">IF(LEN($CQ138)=0,1,SUM(IF(([2]JOE_DATA!$C$2:$C$19999=$CQ138)*([2]JOE_DATA!$B$2:$B$19999="Client type")*([2]JOE_DATA!$A$2:$A$19999="BAIF"),1,0)))</f>
        <v>1</v>
      </c>
      <c r="HH138" s="3">
        <f t="array" ref="HH138">IF(LEN($CW138)=0,0.4,SUM(IF(([2]JOE_DATA!$C$2:$C$19999=$CW138)*([2]JOE_DATA!$B$2:$B$19999="Work type")*([2]JOE_DATA!$A$2:$A$19999="CRD"),0.4,0)))
+
IF(LEN($CX138)=0,0.3,SUM(IF(([2]JOE_DATA!$C$2:$C$19999=$CX138)*([2]JOE_DATA!$B$2:$B$19999="Work type")*([2]JOE_DATA!$A$2:$A$19999="CRD"),0.3,0)))
+
IF(LEN($CY138)=0,0.3,SUM(IF(([2]JOE_DATA!$C$2:$C$19999=$CY138)*([2]JOE_DATA!$B$2:$B$19999="Work type")*([2]JOE_DATA!$A$2:$A$19999="CRD"),0.3,0)))</f>
        <v>1</v>
      </c>
      <c r="HI138" s="3">
        <f t="array" ref="HI138">IF(LEN($CZ138)=0,0.4,SUM(IF(([2]JOE_DATA!$C$2:$C$19999=$CZ138)*([2]JOE_DATA!$B$2:$B$19999="Sub-work type")*([2]JOE_DATA!$A$2:$A$19999="CRD"),0.4,0)))
+
IF(LEN($DA138)=0,0.3,SUM(IF(([2]JOE_DATA!$C$2:$C$19999=$DA138)*([2]JOE_DATA!$B$2:$B$19999="Sub-work type")*([2]JOE_DATA!$A$2:$A$19999="CRD"),0.3,0)))
+
IF(LEN($DB138)=0,0.3,SUM(IF(([2]JOE_DATA!$C$2:$C$19999=$DB138)*([2]JOE_DATA!$B$2:$B$19999="Sub-work type")*([2]JOE_DATA!$A$2:$A$19999="CRD"),0.3,0)))</f>
        <v>1</v>
      </c>
      <c r="HJ138" s="3">
        <f t="array" ref="HJ138">IF(LEN($CV138)=0,1,SUM(IF(([2]JOE_DATA!$C$2:$C$19999=$CV138)*([2]JOE_DATA!$B$2:$B$19999="Client type")*([2]JOE_DATA!$A$2:$A$19999="CRD"),1,0)))</f>
        <v>1</v>
      </c>
      <c r="HK138" s="3">
        <f t="array" ref="HK138">IF(LEN($DC138)=0,0.4,SUM(IF(([2]JOE_DATA!$C$2:$C$19999=$DC138)*([2]JOE_DATA!$B$2:$B$19999="Work type")*([2]JOE_DATA!$A$2:$A$19999="Corporate"),0.4,0)))
+
IF(LEN($DD138)=0,0.3,SUM(IF(([2]JOE_DATA!$C$2:$C$19999=$DD138)*([2]JOE_DATA!$B$2:$B$19999="Work type")*([2]JOE_DATA!$A$2:$A$19999="Corporate"),0.3,0)))
+
IF(LEN($DE138)=0,0.3,SUM(IF(([2]JOE_DATA!$C$2:$C$19999=$DE138)*([2]JOE_DATA!$B$2:$B$19999="Work type")*([2]JOE_DATA!$A$2:$A$19999="Corporate"),0.3,0)))</f>
        <v>1</v>
      </c>
      <c r="HL138" s="3">
        <f t="array" ref="HL138">IF(LEN($DF138)=0,0.4,SUM(IF(([2]JOE_DATA!$C$2:$C$19999=$DF138)*([2]JOE_DATA!$B$2:$B$19999="Sub-work type")*([2]JOE_DATA!$A$2:$A$19999="Corporate"),0.4,0)))
+
IF(LEN($DG138)=0,0.3,SUM(IF(([2]JOE_DATA!$C$2:$C$19999=$DG138)*([2]JOE_DATA!$B$2:$B$19999="Sub-work type")*([2]JOE_DATA!$A$2:$A$19999="Corporate"),0.3,0)))
+
IF(LEN($DH138)=0,0.3,SUM(IF(([2]JOE_DATA!$C$2:$C$19999=$DH138)*([2]JOE_DATA!$B$2:$B$19999="Sub-work type")*([2]JOE_DATA!$A$2:$A$19999="Corporate"),0.3,0)))</f>
        <v>1</v>
      </c>
      <c r="HM138" s="3">
        <f t="array" ref="HM138">IF(LEN($DI138)=0,0.4,SUM(IF(([2]JOE_DATA!$C$2:$C$19999=$DI138)*([2]JOE_DATA!$B$2:$B$19999="Acting for")*([2]JOE_DATA!$A$2:$A$19999="Corporate"),0.4,0)))
+
IF(LEN($DJ138)=0,0.3,SUM(IF(([2]JOE_DATA!$C$2:$C$19999=$DJ138)*([2]JOE_DATA!$B$2:$B$19999="Acting for")*([2]JOE_DATA!$A$2:$A$19999="Corporate"),0.3,0)))
+
IF(LEN($DK138)=0,0.3,SUM(IF(([2]JOE_DATA!$C$2:$C$19999=$DK138)*([2]JOE_DATA!$B$2:$B$19999="Acting for")*([2]JOE_DATA!$A$2:$A$19999="Corporate"),0.3,0)))</f>
        <v>1</v>
      </c>
      <c r="HN138" s="3">
        <f t="array" ref="HN138">IF(LEN($DM138)=0,0.4,SUM(IF(([2]JOE_DATA!$C$2:$C$19999=$DM138)*([2]JOE_DATA!$B$2:$B$19999="Country of buyer")*([2]JOE_DATA!$A$2:$A$19999="Corporate"),0.4,0)))
+
IF(LEN($DN138)=0,0.3,SUM(IF(([2]JOE_DATA!$C$2:$C$19999=$DN138)*([2]JOE_DATA!$B$2:$B$19999="Country of buyer")*([2]JOE_DATA!$A$2:$A$19999="Corporate"),0.3,0)))
+
IF(LEN($DL138)=0,0.3,SUM(IF(([2]JOE_DATA!$C$2:$C$19999=$DL138)*([2]JOE_DATA!$B$2:$B$19999="Country of buyer")*([2]JOE_DATA!$A$2:$A$19999="Corporate"),0.3,0)))</f>
        <v>1</v>
      </c>
      <c r="HO138" s="3">
        <f t="array" ref="HO138">IF(LEN($DO138)=0,0.4,SUM(IF(([2]JOE_DATA!$C$2:$C$19999=$DO138)*([2]JOE_DATA!$B$2:$B$19999="Country of seller")*([2]JOE_DATA!$A$2:$A$19999="Corporate"),0.4,0)))
+
IF(LEN($DP138)=0,0.3,SUM(IF(([2]JOE_DATA!$C$2:$C$19999=$DP138)*([2]JOE_DATA!$B$2:$B$19999="Country of seller")*([2]JOE_DATA!$A$2:$A$19999="Corporate"),0.3,0)))
+
IF(LEN($DQ138)=0,0.3,SUM(IF(([2]JOE_DATA!$C$2:$C$19999=$DQ138)*([2]JOE_DATA!$B$2:$B$19999="Country of seller")*([2]JOE_DATA!$A$2:$A$19999="Corporate"),0.3,0)))</f>
        <v>1</v>
      </c>
      <c r="HP138" s="3">
        <f t="array" ref="HP138">IF(LEN($DR138)=0,0.4,SUM(IF(([2]JOE_DATA!$C$2:$C$19999=$DR138)*([2]JOE_DATA!$B$2:$B$19999="Country of target")*([2]JOE_DATA!$A$2:$A$19999="Corporate"),0.4,0)))
+
IF(LEN($DS138)=0,0.3,SUM(IF(([2]JOE_DATA!$C$2:$C$19999=$DS138)*([2]JOE_DATA!$B$2:$B$19999="Country of target")*([2]JOE_DATA!$A$2:$A$19999="Corporate"),0.3,0)))
+
IF(LEN($DT138)=0,0.3,SUM(IF(([2]JOE_DATA!$C$2:$C$19999=$DT138)*([2]JOE_DATA!$B$2:$B$19999="Country of target")*([2]JOE_DATA!$A$2:$A$19999="Corporate"),0.3,0)))</f>
        <v>1</v>
      </c>
      <c r="HQ138" s="3">
        <f t="array" ref="HQ138">IF(LEN($DU138)=0,1,SUM(IF(([2]JOE_DATA!$C$2:$C$19999=$DU138)*([2]JOE_DATA!$B$2:$B$19999="Value over US $5m")*([2]JOE_DATA!$A$2:$A$19999="Corporate"),1,0)))</f>
        <v>1</v>
      </c>
      <c r="HR138" s="3">
        <f t="array" ref="HR138">IF(LEN($DV138)=0,1,SUM(IF(([2]JOE_DATA!$C$2:$C$19999=$DV138)*([2]JOE_DATA!$B$2:$B$19999="Value over £500,000")*([2]JOE_DATA!$A$2:$A$19999="Corporate"),1,0)))</f>
        <v>1</v>
      </c>
      <c r="HS138" s="3">
        <f t="array" ref="HS138">IF(LEN($DW138)=0,1,SUM(IF(([2]JOE_DATA!$C$2:$C$19999=$DW138)*([2]JOE_DATA!$B$2:$B$19999="Value over Euro 5m")*([2]JOE_DATA!$A$2:$A$19999="Corporate"),1,0)))</f>
        <v>1</v>
      </c>
      <c r="HT138" s="3">
        <f t="array" ref="HT138">IF(LEN($DX138)=0,1,SUM(IF(([2]JOE_DATA!$C$2:$C$19999=$DX138)*([2]JOE_DATA!$B$2:$B$19999="Value range in euros")*([2]JOE_DATA!$A$2:$A$19999="Corporate"),1,0)))</f>
        <v>1</v>
      </c>
      <c r="HU138" s="3">
        <f t="array" ref="HU138">IF(LEN($DY138)=0,1,SUM(IF(([2]JOE_DATA!$C$2:$C$19999=$DY138)*([2]JOE_DATA!$B$2:$B$19999="Is the deal relevant for M&amp;A study")*([2]JOE_DATA!$A$2:$A$19999="Corporate"),1,0)))</f>
        <v>1</v>
      </c>
      <c r="HV138" s="3">
        <f t="array" ref="HV138">IF(LEN($DZ138)=0,1,SUM(IF(([2]JOE_DATA!$C$2:$C$19999=$DZ138)*([2]JOE_DATA!$B$2:$B$19999="Does the deal involve PE clients")*([2]JOE_DATA!$A$2:$A$19999="Corporate"),1,0)))</f>
        <v>1</v>
      </c>
      <c r="HW138" s="3">
        <f t="array" ref="HW138">IF(LEN($EA138)=0,1,SUM(IF(([2]JOE_DATA!$C$2:$C$19999=$EA138)*([2]JOE_DATA!$B$2:$B$19999="Quarter deal announced/signed")*([2]JOE_DATA!$A$2:$A$19999="Corporate"),1,0)))</f>
        <v>1</v>
      </c>
      <c r="HX138" s="3">
        <f t="array" ref="HX138">IF(LEN($EB138)=0,1,SUM(IF(([2]JOE_DATA!$C$2:$C$19999=$EB138)*([2]JOE_DATA!$B$2:$B$19999="Quarter deal completed")*([2]JOE_DATA!$A$2:$A$19999="Corporate"),1,0)))</f>
        <v>1</v>
      </c>
      <c r="HY138" s="3">
        <f t="array" ref="HY138">IF(LEN($EC138)=0,1,SUM(IF(([2]JOE_DATA!$C$2:$C$19999=$EC138)*([2]JOE_DATA!$B$2:$B$19999="Year deal announced/signed")*([2]JOE_DATA!$A$2:$A$19999="Corporate"),1,0)))</f>
        <v>1</v>
      </c>
      <c r="HZ138" s="3">
        <f t="array" ref="HZ138">IF(LEN($ED138)=0,1,SUM(IF(([2]JOE_DATA!$C$2:$C$19999=$ED138)*([2]JOE_DATA!$B$2:$B$19999="Year deal completed")*([2]JOE_DATA!$A$2:$A$19999="Corporate"),1,0)))</f>
        <v>1</v>
      </c>
      <c r="IA138" s="3">
        <v>1</v>
      </c>
      <c r="IB138" s="3">
        <f t="array" ref="IB138">IF(LEN($EF138)=0,1,SUM(IF(([2]JOE_DATA!$C$2:$C$19999=$EF138)*([2]JOE_DATA!$B$2:$B$19999="Work type")*([2]JOE_DATA!$A$2:$A$19999="Corporate Tax"),1,0)))</f>
        <v>1</v>
      </c>
      <c r="IC138" s="3">
        <f t="array" ref="IC138">IF(LEN($EG138)=0,0.4,SUM(IF(([2]JOE_DATA!$C$2:$C$19999=$EG138)*([2]JOE_DATA!$B$2:$B$19999="Work type")*([2]JOE_DATA!$A$2:$A$19999="EPC Construction"),0.4,0)))
+
IF(LEN($EH138)=0,0.3,SUM(IF(([2]JOE_DATA!$C$2:$C$19999=$EH138)*([2]JOE_DATA!$B$2:$B$19999="Work type")*([2]JOE_DATA!$A$2:$A$19999="EPC Construction"),0.3,0)))
+
IF(LEN($EI138)=0,0.3,SUM(IF(([2]JOE_DATA!$C$2:$C$19999=$EI138)*([2]JOE_DATA!$B$2:$B$19999="Work type")*([2]JOE_DATA!$A$2:$A$19999="EPC Construction"),0.3,0)))</f>
        <v>1</v>
      </c>
      <c r="ID138" s="3">
        <f t="array" ref="ID138">IF(LEN($EJ138)=0,0.4,SUM(IF(([2]JOE_DATA!$C$2:$C$19999=$EJ138)*([2]JOE_DATA!$B$2:$B$19999="Contract type")*([2]JOE_DATA!$A$2:$A$19999="EPC Construction"),0.4,0)))
+
IF(LEN($EK138)=0,0.3,SUM(IF(([2]JOE_DATA!$C$2:$C$19999=$EK138)*([2]JOE_DATA!$B$2:$B$19999="Contract type")*([2]JOE_DATA!$A$2:$A$19999="EPC Construction"),0.3,0)))
+
IF(LEN($EL138)=0,0.3,SUM(IF(([2]JOE_DATA!$C$2:$C$19999=$EL138)*([2]JOE_DATA!$B$2:$B$19999="Contract type")*([2]JOE_DATA!$A$2:$A$19999="EPC Construction"),0.3,0)))</f>
        <v>1</v>
      </c>
      <c r="IE138" s="3">
        <f t="array" ref="IE138">IF(LEN($EP138)=0,1,SUM(IF(([2]JOE_DATA!$C$2:$C$19999=$EP138)*([2]JOE_DATA!$B$2:$B$19999="Client type")*([2]JOE_DATA!$A$2:$A$19999="EPC Construction"),1,0)))</f>
        <v>1</v>
      </c>
      <c r="IF138" s="3">
        <f t="array" ref="IF138">IF(LEN($EN138)=0,1,SUM(IF(([2]JOE_DATA!$C$2:$C$19999=$EN138)*([2]JOE_DATA!$B$2:$B$19999="Subject matter")*([2]JOE_DATA!$A$2:$A$19999="EPC Construction"),1,0)))</f>
        <v>1</v>
      </c>
      <c r="IG138" s="3">
        <f t="array" ref="IG138">IF(LEN($ER138)=0,1,SUM(IF(([2]JOE_DATA!$C$2:$C$19999=$ER138)*([2]JOE_DATA!$B$2:$B$19999="Client scope")*([2]JOE_DATA!$A$2:$A$19999="EPC Construction"),1,0)))</f>
        <v>1</v>
      </c>
      <c r="IH138" s="3">
        <f t="array" ref="IH138">IF(LEN($ES138)=0,0.4,SUM(IF(([2]JOE_DATA!$C$2:$C$19999=$ES138)*([2]JOE_DATA!$B$2:$B$19999="Work type")*([2]JOE_DATA!$A$2:$A$19999="EPC Energy"),0.4,0)))
+
IF(LEN($ET138)=0,0.3,SUM(IF(([2]JOE_DATA!$C$2:$C$19999=$ET138)*([2]JOE_DATA!$B$2:$B$19999="Work type")*([2]JOE_DATA!$A$2:$A$19999="EPC Energy"),0.3,0)))
+
IF(LEN($EU138)=0,0.3,SUM(IF(([2]JOE_DATA!$C$2:$C$19999=$EU138)*([2]JOE_DATA!$B$2:$B$19999="Work type")*([2]JOE_DATA!$A$2:$A$19999="EPC Energy"),0.3,0)))</f>
        <v>1</v>
      </c>
      <c r="II138" s="3">
        <f t="array" ref="II138">IF(LEN($EV138)=0,1,SUM(IF(([2]JOE_DATA!$C$2:$C$19999=$EV138)*([2]JOE_DATA!$B$2:$B$19999="Work type")*([2]JOE_DATA!$A$2:$A$19999="EPC Energy"),1,0)))</f>
        <v>1</v>
      </c>
      <c r="IJ138" s="3">
        <f t="array" ref="IJ138">IF(LEN($EW138)=0,1,SUM(IF(([2]JOE_DATA!$C$2:$C$19999=$EW138)*([2]JOE_DATA!$B$2:$B$19999="Client type")*([2]JOE_DATA!$A$2:$A$19999="EPC Projects"),1,0)))</f>
        <v>1</v>
      </c>
      <c r="IK138" s="3">
        <f t="array" ref="IK138">IF(LEN($FE138)=0,0.4,SUM(IF(([2]JOE_DATA!$C$2:$C$19999=$FE138)*([2]JOE_DATA!$B$2:$B$19999="Client type")*([2]JOE_DATA!$A$2:$A$19999="Real Estate"),0.4,0)))
+
IF(LEN($FF138)=0,0.3,SUM(IF(([2]JOE_DATA!$C$2:$C$19999=$FF138)*([2]JOE_DATA!$B$2:$B$19999="Client type")*([2]JOE_DATA!$A$2:$A$19999="Real Estate"),0.3,0)))
+
IF(LEN($FG138)=0,0.3,SUM(IF(([2]JOE_DATA!$C$2:$C$19999=$FG138)*([2]JOE_DATA!$B$2:$B$19999="Client type")*([2]JOE_DATA!$A$2:$A$19999="Real Estate"),0.3,0)))</f>
        <v>1</v>
      </c>
      <c r="IL138" s="3">
        <f t="array" ref="IL138">IF(LEN($FH138)=0,0.4,SUM(IF(([2]JOE_DATA!$C$2:$C$19999=$FH138)*([2]JOE_DATA!$B$2:$B$19999="Work type")*([2]JOE_DATA!$A$2:$A$19999="Real Estate"),0.4,0)))
+
IF(LEN($FI138)=0,0.3,SUM(IF(([2]JOE_DATA!$C$2:$C$19999=$FI138)*([2]JOE_DATA!$B$2:$B$19999="Work type")*([2]JOE_DATA!$A$2:$A$19999="Real Estate"),0.3,0)))
+
IF(LEN($FJ138)=0,0.3,SUM(IF(([2]JOE_DATA!$C$2:$C$19999=$FJ138)*([2]JOE_DATA!$B$2:$B$19999="Work type")*([2]JOE_DATA!$A$2:$A$19999="Real Estate"),0.3,0)))</f>
        <v>1</v>
      </c>
      <c r="IM138" s="3">
        <f t="array" ref="IM138">IF(LEN($EX138)=0,0.4,SUM(IF(([2]JOE_DATA!$C$2:$C$19999=$EX138)*([2]JOE_DATA!$B$2:$B$19999="Work type")*([2]JOE_DATA!$A$2:$A$19999="Human Capital"),0.4,0)))
+
IF(LEN($EY138)=0,0.3,SUM(IF(([2]JOE_DATA!$C$2:$C$19999=$EY138)*([2]JOE_DATA!$B$2:$B$19999="Work type")*([2]JOE_DATA!$A$2:$A$19999="Human Capital"),0.3,0)))
+
IF(LEN($EZ138)=0,0.3,SUM(IF(([2]JOE_DATA!$C$2:$C$19999=$EZ138)*([2]JOE_DATA!$B$2:$B$19999="Work type")*([2]JOE_DATA!$A$2:$A$19999="Human Capital"),0.3,0)))</f>
        <v>1</v>
      </c>
      <c r="IN138" s="3">
        <f t="array" ref="IN138">IF(LEN($FA138)=0,0.4,SUM(IF(([2]JOE_DATA!$C$2:$C$19999=$FA138)*([2]JOE_DATA!$B$2:$B$19999="Sub-work types")*([2]JOE_DATA!$A$2:$A$19999="Human Capital"),0.4,0)))
+
IF(LEN($FB138)=0,0.3,SUM(IF(([2]JOE_DATA!$C$2:$C$19999=$FB138)*([2]JOE_DATA!$B$2:$B$19999="Sub-work types")*([2]JOE_DATA!$A$2:$A$19999="Human Capital"),0.3,0)))
+
IF(LEN($FC138)=0,0.3,SUM(IF(([2]JOE_DATA!$C$2:$C$19999=$FC138)*([2]JOE_DATA!$B$2:$B$19999="Sub-work types")*([2]JOE_DATA!$A$2:$A$19999="Human Capital"),0.3,0)))</f>
        <v>1</v>
      </c>
      <c r="IO138" s="16">
        <f t="array" ref="IO138">IF(LEN($FD138)=0,1,SUM(IF(([2]JOE_DATA!$C$2:$C$19999=$FD138)*([2]JOE_DATA!$B$2:$B$19999="Pension scheme")*([2]JOE_DATA!$A$2:$A$19999="Human Capital"),1,0)))</f>
        <v>1</v>
      </c>
      <c r="IP138" s="3">
        <f t="array" ref="IP138">IF(LEN($BT138)=0,0.4,SUM(IF(([2]JOE_DATA!$C$2:$C$19999=$BT138)*([2]JOE_DATA!$B$2:$B$19999="Other Matter Executive"),0.4,0)))
+
IF(LEN($BU138)=0,0.3,SUM(IF(([2]JOE_DATA!$C$2:$C$19999=$BU138)*([2]JOE_DATA!$B$2:$B$19999="Other Matter Executive"),0.3,0)))
+
IF(LEN($BV138)=0,0.3,SUM(IF(([2]JOE_DATA!$C$2:$C$19999=$BV138)*([2]JOE_DATA!$B$2:$B$19999="Other Matter Executive"),0.3,0)))</f>
        <v>1</v>
      </c>
    </row>
    <row r="139" spans="1:250" ht="45.75">
      <c r="A139" s="37" t="s">
        <v>246</v>
      </c>
      <c r="B139" s="38" t="s">
        <v>617</v>
      </c>
      <c r="C139" s="37" t="s">
        <v>254</v>
      </c>
      <c r="D139" s="37"/>
      <c r="E139" s="3"/>
      <c r="F139" s="39" t="s">
        <v>250</v>
      </c>
      <c r="G139" s="3"/>
      <c r="H139" s="3"/>
      <c r="I139" s="40" t="s">
        <v>251</v>
      </c>
      <c r="J139" s="40" t="s">
        <v>263</v>
      </c>
      <c r="K139" s="37" t="s">
        <v>446</v>
      </c>
      <c r="L139" s="37"/>
      <c r="M139" s="3"/>
      <c r="N139" s="3"/>
      <c r="O139" s="41" t="s">
        <v>99</v>
      </c>
      <c r="P139" s="37"/>
      <c r="Q139" s="37"/>
      <c r="R139" s="3"/>
      <c r="S139" s="42"/>
      <c r="T139" s="42"/>
      <c r="U139" s="37" t="s">
        <v>250</v>
      </c>
      <c r="V139" s="3"/>
      <c r="W139" s="3"/>
      <c r="X139" s="40" t="s">
        <v>251</v>
      </c>
      <c r="Y139" s="40" t="s">
        <v>263</v>
      </c>
      <c r="Z139" s="37" t="s">
        <v>446</v>
      </c>
      <c r="AA139" s="37" t="s">
        <v>642</v>
      </c>
      <c r="AB139" s="37" t="s">
        <v>643</v>
      </c>
      <c r="AC139" s="3"/>
      <c r="AD139" s="37" t="s">
        <v>254</v>
      </c>
      <c r="AE139" s="3"/>
      <c r="AF139" s="3"/>
      <c r="AG139" s="43" t="s">
        <v>130</v>
      </c>
      <c r="AH139" s="3"/>
      <c r="AI139" s="37" t="s">
        <v>255</v>
      </c>
      <c r="AJ139" s="3"/>
      <c r="AK139" s="3"/>
      <c r="AL139" s="37"/>
      <c r="AM139" s="3"/>
      <c r="AN139" s="3"/>
      <c r="AO139" s="37" t="s">
        <v>133</v>
      </c>
      <c r="AP139" s="3"/>
      <c r="AQ139" s="3"/>
      <c r="AR139" s="3"/>
      <c r="AS139" s="3"/>
      <c r="AT139" s="3"/>
      <c r="AU139" s="3"/>
      <c r="AV139" s="3"/>
      <c r="AW139" s="3"/>
      <c r="AX139" s="3"/>
      <c r="AY139" s="3"/>
      <c r="AZ139" s="3"/>
      <c r="BA139" s="3"/>
      <c r="BB139" s="3"/>
      <c r="BC139" s="3"/>
      <c r="BD139" s="3"/>
      <c r="BE139" s="44"/>
      <c r="BF139" s="37"/>
      <c r="BG139" s="37" t="s">
        <v>254</v>
      </c>
      <c r="BH139" s="3"/>
      <c r="BI139" s="40" t="s">
        <v>257</v>
      </c>
      <c r="BJ139" s="45"/>
      <c r="BK139" s="45"/>
      <c r="BL139" s="46" t="s">
        <v>348</v>
      </c>
      <c r="BM139" s="46"/>
      <c r="BN139" s="37"/>
      <c r="BO139" s="3"/>
      <c r="BP139" s="3"/>
      <c r="BQ139" s="3"/>
      <c r="BR139" s="3"/>
      <c r="BS139" s="3"/>
      <c r="BT139" s="46" t="s">
        <v>462</v>
      </c>
      <c r="BU139" s="46" t="s">
        <v>296</v>
      </c>
      <c r="BV139" s="37"/>
      <c r="BW139" s="3"/>
      <c r="BX139" s="3"/>
      <c r="BY139" s="3"/>
      <c r="BZ139" s="3"/>
      <c r="CA139" s="3"/>
      <c r="CB139" s="3"/>
      <c r="CC139" s="3"/>
      <c r="CD139" s="41" t="s">
        <v>259</v>
      </c>
      <c r="CE139" s="40" t="s">
        <v>260</v>
      </c>
      <c r="CF139" s="3"/>
      <c r="CG139" s="41" t="s">
        <v>261</v>
      </c>
      <c r="CH139" s="40"/>
      <c r="CI139" s="3"/>
      <c r="CJ139" s="3"/>
      <c r="CK139" s="41" t="s">
        <v>262</v>
      </c>
      <c r="CL139" s="3"/>
      <c r="CM139" s="3"/>
      <c r="CN139" s="3"/>
      <c r="CO139" s="3"/>
      <c r="CP139" s="3"/>
      <c r="CQ139" s="37"/>
      <c r="CR139" s="37"/>
      <c r="CS139" s="37"/>
      <c r="CT139" s="37"/>
      <c r="CU139" s="37"/>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7"/>
      <c r="FF139" s="37"/>
      <c r="FG139" s="37"/>
      <c r="FH139" s="37"/>
      <c r="FI139" s="37"/>
      <c r="FJ139" s="3"/>
      <c r="FK139" s="3"/>
      <c r="FL139" s="3"/>
      <c r="FM139" s="3"/>
      <c r="FO139" s="3"/>
      <c r="FP139" s="3"/>
      <c r="FQ139" s="3" t="str">
        <f t="array" ref="FQ139">IF(SUM($FU139:$IP139)=74,"PASS","FAIL")</f>
        <v>PASS</v>
      </c>
      <c r="FR139" s="3">
        <f t="shared" si="13"/>
        <v>0</v>
      </c>
      <c r="FS139" s="3">
        <f t="shared" si="14"/>
        <v>0</v>
      </c>
      <c r="FT139" s="3"/>
      <c r="FU139" s="3">
        <f t="array" ref="FU139">SUM(IF(([2]JOE_DATA!$C$2:$C$19999=$C139)*([2]JOE_DATA!$B$2:$B$19999="Client Name Confidential"),1,0))</f>
        <v>1</v>
      </c>
      <c r="FV139" s="3">
        <f t="array" ref="FV139">IF(ISBLANK($E139),1,SUM(IF(([2]JOE_DATA!$C$2:$C$19999=$E139)*([2]JOE_DATA!$B$2:$B$19999="Client name confidential on completion"),1,0)))</f>
        <v>1</v>
      </c>
      <c r="FW139" s="3">
        <f t="array" ref="FW139">IF(LEN($F139)=0,0.5,SUM(IF(([2]JOE_DATA!$C$2:$C$19999=$F139)*([2]JOE_DATA!$B$2:$B$19999="Client sector group"),0.5,0)))
+
IF(LEN($G139)=0,0.25,SUM(IF(([2]JOE_DATA!$C$2:$C$19999=$G139)*([2]JOE_DATA!$B$2:$B$19999="Client sector group"),0.25,0)))
+
IF(LEN($H139)=0,0.25,SUM(IF(([2]JOE_DATA!$C$2:$C$19999=$H139)*([2]JOE_DATA!$B$2:$B$19999="Client sector group"),0.25,0)))</f>
        <v>1</v>
      </c>
      <c r="FX139" s="3">
        <f t="array" ref="FX139">IF(ISBLANK($I139),0.5,SUM(IF(([2]JOE_DATA!$C$2:$C$19999=$I139)*([2]JOE_DATA!$B$2:$B$19999="Client sub-sector group"),0.5,0)))
+
IF(ISBLANK($J139),0.25,SUM(IF(([2]JOE_DATA!$C$2:$C$19999=$J139)*([2]JOE_DATA!$B$2:$B$19999="Client sub-sector group"),0.25,0)))
+
IF(ISBLANK($K139),0.25,SUM(IF(([2]JOE_DATA!$C$2:$C$19999=$K139)*([2]JOE_DATA!$B$2:$B$19999="Client sub-sector group"),0.25,0)))</f>
        <v>1</v>
      </c>
      <c r="FY139" s="3">
        <f t="array" ref="FY139">IF(LEN($L139)=0,0.4,SUM(IF(([2]JOE_DATA!$C$2:$C$19999=$L139)*([2]JOE_DATA!$B$2:$B$19999="Predominant Country of Client"),0.4,0)))
+
IF(LEN($M139)=0,0.3,SUM(IF(([2]JOE_DATA!$C$2:$C$19999=$M139)*([2]JOE_DATA!$B$2:$B$19999="Predominant Country of Client"),0.3,0)))
+
IF(LEN($N139)=0,0.3,SUM(IF(([2]JOE_DATA!$C$2:$C$19999=$N139)*([2]JOE_DATA!$B$2:$B$19999="Predominant Country of Client"),0.3,0)))</f>
        <v>1</v>
      </c>
      <c r="FZ139" s="3">
        <f t="array" ref="FZ139">IF(LEN($O139)=0,0.4,SUM(IF(([2]JOE_DATA!$C$2:$C$19999=$O139)*([2]JOE_DATA!$B$2:$B$19999="Main practice group"),0.4,0)))
+
IF(LEN($P139)=0,0.3,SUM(IF(([2]JOE_DATA!$C$2:$C$19999=$P139)*([2]JOE_DATA!$B$2:$B$19999="Main practice group"),0.3,0)))
+
IF(LEN($Q139)=0,0.3,SUM(IF(([2]JOE_DATA!$C$2:$C$19999=$Q139)*([2]JOE_DATA!$B$2:$B$19999="Main practice group"),0.3,0)))</f>
        <v>1</v>
      </c>
      <c r="GA139" s="3">
        <f t="shared" si="15"/>
        <v>1</v>
      </c>
      <c r="GB139" s="3">
        <f t="shared" si="16"/>
        <v>1</v>
      </c>
      <c r="GC139" s="3">
        <f t="array" ref="GC139">IF(LEN($U139)=0,0.4,SUM(IF(([2]JOE_DATA!$C$2:$C$19999=$U139)*([2]JOE_DATA!$B$2:$B$19999="Matter sector group"),0.4,0)))
+
IF(LEN($V139)=0,0.3,SUM(IF(([2]JOE_DATA!$C$2:$C$19999=$V139)*([2]JOE_DATA!$B$2:$B$19999="Matter sector group"),0.3,0)))
+
IF(LEN($W139)=0,0.3,SUM(IF(([2]JOE_DATA!$C$2:$C$19999=$W139)*([2]JOE_DATA!$B$2:$B$19999="Matter sector group"),0.3,0)))</f>
        <v>1</v>
      </c>
      <c r="GD139" s="3">
        <f t="array" ref="GD139">IF(LEN($X139)=0,0.4,SUM(IF(([2]JOE_DATA!$C$2:$C$19999=$X139)*([2]JOE_DATA!$B$2:$B$19999="Matter sub-sector group"),0.4,0)))
+
IF(LEN($Y139)=0,0.3,SUM(IF(([2]JOE_DATA!$C$2:$C$19999=$Y139)*([2]JOE_DATA!$B$2:$B$19999="Matter sub-sector group"),0.3,0)))
+
IF(LEN($Z139)=0,0.3,SUM(IF(([2]JOE_DATA!$C$2:$C$19999=$Z139)*([2]JOE_DATA!$B$2:$B$19999="Matter sub-sector group"),0.3,0)))</f>
        <v>1</v>
      </c>
      <c r="GE139" s="3">
        <f t="array" ref="GE139">IF(ISBLANK($AD139),1,SUM(IF(([2]JOE_DATA!$C$2:$C$19999=$AD139)*([2]JOE_DATA!$B$2:$B$19999="Matter confidential"),1,0)))</f>
        <v>1</v>
      </c>
      <c r="GF139" s="3">
        <f t="array" ref="GF139">IF(ISBLANK($AE139),1,SUM(IF(([2]JOE_DATA!$C$2:$C$19999=$AE139)*([2]JOE_DATA!$B$2:$B$19999="Matter confidential on completion"),1,0)))</f>
        <v>1</v>
      </c>
      <c r="GG139" s="3">
        <f t="array" ref="GG139">IF(ISBLANK($AG139),1,SUM(IF(([2]JOE_DATA!$C$2:$C$19999=$AG139)*([2]JOE_DATA!$B$2:$B$19999="Applicable law"),1,0)))</f>
        <v>1</v>
      </c>
      <c r="GH139" s="3">
        <f t="array" ref="GH139">IF(ISBLANK($AO139),1,SUM(IF(([2]JOE_DATA!$C$2:$C$19999=$AO139)*([2]JOE_DATA!$B$2:$B$19999="Contentious"),1,0)))</f>
        <v>1</v>
      </c>
      <c r="GI139" s="3">
        <f t="array" ref="GI139">IF(ISBLANK($AP139),1,SUM(IF(([2]JOE_DATA!$C$2:$C$19999=$AP139)*([2]JOE_DATA!$B$2:$B$19999="Dispute resolution"),1,0)))</f>
        <v>1</v>
      </c>
      <c r="GJ139" s="3">
        <f t="array" ref="GJ139">IF(ISBLANK($AQ139),1,SUM(IF(([2]JOE_DATA!$C$2:$C$19999=$AQ139)*([2]JOE_DATA!$B$2:$B$19999="Language of dispute"),1,0)))</f>
        <v>1</v>
      </c>
      <c r="GK139" s="3">
        <f t="array" ref="GK139">IF(LEN($AW139)=0,0.4,SUM(IF(([2]JOE_DATA!$C$2:$C$19999=$AW139)*([2]JOE_DATA!$B$2:$B$19999="Country Of Arbitration"),0.4,0)))
+
IF(LEN($AX139)=0,0.3,SUM(IF(([2]JOE_DATA!$C$2:$C$19999=$AX139)*([2]JOE_DATA!$B$2:$B$19999="Country Of Arbitration"),0.3,0)))
+
IF(LEN($AY139)=0,0.3,SUM(IF(([2]JOE_DATA!$C$2:$C$19999=$AY139)*([2]JOE_DATA!$B$2:$B$19999="Country Of Arbitration"),0.3,0)))</f>
        <v>1</v>
      </c>
      <c r="GL139" s="3">
        <f t="array" ref="GL139">IF(LEN($AT139)=0,0.4,SUM(IF(([2]JOE_DATA!$C$2:$C$19999=$AT139)*([2]JOE_DATA!$B$2:$B$19999="Jurisdiction of dispute"),0.4,0)))
+
IF(LEN($AU139)=0,0.3,SUM(IF(([2]JOE_DATA!$C$2:$C$19999=$AU139)*([2]JOE_DATA!$B$2:$B$19999="Jurisdiction of dispute"),0.3,0)))
+
IF(LEN($AV139)=0,0.3,SUM(IF(([2]JOE_DATA!$C$2:$C$19999=$AV139)*([2]JOE_DATA!$B$2:$B$19999="Jurisdiction of dispute"),0.3,0)))</f>
        <v>1</v>
      </c>
      <c r="GM139" s="3">
        <f t="array" ref="GM139">IF(LEN($AZ139)=0,0.6,SUM(IF(([2]JOE_DATA!$C$2:$C$19999=$AZ139)*([2]JOE_DATA!$B$2:$B$19999="Seat of arbitration"),0.6,0)))
+
IF(LEN($BA139)=0,0.4,SUM(IF(([2]JOE_DATA!$C$2:$C$19999=$BA139)*([2]JOE_DATA!$B$2:$B$19999="Seat of arbitration"),0.4,0)))</f>
        <v>1</v>
      </c>
      <c r="GN139" s="3">
        <f t="array" ref="GN139">IF(ISBLANK($BB139),1,SUM(IF(([2]JOE_DATA!$C$2:$C$19999=$BB139)*([2]JOE_DATA!$B$2:$B$19999="Arbitral rules"),1,0)))</f>
        <v>1</v>
      </c>
      <c r="GO139" s="3">
        <f t="array" ref="GO139">IF(ISBLANK($BC139),1,SUM(IF(([2]JOE_DATA!$C$2:$C$19999=$BC139)*([2]JOE_DATA!$B$2:$B$19999="Investment treaty"),1,0)))</f>
        <v>1</v>
      </c>
      <c r="GP139" s="3">
        <f t="array" ref="GP139">IF(ISBLANK($BD139),1,SUM(IF(([2]JOE_DATA!$C$2:$C$19999=$BD139)*([2]JOE_DATA!$B$2:$B$19999="Investigation type"),1,0)))</f>
        <v>1</v>
      </c>
      <c r="GQ139" s="3">
        <f t="array" ref="GQ139">IF(ISBLANK($BF139),1,SUM(IF(([2]JOE_DATA!$C$2:$C$19999=$BF139)*([2]JOE_DATA!$B$2:$B$19999="Currency of deal"),1,0)))</f>
        <v>1</v>
      </c>
      <c r="GR139" s="3">
        <f t="array" ref="GR139">IF(ISBLANK($BG139),1,SUM(IF(([2]JOE_DATA!$C$2:$C$19999=$BG139)*([2]JOE_DATA!$B$2:$B$19999="Value confidential"),1,0)))</f>
        <v>1</v>
      </c>
      <c r="GS139" s="3">
        <f t="array" ref="GS139">IF(ISBLANK($BH139),1,SUM(IF(([2]JOE_DATA!$C$2:$C$19999=$BH139)*([2]JOE_DATA!$B$2:$B$19999="Value confidential on completion"),1,0)))</f>
        <v>1</v>
      </c>
      <c r="GT139" s="3">
        <f t="array" ref="GT139">IF(LEN($BI139)=0,0.4,SUM(IF(([2]JOE_DATA!$C$2:$C$19999=$BI139)*([2]JOE_DATA!$B$2:$B$19999="Teams"),0.4,0)))
+
IF(LEN($BJ139)=0,0.3,SUM(IF(([2]JOE_DATA!$C$2:$C$19999=$BJ139)*([2]JOE_DATA!$B$2:$B$19999="Teams"),0.3,0)))
+
IF(LEN($BK139)=0,0.3,SUM(IF(([2]JOE_DATA!$C$2:$C$19999=$BK139)*([2]JOE_DATA!$B$2:$B$19999="Teams"),0.3,0)))</f>
        <v>1</v>
      </c>
      <c r="GU139" s="3">
        <f t="array" ref="GU139">IF(LEN($BL139)=0,0.4,SUM(IF(([2]JOE_DATA!$C$2:$C$19999=$BL139)*([2]JOE_DATA!$B$2:$B$19999="Lead Matter Partner"),0.4,0)))
+
IF(LEN($BM139)=0,0.3,SUM(IF(([2]JOE_DATA!$C$2:$C$19999=$BM139)*([2]JOE_DATA!$B$2:$B$19999="Lead Matter Partner"),0.3,0)))
+
IF(LEN($BN139)=0,0.3,SUM(IF(([2]JOE_DATA!$C$2:$C$19999=$BN139)*([2]JOE_DATA!$B$2:$B$19999="Lead Matter Partner"),0.3,0)))</f>
        <v>1</v>
      </c>
      <c r="GV139" s="3">
        <f t="array" ref="GV139">IF(LEN($BP139)=0,0.4,SUM(IF(([2]JOE_DATA!$C$2:$C$19999=$BP139)*([2]JOE_DATA!$B$2:$B$19999="Source of credential"),0.4,0)))
+
IF(LEN($BQ139)=0,0.3,SUM(IF(([2]JOE_DATA!$C$2:$C$19999=$BQ139)*([2]JOE_DATA!$B$2:$B$19999="Source of credential"),0.3,0)))
+
IF(LEN($BR139)=0,0.3,SUM(IF(([2]JOE_DATA!$C$2:$C$19999=$BR139)*([2]JOE_DATA!$B$2:$B$19999="Source of credential"),0.3,0)))</f>
        <v>1</v>
      </c>
      <c r="GW139" s="3">
        <f t="array" ref="GW139">IF(LEN($BX139)=0,0.4,SUM(IF(([2]JOE_DATA!$C$2:$C$19999=$BX139)*([2]JOE_DATA!$B$2:$B$19999="CMS firms involved"),0.4,0)))
+
IF(LEN($BY139)=0,0.6,SUM(IF(([2]JOE_DATA!$C$2:$C$19999=$BY139)*([2]JOE_DATA!$B$2:$B$19999="CMS firms involved"),0.6,0)))</f>
        <v>1</v>
      </c>
      <c r="GX139" s="3">
        <f t="array" ref="GX139">IF(ISBLANK($BZ139),1,SUM(IF(([2]JOE_DATA!$C$2:$C$19999=$BZ139)*([2]JOE_DATA!$B$2:$B$19999="Lead CMS firm"),1,0)))</f>
        <v>1</v>
      </c>
      <c r="GY139" s="3">
        <f t="array" ref="GY139">IF(LEN($CA139)=0,0.4,SUM(IF(([2]JOE_DATA!$C$2:$C$19999=$CA139)*([2]JOE_DATA!$B$2:$B$19999="Countries of other CMS firms"),0.4,0)))
+
IF(LEN($CB139)=0,0.3,SUM(IF(([2]JOE_DATA!$C$2:$C$19999=$CB139)*([2]JOE_DATA!$B$2:$B$19999="Countries of other CMS firms"),0.3,0)))
+
IF(LEN($CC139)=0,0.3,SUM(IF(([2]JOE_DATA!$C$2:$C$19999=$CC139)*([2]JOE_DATA!$B$2:$B$19999="Countries of other CMS firms"),0.3,0)))</f>
        <v>1</v>
      </c>
      <c r="GZ139" s="3">
        <f t="array" ref="GZ139">IF(ISBLANK($CD139),1,SUM(IF(([2]JOE_DATA!$C$2:$C$19999=$CD139)*([2]JOE_DATA!$B$2:$B$19999="Credential status"),1,0)))</f>
        <v>1</v>
      </c>
      <c r="HA139" s="3">
        <f t="array" ref="HA139">IF(ISBLANK($CE139),1,SUM(IF(([2]JOE_DATA!$C$2:$C$19999=$CE139)*([2]JOE_DATA!$B$2:$B$19999="Credential version"),1,0)))</f>
        <v>1</v>
      </c>
      <c r="HB139" s="3">
        <f t="array" ref="HB139">IF(ISBLANK($CG139),1,SUM(IF(([2]JOE_DATA!$C$2:$C$19999=$CG139)*([2]JOE_DATA!$B$2:$B$19999="Credential type "),1,0)))</f>
        <v>1</v>
      </c>
      <c r="HC139" s="3">
        <f t="array" ref="HC139">IF(ISBLANK($CH139),1,SUM(IF(([2]JOE_DATA!$C$2:$C$19999=$CH139)*([2]JOE_DATA!$B$2:$B$19999="Other uses"),1,0)))</f>
        <v>1</v>
      </c>
      <c r="HD139" s="3">
        <f t="array" ref="HD139">IF(ISBLANK($CK139),1,SUM(IF(([2]JOE_DATA!$C$2:$C$19999=$CK139)*([2]JOE_DATA!$B$2:$B$19999="Priority"),1,0)))</f>
        <v>1</v>
      </c>
      <c r="HE139" s="3">
        <f t="array" ref="HE139">IF(LEN($CM139)=0,0.4,SUM(IF(([2]JOE_DATA!$C$2:$C$19999=$CM139)*([2]JOE_DATA!$B$2:$B$19999="Know how"),0.4,0)))
+
IF(LEN($CN139)=0,0.3,SUM(IF(([2]JOE_DATA!$C$2:$C$19999=$CN139)*([2]JOE_DATA!$B$2:$B$19999="Know how"),0.3,0)))
+
IF(LEN($CO139)=0,0.3,SUM(IF(([2]JOE_DATA!$C$2:$C$19999=$CO139)*([2]JOE_DATA!$B$2:$B$19999="Know how"),0.3,0)))</f>
        <v>1</v>
      </c>
      <c r="HF139" s="3">
        <f t="array" ref="HF139">IF(LEN($CS139)=0,0.4,SUM(IF(([2]JOE_DATA!$C$2:$C$19999=$CS139)*([2]JOE_DATA!$B$2:$B$19999="Work type")*([2]JOE_DATA!$A$2:$A$19999="BAIF"),0.4,0)))
+
IF(LEN($CT139)=0,0.3,SUM(IF(([2]JOE_DATA!$C$2:$C$19999=$CT139)*([2]JOE_DATA!$B$2:$B$19999="Work type")*([2]JOE_DATA!$A$2:$A$19999="BAIF"),0.3,0)))
+
IF(LEN($CU139)=0,0.3,SUM(IF(([2]JOE_DATA!$C$2:$C$19999=$CU139)*([2]JOE_DATA!$B$2:$B$19999="Work type")*([2]JOE_DATA!$A$2:$A$19999="BAIF"),0.3,0)))</f>
        <v>1</v>
      </c>
      <c r="HG139" s="3">
        <f t="array" ref="HG139">IF(LEN($CQ139)=0,1,SUM(IF(([2]JOE_DATA!$C$2:$C$19999=$CQ139)*([2]JOE_DATA!$B$2:$B$19999="Client type")*([2]JOE_DATA!$A$2:$A$19999="BAIF"),1,0)))</f>
        <v>1</v>
      </c>
      <c r="HH139" s="3">
        <f t="array" ref="HH139">IF(LEN($CW139)=0,0.4,SUM(IF(([2]JOE_DATA!$C$2:$C$19999=$CW139)*([2]JOE_DATA!$B$2:$B$19999="Work type")*([2]JOE_DATA!$A$2:$A$19999="CRD"),0.4,0)))
+
IF(LEN($CX139)=0,0.3,SUM(IF(([2]JOE_DATA!$C$2:$C$19999=$CX139)*([2]JOE_DATA!$B$2:$B$19999="Work type")*([2]JOE_DATA!$A$2:$A$19999="CRD"),0.3,0)))
+
IF(LEN($CY139)=0,0.3,SUM(IF(([2]JOE_DATA!$C$2:$C$19999=$CY139)*([2]JOE_DATA!$B$2:$B$19999="Work type")*([2]JOE_DATA!$A$2:$A$19999="CRD"),0.3,0)))</f>
        <v>1</v>
      </c>
      <c r="HI139" s="3">
        <f t="array" ref="HI139">IF(LEN($CZ139)=0,0.4,SUM(IF(([2]JOE_DATA!$C$2:$C$19999=$CZ139)*([2]JOE_DATA!$B$2:$B$19999="Sub-work type")*([2]JOE_DATA!$A$2:$A$19999="CRD"),0.4,0)))
+
IF(LEN($DA139)=0,0.3,SUM(IF(([2]JOE_DATA!$C$2:$C$19999=$DA139)*([2]JOE_DATA!$B$2:$B$19999="Sub-work type")*([2]JOE_DATA!$A$2:$A$19999="CRD"),0.3,0)))
+
IF(LEN($DB139)=0,0.3,SUM(IF(([2]JOE_DATA!$C$2:$C$19999=$DB139)*([2]JOE_DATA!$B$2:$B$19999="Sub-work type")*([2]JOE_DATA!$A$2:$A$19999="CRD"),0.3,0)))</f>
        <v>1</v>
      </c>
      <c r="HJ139" s="3">
        <f t="array" ref="HJ139">IF(LEN($CV139)=0,1,SUM(IF(([2]JOE_DATA!$C$2:$C$19999=$CV139)*([2]JOE_DATA!$B$2:$B$19999="Client type")*([2]JOE_DATA!$A$2:$A$19999="CRD"),1,0)))</f>
        <v>1</v>
      </c>
      <c r="HK139" s="3">
        <f t="array" ref="HK139">IF(LEN($DC139)=0,0.4,SUM(IF(([2]JOE_DATA!$C$2:$C$19999=$DC139)*([2]JOE_DATA!$B$2:$B$19999="Work type")*([2]JOE_DATA!$A$2:$A$19999="Corporate"),0.4,0)))
+
IF(LEN($DD139)=0,0.3,SUM(IF(([2]JOE_DATA!$C$2:$C$19999=$DD139)*([2]JOE_DATA!$B$2:$B$19999="Work type")*([2]JOE_DATA!$A$2:$A$19999="Corporate"),0.3,0)))
+
IF(LEN($DE139)=0,0.3,SUM(IF(([2]JOE_DATA!$C$2:$C$19999=$DE139)*([2]JOE_DATA!$B$2:$B$19999="Work type")*([2]JOE_DATA!$A$2:$A$19999="Corporate"),0.3,0)))</f>
        <v>1</v>
      </c>
      <c r="HL139" s="3">
        <f t="array" ref="HL139">IF(LEN($DF139)=0,0.4,SUM(IF(([2]JOE_DATA!$C$2:$C$19999=$DF139)*([2]JOE_DATA!$B$2:$B$19999="Sub-work type")*([2]JOE_DATA!$A$2:$A$19999="Corporate"),0.4,0)))
+
IF(LEN($DG139)=0,0.3,SUM(IF(([2]JOE_DATA!$C$2:$C$19999=$DG139)*([2]JOE_DATA!$B$2:$B$19999="Sub-work type")*([2]JOE_DATA!$A$2:$A$19999="Corporate"),0.3,0)))
+
IF(LEN($DH139)=0,0.3,SUM(IF(([2]JOE_DATA!$C$2:$C$19999=$DH139)*([2]JOE_DATA!$B$2:$B$19999="Sub-work type")*([2]JOE_DATA!$A$2:$A$19999="Corporate"),0.3,0)))</f>
        <v>1</v>
      </c>
      <c r="HM139" s="3">
        <f t="array" ref="HM139">IF(LEN($DI139)=0,0.4,SUM(IF(([2]JOE_DATA!$C$2:$C$19999=$DI139)*([2]JOE_DATA!$B$2:$B$19999="Acting for")*([2]JOE_DATA!$A$2:$A$19999="Corporate"),0.4,0)))
+
IF(LEN($DJ139)=0,0.3,SUM(IF(([2]JOE_DATA!$C$2:$C$19999=$DJ139)*([2]JOE_DATA!$B$2:$B$19999="Acting for")*([2]JOE_DATA!$A$2:$A$19999="Corporate"),0.3,0)))
+
IF(LEN($DK139)=0,0.3,SUM(IF(([2]JOE_DATA!$C$2:$C$19999=$DK139)*([2]JOE_DATA!$B$2:$B$19999="Acting for")*([2]JOE_DATA!$A$2:$A$19999="Corporate"),0.3,0)))</f>
        <v>1</v>
      </c>
      <c r="HN139" s="3">
        <f t="array" ref="HN139">IF(LEN($DM139)=0,0.4,SUM(IF(([2]JOE_DATA!$C$2:$C$19999=$DM139)*([2]JOE_DATA!$B$2:$B$19999="Country of buyer")*([2]JOE_DATA!$A$2:$A$19999="Corporate"),0.4,0)))
+
IF(LEN($DN139)=0,0.3,SUM(IF(([2]JOE_DATA!$C$2:$C$19999=$DN139)*([2]JOE_DATA!$B$2:$B$19999="Country of buyer")*([2]JOE_DATA!$A$2:$A$19999="Corporate"),0.3,0)))
+
IF(LEN($DL139)=0,0.3,SUM(IF(([2]JOE_DATA!$C$2:$C$19999=$DL139)*([2]JOE_DATA!$B$2:$B$19999="Country of buyer")*([2]JOE_DATA!$A$2:$A$19999="Corporate"),0.3,0)))</f>
        <v>1</v>
      </c>
      <c r="HO139" s="3">
        <f t="array" ref="HO139">IF(LEN($DO139)=0,0.4,SUM(IF(([2]JOE_DATA!$C$2:$C$19999=$DO139)*([2]JOE_DATA!$B$2:$B$19999="Country of seller")*([2]JOE_DATA!$A$2:$A$19999="Corporate"),0.4,0)))
+
IF(LEN($DP139)=0,0.3,SUM(IF(([2]JOE_DATA!$C$2:$C$19999=$DP139)*([2]JOE_DATA!$B$2:$B$19999="Country of seller")*([2]JOE_DATA!$A$2:$A$19999="Corporate"),0.3,0)))
+
IF(LEN($DQ139)=0,0.3,SUM(IF(([2]JOE_DATA!$C$2:$C$19999=$DQ139)*([2]JOE_DATA!$B$2:$B$19999="Country of seller")*([2]JOE_DATA!$A$2:$A$19999="Corporate"),0.3,0)))</f>
        <v>1</v>
      </c>
      <c r="HP139" s="3">
        <f t="array" ref="HP139">IF(LEN($DR139)=0,0.4,SUM(IF(([2]JOE_DATA!$C$2:$C$19999=$DR139)*([2]JOE_DATA!$B$2:$B$19999="Country of target")*([2]JOE_DATA!$A$2:$A$19999="Corporate"),0.4,0)))
+
IF(LEN($DS139)=0,0.3,SUM(IF(([2]JOE_DATA!$C$2:$C$19999=$DS139)*([2]JOE_DATA!$B$2:$B$19999="Country of target")*([2]JOE_DATA!$A$2:$A$19999="Corporate"),0.3,0)))
+
IF(LEN($DT139)=0,0.3,SUM(IF(([2]JOE_DATA!$C$2:$C$19999=$DT139)*([2]JOE_DATA!$B$2:$B$19999="Country of target")*([2]JOE_DATA!$A$2:$A$19999="Corporate"),0.3,0)))</f>
        <v>1</v>
      </c>
      <c r="HQ139" s="3">
        <f t="array" ref="HQ139">IF(LEN($DU139)=0,1,SUM(IF(([2]JOE_DATA!$C$2:$C$19999=$DU139)*([2]JOE_DATA!$B$2:$B$19999="Value over US $5m")*([2]JOE_DATA!$A$2:$A$19999="Corporate"),1,0)))</f>
        <v>1</v>
      </c>
      <c r="HR139" s="3">
        <f t="array" ref="HR139">IF(LEN($DV139)=0,1,SUM(IF(([2]JOE_DATA!$C$2:$C$19999=$DV139)*([2]JOE_DATA!$B$2:$B$19999="Value over £500,000")*([2]JOE_DATA!$A$2:$A$19999="Corporate"),1,0)))</f>
        <v>1</v>
      </c>
      <c r="HS139" s="3">
        <f t="array" ref="HS139">IF(LEN($DW139)=0,1,SUM(IF(([2]JOE_DATA!$C$2:$C$19999=$DW139)*([2]JOE_DATA!$B$2:$B$19999="Value over Euro 5m")*([2]JOE_DATA!$A$2:$A$19999="Corporate"),1,0)))</f>
        <v>1</v>
      </c>
      <c r="HT139" s="3">
        <f t="array" ref="HT139">IF(LEN($DX139)=0,1,SUM(IF(([2]JOE_DATA!$C$2:$C$19999=$DX139)*([2]JOE_DATA!$B$2:$B$19999="Value range in euros")*([2]JOE_DATA!$A$2:$A$19999="Corporate"),1,0)))</f>
        <v>1</v>
      </c>
      <c r="HU139" s="3">
        <f t="array" ref="HU139">IF(LEN($DY139)=0,1,SUM(IF(([2]JOE_DATA!$C$2:$C$19999=$DY139)*([2]JOE_DATA!$B$2:$B$19999="Is the deal relevant for M&amp;A study")*([2]JOE_DATA!$A$2:$A$19999="Corporate"),1,0)))</f>
        <v>1</v>
      </c>
      <c r="HV139" s="3">
        <f t="array" ref="HV139">IF(LEN($DZ139)=0,1,SUM(IF(([2]JOE_DATA!$C$2:$C$19999=$DZ139)*([2]JOE_DATA!$B$2:$B$19999="Does the deal involve PE clients")*([2]JOE_DATA!$A$2:$A$19999="Corporate"),1,0)))</f>
        <v>1</v>
      </c>
      <c r="HW139" s="3">
        <f t="array" ref="HW139">IF(LEN($EA139)=0,1,SUM(IF(([2]JOE_DATA!$C$2:$C$19999=$EA139)*([2]JOE_DATA!$B$2:$B$19999="Quarter deal announced/signed")*([2]JOE_DATA!$A$2:$A$19999="Corporate"),1,0)))</f>
        <v>1</v>
      </c>
      <c r="HX139" s="3">
        <f t="array" ref="HX139">IF(LEN($EB139)=0,1,SUM(IF(([2]JOE_DATA!$C$2:$C$19999=$EB139)*([2]JOE_DATA!$B$2:$B$19999="Quarter deal completed")*([2]JOE_DATA!$A$2:$A$19999="Corporate"),1,0)))</f>
        <v>1</v>
      </c>
      <c r="HY139" s="3">
        <f t="array" ref="HY139">IF(LEN($EC139)=0,1,SUM(IF(([2]JOE_DATA!$C$2:$C$19999=$EC139)*([2]JOE_DATA!$B$2:$B$19999="Year deal announced/signed")*([2]JOE_DATA!$A$2:$A$19999="Corporate"),1,0)))</f>
        <v>1</v>
      </c>
      <c r="HZ139" s="3">
        <f t="array" ref="HZ139">IF(LEN($ED139)=0,1,SUM(IF(([2]JOE_DATA!$C$2:$C$19999=$ED139)*([2]JOE_DATA!$B$2:$B$19999="Year deal completed")*([2]JOE_DATA!$A$2:$A$19999="Corporate"),1,0)))</f>
        <v>1</v>
      </c>
      <c r="IA139" s="3">
        <v>1</v>
      </c>
      <c r="IB139" s="3">
        <f t="array" ref="IB139">IF(LEN($EF139)=0,1,SUM(IF(([2]JOE_DATA!$C$2:$C$19999=$EF139)*([2]JOE_DATA!$B$2:$B$19999="Work type")*([2]JOE_DATA!$A$2:$A$19999="Corporate Tax"),1,0)))</f>
        <v>1</v>
      </c>
      <c r="IC139" s="3">
        <f t="array" ref="IC139">IF(LEN($EG139)=0,0.4,SUM(IF(([2]JOE_DATA!$C$2:$C$19999=$EG139)*([2]JOE_DATA!$B$2:$B$19999="Work type")*([2]JOE_DATA!$A$2:$A$19999="EPC Construction"),0.4,0)))
+
IF(LEN($EH139)=0,0.3,SUM(IF(([2]JOE_DATA!$C$2:$C$19999=$EH139)*([2]JOE_DATA!$B$2:$B$19999="Work type")*([2]JOE_DATA!$A$2:$A$19999="EPC Construction"),0.3,0)))
+
IF(LEN($EI139)=0,0.3,SUM(IF(([2]JOE_DATA!$C$2:$C$19999=$EI139)*([2]JOE_DATA!$B$2:$B$19999="Work type")*([2]JOE_DATA!$A$2:$A$19999="EPC Construction"),0.3,0)))</f>
        <v>1</v>
      </c>
      <c r="ID139" s="3">
        <f t="array" ref="ID139">IF(LEN($EJ139)=0,0.4,SUM(IF(([2]JOE_DATA!$C$2:$C$19999=$EJ139)*([2]JOE_DATA!$B$2:$B$19999="Contract type")*([2]JOE_DATA!$A$2:$A$19999="EPC Construction"),0.4,0)))
+
IF(LEN($EK139)=0,0.3,SUM(IF(([2]JOE_DATA!$C$2:$C$19999=$EK139)*([2]JOE_DATA!$B$2:$B$19999="Contract type")*([2]JOE_DATA!$A$2:$A$19999="EPC Construction"),0.3,0)))
+
IF(LEN($EL139)=0,0.3,SUM(IF(([2]JOE_DATA!$C$2:$C$19999=$EL139)*([2]JOE_DATA!$B$2:$B$19999="Contract type")*([2]JOE_DATA!$A$2:$A$19999="EPC Construction"),0.3,0)))</f>
        <v>1</v>
      </c>
      <c r="IE139" s="3">
        <f t="array" ref="IE139">IF(LEN($EP139)=0,1,SUM(IF(([2]JOE_DATA!$C$2:$C$19999=$EP139)*([2]JOE_DATA!$B$2:$B$19999="Client type")*([2]JOE_DATA!$A$2:$A$19999="EPC Construction"),1,0)))</f>
        <v>1</v>
      </c>
      <c r="IF139" s="3">
        <f t="array" ref="IF139">IF(LEN($EN139)=0,1,SUM(IF(([2]JOE_DATA!$C$2:$C$19999=$EN139)*([2]JOE_DATA!$B$2:$B$19999="Subject matter")*([2]JOE_DATA!$A$2:$A$19999="EPC Construction"),1,0)))</f>
        <v>1</v>
      </c>
      <c r="IG139" s="3">
        <f t="array" ref="IG139">IF(LEN($ER139)=0,1,SUM(IF(([2]JOE_DATA!$C$2:$C$19999=$ER139)*([2]JOE_DATA!$B$2:$B$19999="Client scope")*([2]JOE_DATA!$A$2:$A$19999="EPC Construction"),1,0)))</f>
        <v>1</v>
      </c>
      <c r="IH139" s="3">
        <f t="array" ref="IH139">IF(LEN($ES139)=0,0.4,SUM(IF(([2]JOE_DATA!$C$2:$C$19999=$ES139)*([2]JOE_DATA!$B$2:$B$19999="Work type")*([2]JOE_DATA!$A$2:$A$19999="EPC Energy"),0.4,0)))
+
IF(LEN($ET139)=0,0.3,SUM(IF(([2]JOE_DATA!$C$2:$C$19999=$ET139)*([2]JOE_DATA!$B$2:$B$19999="Work type")*([2]JOE_DATA!$A$2:$A$19999="EPC Energy"),0.3,0)))
+
IF(LEN($EU139)=0,0.3,SUM(IF(([2]JOE_DATA!$C$2:$C$19999=$EU139)*([2]JOE_DATA!$B$2:$B$19999="Work type")*([2]JOE_DATA!$A$2:$A$19999="EPC Energy"),0.3,0)))</f>
        <v>1</v>
      </c>
      <c r="II139" s="3">
        <f t="array" ref="II139">IF(LEN($EV139)=0,1,SUM(IF(([2]JOE_DATA!$C$2:$C$19999=$EV139)*([2]JOE_DATA!$B$2:$B$19999="Work type")*([2]JOE_DATA!$A$2:$A$19999="EPC Energy"),1,0)))</f>
        <v>1</v>
      </c>
      <c r="IJ139" s="3">
        <f t="array" ref="IJ139">IF(LEN($EW139)=0,1,SUM(IF(([2]JOE_DATA!$C$2:$C$19999=$EW139)*([2]JOE_DATA!$B$2:$B$19999="Client type")*([2]JOE_DATA!$A$2:$A$19999="EPC Projects"),1,0)))</f>
        <v>1</v>
      </c>
      <c r="IK139" s="3">
        <f t="array" ref="IK139">IF(LEN($FE139)=0,0.4,SUM(IF(([2]JOE_DATA!$C$2:$C$19999=$FE139)*([2]JOE_DATA!$B$2:$B$19999="Client type")*([2]JOE_DATA!$A$2:$A$19999="Real Estate"),0.4,0)))
+
IF(LEN($FF139)=0,0.3,SUM(IF(([2]JOE_DATA!$C$2:$C$19999=$FF139)*([2]JOE_DATA!$B$2:$B$19999="Client type")*([2]JOE_DATA!$A$2:$A$19999="Real Estate"),0.3,0)))
+
IF(LEN($FG139)=0,0.3,SUM(IF(([2]JOE_DATA!$C$2:$C$19999=$FG139)*([2]JOE_DATA!$B$2:$B$19999="Client type")*([2]JOE_DATA!$A$2:$A$19999="Real Estate"),0.3,0)))</f>
        <v>1</v>
      </c>
      <c r="IL139" s="3">
        <f t="array" ref="IL139">IF(LEN($FH139)=0,0.4,SUM(IF(([2]JOE_DATA!$C$2:$C$19999=$FH139)*([2]JOE_DATA!$B$2:$B$19999="Work type")*([2]JOE_DATA!$A$2:$A$19999="Real Estate"),0.4,0)))
+
IF(LEN($FI139)=0,0.3,SUM(IF(([2]JOE_DATA!$C$2:$C$19999=$FI139)*([2]JOE_DATA!$B$2:$B$19999="Work type")*([2]JOE_DATA!$A$2:$A$19999="Real Estate"),0.3,0)))
+
IF(LEN($FJ139)=0,0.3,SUM(IF(([2]JOE_DATA!$C$2:$C$19999=$FJ139)*([2]JOE_DATA!$B$2:$B$19999="Work type")*([2]JOE_DATA!$A$2:$A$19999="Real Estate"),0.3,0)))</f>
        <v>1</v>
      </c>
      <c r="IM139" s="3">
        <f t="array" ref="IM139">IF(LEN($EX139)=0,0.4,SUM(IF(([2]JOE_DATA!$C$2:$C$19999=$EX139)*([2]JOE_DATA!$B$2:$B$19999="Work type")*([2]JOE_DATA!$A$2:$A$19999="Human Capital"),0.4,0)))
+
IF(LEN($EY139)=0,0.3,SUM(IF(([2]JOE_DATA!$C$2:$C$19999=$EY139)*([2]JOE_DATA!$B$2:$B$19999="Work type")*([2]JOE_DATA!$A$2:$A$19999="Human Capital"),0.3,0)))
+
IF(LEN($EZ139)=0,0.3,SUM(IF(([2]JOE_DATA!$C$2:$C$19999=$EZ139)*([2]JOE_DATA!$B$2:$B$19999="Work type")*([2]JOE_DATA!$A$2:$A$19999="Human Capital"),0.3,0)))</f>
        <v>1</v>
      </c>
      <c r="IN139" s="3">
        <f t="array" ref="IN139">IF(LEN($FA139)=0,0.4,SUM(IF(([2]JOE_DATA!$C$2:$C$19999=$FA139)*([2]JOE_DATA!$B$2:$B$19999="Sub-work types")*([2]JOE_DATA!$A$2:$A$19999="Human Capital"),0.4,0)))
+
IF(LEN($FB139)=0,0.3,SUM(IF(([2]JOE_DATA!$C$2:$C$19999=$FB139)*([2]JOE_DATA!$B$2:$B$19999="Sub-work types")*([2]JOE_DATA!$A$2:$A$19999="Human Capital"),0.3,0)))
+
IF(LEN($FC139)=0,0.3,SUM(IF(([2]JOE_DATA!$C$2:$C$19999=$FC139)*([2]JOE_DATA!$B$2:$B$19999="Sub-work types")*([2]JOE_DATA!$A$2:$A$19999="Human Capital"),0.3,0)))</f>
        <v>1</v>
      </c>
      <c r="IO139" s="16">
        <f t="array" ref="IO139">IF(LEN($FD139)=0,1,SUM(IF(([2]JOE_DATA!$C$2:$C$19999=$FD139)*([2]JOE_DATA!$B$2:$B$19999="Pension scheme")*([2]JOE_DATA!$A$2:$A$19999="Human Capital"),1,0)))</f>
        <v>1</v>
      </c>
      <c r="IP139" s="3">
        <f t="array" ref="IP139">IF(LEN($BT139)=0,0.4,SUM(IF(([2]JOE_DATA!$C$2:$C$19999=$BT139)*([2]JOE_DATA!$B$2:$B$19999="Other Matter Executive"),0.4,0)))
+
IF(LEN($BU139)=0,0.3,SUM(IF(([2]JOE_DATA!$C$2:$C$19999=$BU139)*([2]JOE_DATA!$B$2:$B$19999="Other Matter Executive"),0.3,0)))
+
IF(LEN($BV139)=0,0.3,SUM(IF(([2]JOE_DATA!$C$2:$C$19999=$BV139)*([2]JOE_DATA!$B$2:$B$19999="Other Matter Executive"),0.3,0)))</f>
        <v>1</v>
      </c>
    </row>
    <row r="140" spans="1:250" ht="27.75">
      <c r="A140" s="37" t="s">
        <v>246</v>
      </c>
      <c r="B140" s="38" t="s">
        <v>644</v>
      </c>
      <c r="C140" s="37" t="s">
        <v>254</v>
      </c>
      <c r="D140" s="37"/>
      <c r="E140" s="3"/>
      <c r="F140" s="39" t="s">
        <v>250</v>
      </c>
      <c r="G140" s="3"/>
      <c r="H140" s="3"/>
      <c r="I140" s="40" t="s">
        <v>645</v>
      </c>
      <c r="J140" s="3"/>
      <c r="K140" s="3"/>
      <c r="L140" s="37"/>
      <c r="M140" s="3"/>
      <c r="N140" s="3"/>
      <c r="O140" s="41" t="s">
        <v>99</v>
      </c>
      <c r="P140" s="37"/>
      <c r="Q140" s="37"/>
      <c r="R140" s="3"/>
      <c r="S140" s="42"/>
      <c r="T140" s="42">
        <v>39778</v>
      </c>
      <c r="U140" s="37" t="s">
        <v>250</v>
      </c>
      <c r="V140" s="3"/>
      <c r="W140" s="3"/>
      <c r="X140" s="40" t="s">
        <v>645</v>
      </c>
      <c r="Y140" s="3"/>
      <c r="Z140" s="3"/>
      <c r="AA140" s="37" t="s">
        <v>646</v>
      </c>
      <c r="AB140" s="37"/>
      <c r="AC140" s="3"/>
      <c r="AD140" s="37" t="s">
        <v>254</v>
      </c>
      <c r="AE140" s="3"/>
      <c r="AF140" s="3"/>
      <c r="AG140" s="43" t="s">
        <v>130</v>
      </c>
      <c r="AH140" s="3"/>
      <c r="AI140" s="37" t="s">
        <v>255</v>
      </c>
      <c r="AJ140" s="3"/>
      <c r="AK140" s="3"/>
      <c r="AL140" s="37"/>
      <c r="AM140" s="3"/>
      <c r="AN140" s="3"/>
      <c r="AO140" s="37" t="s">
        <v>256</v>
      </c>
      <c r="AP140" s="3"/>
      <c r="AQ140" s="3"/>
      <c r="AR140" s="3"/>
      <c r="AS140" s="3"/>
      <c r="AT140" s="3"/>
      <c r="AU140" s="3"/>
      <c r="AV140" s="3"/>
      <c r="AW140" s="3"/>
      <c r="AX140" s="3"/>
      <c r="AY140" s="3"/>
      <c r="AZ140" s="3"/>
      <c r="BA140" s="3"/>
      <c r="BB140" s="3"/>
      <c r="BC140" s="3"/>
      <c r="BD140" s="3"/>
      <c r="BE140" s="44"/>
      <c r="BF140" s="37"/>
      <c r="BG140" s="37" t="s">
        <v>254</v>
      </c>
      <c r="BH140" s="3"/>
      <c r="BI140" s="40" t="s">
        <v>257</v>
      </c>
      <c r="BJ140" s="45"/>
      <c r="BK140" s="45"/>
      <c r="BL140" s="46" t="s">
        <v>258</v>
      </c>
      <c r="BM140" s="46"/>
      <c r="BN140" s="37"/>
      <c r="BO140" s="3"/>
      <c r="BP140" s="3"/>
      <c r="BQ140" s="3"/>
      <c r="BR140" s="3"/>
      <c r="BS140" s="3"/>
      <c r="BT140" s="37"/>
      <c r="BU140" s="37"/>
      <c r="BV140" s="37"/>
      <c r="BW140" s="3"/>
      <c r="BX140" s="3"/>
      <c r="BY140" s="3"/>
      <c r="BZ140" s="3"/>
      <c r="CA140" s="3"/>
      <c r="CB140" s="3"/>
      <c r="CC140" s="3"/>
      <c r="CD140" s="41" t="s">
        <v>259</v>
      </c>
      <c r="CE140" s="40" t="s">
        <v>260</v>
      </c>
      <c r="CF140" s="3"/>
      <c r="CG140" s="41" t="s">
        <v>261</v>
      </c>
      <c r="CH140" s="40"/>
      <c r="CI140" s="3"/>
      <c r="CJ140" s="3"/>
      <c r="CK140" s="41" t="s">
        <v>262</v>
      </c>
      <c r="CL140" s="3"/>
      <c r="CM140" s="3"/>
      <c r="CN140" s="3"/>
      <c r="CO140" s="3"/>
      <c r="CP140" s="3"/>
      <c r="CQ140" s="37"/>
      <c r="CR140" s="37"/>
      <c r="CS140" s="37"/>
      <c r="CT140" s="37"/>
      <c r="CU140" s="37"/>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7"/>
      <c r="FF140" s="37"/>
      <c r="FG140" s="37"/>
      <c r="FH140" s="37"/>
      <c r="FI140" s="37"/>
      <c r="FJ140" s="3"/>
      <c r="FK140" s="3"/>
      <c r="FL140" s="3"/>
      <c r="FM140" s="3"/>
      <c r="FO140" s="3"/>
      <c r="FP140" s="3"/>
      <c r="FQ140" s="3" t="str">
        <f t="array" ref="FQ140">IF(SUM($FU140:$IP140)=74,"PASS","FAIL")</f>
        <v>PASS</v>
      </c>
      <c r="FR140" s="3">
        <f t="shared" si="13"/>
        <v>0</v>
      </c>
      <c r="FS140" s="3">
        <f t="shared" si="14"/>
        <v>0</v>
      </c>
      <c r="FT140" s="3"/>
      <c r="FU140" s="3">
        <f t="array" ref="FU140">SUM(IF(([2]JOE_DATA!$C$2:$C$19999=$C140)*([2]JOE_DATA!$B$2:$B$19999="Client Name Confidential"),1,0))</f>
        <v>1</v>
      </c>
      <c r="FV140" s="3">
        <f t="array" ref="FV140">IF(ISBLANK($E140),1,SUM(IF(([2]JOE_DATA!$C$2:$C$19999=$E140)*([2]JOE_DATA!$B$2:$B$19999="Client name confidential on completion"),1,0)))</f>
        <v>1</v>
      </c>
      <c r="FW140" s="3">
        <f t="array" ref="FW140">IF(LEN($F140)=0,0.5,SUM(IF(([2]JOE_DATA!$C$2:$C$19999=$F140)*([2]JOE_DATA!$B$2:$B$19999="Client sector group"),0.5,0)))
+
IF(LEN($G140)=0,0.25,SUM(IF(([2]JOE_DATA!$C$2:$C$19999=$G140)*([2]JOE_DATA!$B$2:$B$19999="Client sector group"),0.25,0)))
+
IF(LEN($H140)=0,0.25,SUM(IF(([2]JOE_DATA!$C$2:$C$19999=$H140)*([2]JOE_DATA!$B$2:$B$19999="Client sector group"),0.25,0)))</f>
        <v>1</v>
      </c>
      <c r="FX140" s="3">
        <f t="array" ref="FX140">IF(ISBLANK($I140),0.5,SUM(IF(([2]JOE_DATA!$C$2:$C$19999=$I140)*([2]JOE_DATA!$B$2:$B$19999="Client sub-sector group"),0.5,0)))
+
IF(ISBLANK($J140),0.25,SUM(IF(([2]JOE_DATA!$C$2:$C$19999=$J140)*([2]JOE_DATA!$B$2:$B$19999="Client sub-sector group"),0.25,0)))
+
IF(ISBLANK($K140),0.25,SUM(IF(([2]JOE_DATA!$C$2:$C$19999=$K140)*([2]JOE_DATA!$B$2:$B$19999="Client sub-sector group"),0.25,0)))</f>
        <v>1</v>
      </c>
      <c r="FY140" s="3">
        <f t="array" ref="FY140">IF(LEN($L140)=0,0.4,SUM(IF(([2]JOE_DATA!$C$2:$C$19999=$L140)*([2]JOE_DATA!$B$2:$B$19999="Predominant Country of Client"),0.4,0)))
+
IF(LEN($M140)=0,0.3,SUM(IF(([2]JOE_DATA!$C$2:$C$19999=$M140)*([2]JOE_DATA!$B$2:$B$19999="Predominant Country of Client"),0.3,0)))
+
IF(LEN($N140)=0,0.3,SUM(IF(([2]JOE_DATA!$C$2:$C$19999=$N140)*([2]JOE_DATA!$B$2:$B$19999="Predominant Country of Client"),0.3,0)))</f>
        <v>1</v>
      </c>
      <c r="FZ140" s="3">
        <f t="array" ref="FZ140">IF(LEN($O140)=0,0.4,SUM(IF(([2]JOE_DATA!$C$2:$C$19999=$O140)*([2]JOE_DATA!$B$2:$B$19999="Main practice group"),0.4,0)))
+
IF(LEN($P140)=0,0.3,SUM(IF(([2]JOE_DATA!$C$2:$C$19999=$P140)*([2]JOE_DATA!$B$2:$B$19999="Main practice group"),0.3,0)))
+
IF(LEN($Q140)=0,0.3,SUM(IF(([2]JOE_DATA!$C$2:$C$19999=$Q140)*([2]JOE_DATA!$B$2:$B$19999="Main practice group"),0.3,0)))</f>
        <v>1</v>
      </c>
      <c r="GA140" s="3">
        <f t="shared" si="15"/>
        <v>1</v>
      </c>
      <c r="GB140" s="3">
        <f t="shared" si="16"/>
        <v>1</v>
      </c>
      <c r="GC140" s="3">
        <f t="array" ref="GC140">IF(LEN($U140)=0,0.4,SUM(IF(([2]JOE_DATA!$C$2:$C$19999=$U140)*([2]JOE_DATA!$B$2:$B$19999="Matter sector group"),0.4,0)))
+
IF(LEN($V140)=0,0.3,SUM(IF(([2]JOE_DATA!$C$2:$C$19999=$V140)*([2]JOE_DATA!$B$2:$B$19999="Matter sector group"),0.3,0)))
+
IF(LEN($W140)=0,0.3,SUM(IF(([2]JOE_DATA!$C$2:$C$19999=$W140)*([2]JOE_DATA!$B$2:$B$19999="Matter sector group"),0.3,0)))</f>
        <v>1</v>
      </c>
      <c r="GD140" s="3">
        <f t="array" ref="GD140">IF(LEN($X140)=0,0.4,SUM(IF(([2]JOE_DATA!$C$2:$C$19999=$X140)*([2]JOE_DATA!$B$2:$B$19999="Matter sub-sector group"),0.4,0)))
+
IF(LEN($Y140)=0,0.3,SUM(IF(([2]JOE_DATA!$C$2:$C$19999=$Y140)*([2]JOE_DATA!$B$2:$B$19999="Matter sub-sector group"),0.3,0)))
+
IF(LEN($Z140)=0,0.3,SUM(IF(([2]JOE_DATA!$C$2:$C$19999=$Z140)*([2]JOE_DATA!$B$2:$B$19999="Matter sub-sector group"),0.3,0)))</f>
        <v>1</v>
      </c>
      <c r="GE140" s="3">
        <f t="array" ref="GE140">IF(ISBLANK($AD140),1,SUM(IF(([2]JOE_DATA!$C$2:$C$19999=$AD140)*([2]JOE_DATA!$B$2:$B$19999="Matter confidential"),1,0)))</f>
        <v>1</v>
      </c>
      <c r="GF140" s="3">
        <f t="array" ref="GF140">IF(ISBLANK($AE140),1,SUM(IF(([2]JOE_DATA!$C$2:$C$19999=$AE140)*([2]JOE_DATA!$B$2:$B$19999="Matter confidential on completion"),1,0)))</f>
        <v>1</v>
      </c>
      <c r="GG140" s="3">
        <f t="array" ref="GG140">IF(ISBLANK($AG140),1,SUM(IF(([2]JOE_DATA!$C$2:$C$19999=$AG140)*([2]JOE_DATA!$B$2:$B$19999="Applicable law"),1,0)))</f>
        <v>1</v>
      </c>
      <c r="GH140" s="3">
        <f t="array" ref="GH140">IF(ISBLANK($AO140),1,SUM(IF(([2]JOE_DATA!$C$2:$C$19999=$AO140)*([2]JOE_DATA!$B$2:$B$19999="Contentious"),1,0)))</f>
        <v>1</v>
      </c>
      <c r="GI140" s="3">
        <f t="array" ref="GI140">IF(ISBLANK($AP140),1,SUM(IF(([2]JOE_DATA!$C$2:$C$19999=$AP140)*([2]JOE_DATA!$B$2:$B$19999="Dispute resolution"),1,0)))</f>
        <v>1</v>
      </c>
      <c r="GJ140" s="3">
        <f t="array" ref="GJ140">IF(ISBLANK($AQ140),1,SUM(IF(([2]JOE_DATA!$C$2:$C$19999=$AQ140)*([2]JOE_DATA!$B$2:$B$19999="Language of dispute"),1,0)))</f>
        <v>1</v>
      </c>
      <c r="GK140" s="3">
        <f t="array" ref="GK140">IF(LEN($AW140)=0,0.4,SUM(IF(([2]JOE_DATA!$C$2:$C$19999=$AW140)*([2]JOE_DATA!$B$2:$B$19999="Country Of Arbitration"),0.4,0)))
+
IF(LEN($AX140)=0,0.3,SUM(IF(([2]JOE_DATA!$C$2:$C$19999=$AX140)*([2]JOE_DATA!$B$2:$B$19999="Country Of Arbitration"),0.3,0)))
+
IF(LEN($AY140)=0,0.3,SUM(IF(([2]JOE_DATA!$C$2:$C$19999=$AY140)*([2]JOE_DATA!$B$2:$B$19999="Country Of Arbitration"),0.3,0)))</f>
        <v>1</v>
      </c>
      <c r="GL140" s="3">
        <f t="array" ref="GL140">IF(LEN($AT140)=0,0.4,SUM(IF(([2]JOE_DATA!$C$2:$C$19999=$AT140)*([2]JOE_DATA!$B$2:$B$19999="Jurisdiction of dispute"),0.4,0)))
+
IF(LEN($AU140)=0,0.3,SUM(IF(([2]JOE_DATA!$C$2:$C$19999=$AU140)*([2]JOE_DATA!$B$2:$B$19999="Jurisdiction of dispute"),0.3,0)))
+
IF(LEN($AV140)=0,0.3,SUM(IF(([2]JOE_DATA!$C$2:$C$19999=$AV140)*([2]JOE_DATA!$B$2:$B$19999="Jurisdiction of dispute"),0.3,0)))</f>
        <v>1</v>
      </c>
      <c r="GM140" s="3">
        <f t="array" ref="GM140">IF(LEN($AZ140)=0,0.6,SUM(IF(([2]JOE_DATA!$C$2:$C$19999=$AZ140)*([2]JOE_DATA!$B$2:$B$19999="Seat of arbitration"),0.6,0)))
+
IF(LEN($BA140)=0,0.4,SUM(IF(([2]JOE_DATA!$C$2:$C$19999=$BA140)*([2]JOE_DATA!$B$2:$B$19999="Seat of arbitration"),0.4,0)))</f>
        <v>1</v>
      </c>
      <c r="GN140" s="3">
        <f t="array" ref="GN140">IF(ISBLANK($BB140),1,SUM(IF(([2]JOE_DATA!$C$2:$C$19999=$BB140)*([2]JOE_DATA!$B$2:$B$19999="Arbitral rules"),1,0)))</f>
        <v>1</v>
      </c>
      <c r="GO140" s="3">
        <f t="array" ref="GO140">IF(ISBLANK($BC140),1,SUM(IF(([2]JOE_DATA!$C$2:$C$19999=$BC140)*([2]JOE_DATA!$B$2:$B$19999="Investment treaty"),1,0)))</f>
        <v>1</v>
      </c>
      <c r="GP140" s="3">
        <f t="array" ref="GP140">IF(ISBLANK($BD140),1,SUM(IF(([2]JOE_DATA!$C$2:$C$19999=$BD140)*([2]JOE_DATA!$B$2:$B$19999="Investigation type"),1,0)))</f>
        <v>1</v>
      </c>
      <c r="GQ140" s="3">
        <f t="array" ref="GQ140">IF(ISBLANK($BF140),1,SUM(IF(([2]JOE_DATA!$C$2:$C$19999=$BF140)*([2]JOE_DATA!$B$2:$B$19999="Currency of deal"),1,0)))</f>
        <v>1</v>
      </c>
      <c r="GR140" s="3">
        <f t="array" ref="GR140">IF(ISBLANK($BG140),1,SUM(IF(([2]JOE_DATA!$C$2:$C$19999=$BG140)*([2]JOE_DATA!$B$2:$B$19999="Value confidential"),1,0)))</f>
        <v>1</v>
      </c>
      <c r="GS140" s="3">
        <f t="array" ref="GS140">IF(ISBLANK($BH140),1,SUM(IF(([2]JOE_DATA!$C$2:$C$19999=$BH140)*([2]JOE_DATA!$B$2:$B$19999="Value confidential on completion"),1,0)))</f>
        <v>1</v>
      </c>
      <c r="GT140" s="3">
        <f t="array" ref="GT140">IF(LEN($BI140)=0,0.4,SUM(IF(([2]JOE_DATA!$C$2:$C$19999=$BI140)*([2]JOE_DATA!$B$2:$B$19999="Teams"),0.4,0)))
+
IF(LEN($BJ140)=0,0.3,SUM(IF(([2]JOE_DATA!$C$2:$C$19999=$BJ140)*([2]JOE_DATA!$B$2:$B$19999="Teams"),0.3,0)))
+
IF(LEN($BK140)=0,0.3,SUM(IF(([2]JOE_DATA!$C$2:$C$19999=$BK140)*([2]JOE_DATA!$B$2:$B$19999="Teams"),0.3,0)))</f>
        <v>1</v>
      </c>
      <c r="GU140" s="3">
        <f t="array" ref="GU140">IF(LEN($BL140)=0,0.4,SUM(IF(([2]JOE_DATA!$C$2:$C$19999=$BL140)*([2]JOE_DATA!$B$2:$B$19999="Lead Matter Partner"),0.4,0)))
+
IF(LEN($BM140)=0,0.3,SUM(IF(([2]JOE_DATA!$C$2:$C$19999=$BM140)*([2]JOE_DATA!$B$2:$B$19999="Lead Matter Partner"),0.3,0)))
+
IF(LEN($BN140)=0,0.3,SUM(IF(([2]JOE_DATA!$C$2:$C$19999=$BN140)*([2]JOE_DATA!$B$2:$B$19999="Lead Matter Partner"),0.3,0)))</f>
        <v>1</v>
      </c>
      <c r="GV140" s="3">
        <f t="array" ref="GV140">IF(LEN($BP140)=0,0.4,SUM(IF(([2]JOE_DATA!$C$2:$C$19999=$BP140)*([2]JOE_DATA!$B$2:$B$19999="Source of credential"),0.4,0)))
+
IF(LEN($BQ140)=0,0.3,SUM(IF(([2]JOE_DATA!$C$2:$C$19999=$BQ140)*([2]JOE_DATA!$B$2:$B$19999="Source of credential"),0.3,0)))
+
IF(LEN($BR140)=0,0.3,SUM(IF(([2]JOE_DATA!$C$2:$C$19999=$BR140)*([2]JOE_DATA!$B$2:$B$19999="Source of credential"),0.3,0)))</f>
        <v>1</v>
      </c>
      <c r="GW140" s="3">
        <f t="array" ref="GW140">IF(LEN($BX140)=0,0.4,SUM(IF(([2]JOE_DATA!$C$2:$C$19999=$BX140)*([2]JOE_DATA!$B$2:$B$19999="CMS firms involved"),0.4,0)))
+
IF(LEN($BY140)=0,0.6,SUM(IF(([2]JOE_DATA!$C$2:$C$19999=$BY140)*([2]JOE_DATA!$B$2:$B$19999="CMS firms involved"),0.6,0)))</f>
        <v>1</v>
      </c>
      <c r="GX140" s="3">
        <f t="array" ref="GX140">IF(ISBLANK($BZ140),1,SUM(IF(([2]JOE_DATA!$C$2:$C$19999=$BZ140)*([2]JOE_DATA!$B$2:$B$19999="Lead CMS firm"),1,0)))</f>
        <v>1</v>
      </c>
      <c r="GY140" s="3">
        <f t="array" ref="GY140">IF(LEN($CA140)=0,0.4,SUM(IF(([2]JOE_DATA!$C$2:$C$19999=$CA140)*([2]JOE_DATA!$B$2:$B$19999="Countries of other CMS firms"),0.4,0)))
+
IF(LEN($CB140)=0,0.3,SUM(IF(([2]JOE_DATA!$C$2:$C$19999=$CB140)*([2]JOE_DATA!$B$2:$B$19999="Countries of other CMS firms"),0.3,0)))
+
IF(LEN($CC140)=0,0.3,SUM(IF(([2]JOE_DATA!$C$2:$C$19999=$CC140)*([2]JOE_DATA!$B$2:$B$19999="Countries of other CMS firms"),0.3,0)))</f>
        <v>1</v>
      </c>
      <c r="GZ140" s="3">
        <f t="array" ref="GZ140">IF(ISBLANK($CD140),1,SUM(IF(([2]JOE_DATA!$C$2:$C$19999=$CD140)*([2]JOE_DATA!$B$2:$B$19999="Credential status"),1,0)))</f>
        <v>1</v>
      </c>
      <c r="HA140" s="3">
        <f t="array" ref="HA140">IF(ISBLANK($CE140),1,SUM(IF(([2]JOE_DATA!$C$2:$C$19999=$CE140)*([2]JOE_DATA!$B$2:$B$19999="Credential version"),1,0)))</f>
        <v>1</v>
      </c>
      <c r="HB140" s="3">
        <f t="array" ref="HB140">IF(ISBLANK($CG140),1,SUM(IF(([2]JOE_DATA!$C$2:$C$19999=$CG140)*([2]JOE_DATA!$B$2:$B$19999="Credential type "),1,0)))</f>
        <v>1</v>
      </c>
      <c r="HC140" s="3">
        <f t="array" ref="HC140">IF(ISBLANK($CH140),1,SUM(IF(([2]JOE_DATA!$C$2:$C$19999=$CH140)*([2]JOE_DATA!$B$2:$B$19999="Other uses"),1,0)))</f>
        <v>1</v>
      </c>
      <c r="HD140" s="3">
        <f t="array" ref="HD140">IF(ISBLANK($CK140),1,SUM(IF(([2]JOE_DATA!$C$2:$C$19999=$CK140)*([2]JOE_DATA!$B$2:$B$19999="Priority"),1,0)))</f>
        <v>1</v>
      </c>
      <c r="HE140" s="3">
        <f t="array" ref="HE140">IF(LEN($CM140)=0,0.4,SUM(IF(([2]JOE_DATA!$C$2:$C$19999=$CM140)*([2]JOE_DATA!$B$2:$B$19999="Know how"),0.4,0)))
+
IF(LEN($CN140)=0,0.3,SUM(IF(([2]JOE_DATA!$C$2:$C$19999=$CN140)*([2]JOE_DATA!$B$2:$B$19999="Know how"),0.3,0)))
+
IF(LEN($CO140)=0,0.3,SUM(IF(([2]JOE_DATA!$C$2:$C$19999=$CO140)*([2]JOE_DATA!$B$2:$B$19999="Know how"),0.3,0)))</f>
        <v>1</v>
      </c>
      <c r="HF140" s="3">
        <f t="array" ref="HF140">IF(LEN($CS140)=0,0.4,SUM(IF(([2]JOE_DATA!$C$2:$C$19999=$CS140)*([2]JOE_DATA!$B$2:$B$19999="Work type")*([2]JOE_DATA!$A$2:$A$19999="BAIF"),0.4,0)))
+
IF(LEN($CT140)=0,0.3,SUM(IF(([2]JOE_DATA!$C$2:$C$19999=$CT140)*([2]JOE_DATA!$B$2:$B$19999="Work type")*([2]JOE_DATA!$A$2:$A$19999="BAIF"),0.3,0)))
+
IF(LEN($CU140)=0,0.3,SUM(IF(([2]JOE_DATA!$C$2:$C$19999=$CU140)*([2]JOE_DATA!$B$2:$B$19999="Work type")*([2]JOE_DATA!$A$2:$A$19999="BAIF"),0.3,0)))</f>
        <v>1</v>
      </c>
      <c r="HG140" s="3">
        <f t="array" ref="HG140">IF(LEN($CQ140)=0,1,SUM(IF(([2]JOE_DATA!$C$2:$C$19999=$CQ140)*([2]JOE_DATA!$B$2:$B$19999="Client type")*([2]JOE_DATA!$A$2:$A$19999="BAIF"),1,0)))</f>
        <v>1</v>
      </c>
      <c r="HH140" s="3">
        <f t="array" ref="HH140">IF(LEN($CW140)=0,0.4,SUM(IF(([2]JOE_DATA!$C$2:$C$19999=$CW140)*([2]JOE_DATA!$B$2:$B$19999="Work type")*([2]JOE_DATA!$A$2:$A$19999="CRD"),0.4,0)))
+
IF(LEN($CX140)=0,0.3,SUM(IF(([2]JOE_DATA!$C$2:$C$19999=$CX140)*([2]JOE_DATA!$B$2:$B$19999="Work type")*([2]JOE_DATA!$A$2:$A$19999="CRD"),0.3,0)))
+
IF(LEN($CY140)=0,0.3,SUM(IF(([2]JOE_DATA!$C$2:$C$19999=$CY140)*([2]JOE_DATA!$B$2:$B$19999="Work type")*([2]JOE_DATA!$A$2:$A$19999="CRD"),0.3,0)))</f>
        <v>1</v>
      </c>
      <c r="HI140" s="3">
        <f t="array" ref="HI140">IF(LEN($CZ140)=0,0.4,SUM(IF(([2]JOE_DATA!$C$2:$C$19999=$CZ140)*([2]JOE_DATA!$B$2:$B$19999="Sub-work type")*([2]JOE_DATA!$A$2:$A$19999="CRD"),0.4,0)))
+
IF(LEN($DA140)=0,0.3,SUM(IF(([2]JOE_DATA!$C$2:$C$19999=$DA140)*([2]JOE_DATA!$B$2:$B$19999="Sub-work type")*([2]JOE_DATA!$A$2:$A$19999="CRD"),0.3,0)))
+
IF(LEN($DB140)=0,0.3,SUM(IF(([2]JOE_DATA!$C$2:$C$19999=$DB140)*([2]JOE_DATA!$B$2:$B$19999="Sub-work type")*([2]JOE_DATA!$A$2:$A$19999="CRD"),0.3,0)))</f>
        <v>1</v>
      </c>
      <c r="HJ140" s="3">
        <f t="array" ref="HJ140">IF(LEN($CV140)=0,1,SUM(IF(([2]JOE_DATA!$C$2:$C$19999=$CV140)*([2]JOE_DATA!$B$2:$B$19999="Client type")*([2]JOE_DATA!$A$2:$A$19999="CRD"),1,0)))</f>
        <v>1</v>
      </c>
      <c r="HK140" s="3">
        <f t="array" ref="HK140">IF(LEN($DC140)=0,0.4,SUM(IF(([2]JOE_DATA!$C$2:$C$19999=$DC140)*([2]JOE_DATA!$B$2:$B$19999="Work type")*([2]JOE_DATA!$A$2:$A$19999="Corporate"),0.4,0)))
+
IF(LEN($DD140)=0,0.3,SUM(IF(([2]JOE_DATA!$C$2:$C$19999=$DD140)*([2]JOE_DATA!$B$2:$B$19999="Work type")*([2]JOE_DATA!$A$2:$A$19999="Corporate"),0.3,0)))
+
IF(LEN($DE140)=0,0.3,SUM(IF(([2]JOE_DATA!$C$2:$C$19999=$DE140)*([2]JOE_DATA!$B$2:$B$19999="Work type")*([2]JOE_DATA!$A$2:$A$19999="Corporate"),0.3,0)))</f>
        <v>1</v>
      </c>
      <c r="HL140" s="3">
        <f t="array" ref="HL140">IF(LEN($DF140)=0,0.4,SUM(IF(([2]JOE_DATA!$C$2:$C$19999=$DF140)*([2]JOE_DATA!$B$2:$B$19999="Sub-work type")*([2]JOE_DATA!$A$2:$A$19999="Corporate"),0.4,0)))
+
IF(LEN($DG140)=0,0.3,SUM(IF(([2]JOE_DATA!$C$2:$C$19999=$DG140)*([2]JOE_DATA!$B$2:$B$19999="Sub-work type")*([2]JOE_DATA!$A$2:$A$19999="Corporate"),0.3,0)))
+
IF(LEN($DH140)=0,0.3,SUM(IF(([2]JOE_DATA!$C$2:$C$19999=$DH140)*([2]JOE_DATA!$B$2:$B$19999="Sub-work type")*([2]JOE_DATA!$A$2:$A$19999="Corporate"),0.3,0)))</f>
        <v>1</v>
      </c>
      <c r="HM140" s="3">
        <f t="array" ref="HM140">IF(LEN($DI140)=0,0.4,SUM(IF(([2]JOE_DATA!$C$2:$C$19999=$DI140)*([2]JOE_DATA!$B$2:$B$19999="Acting for")*([2]JOE_DATA!$A$2:$A$19999="Corporate"),0.4,0)))
+
IF(LEN($DJ140)=0,0.3,SUM(IF(([2]JOE_DATA!$C$2:$C$19999=$DJ140)*([2]JOE_DATA!$B$2:$B$19999="Acting for")*([2]JOE_DATA!$A$2:$A$19999="Corporate"),0.3,0)))
+
IF(LEN($DK140)=0,0.3,SUM(IF(([2]JOE_DATA!$C$2:$C$19999=$DK140)*([2]JOE_DATA!$B$2:$B$19999="Acting for")*([2]JOE_DATA!$A$2:$A$19999="Corporate"),0.3,0)))</f>
        <v>1</v>
      </c>
      <c r="HN140" s="3">
        <f t="array" ref="HN140">IF(LEN($DM140)=0,0.4,SUM(IF(([2]JOE_DATA!$C$2:$C$19999=$DM140)*([2]JOE_DATA!$B$2:$B$19999="Country of buyer")*([2]JOE_DATA!$A$2:$A$19999="Corporate"),0.4,0)))
+
IF(LEN($DN140)=0,0.3,SUM(IF(([2]JOE_DATA!$C$2:$C$19999=$DN140)*([2]JOE_DATA!$B$2:$B$19999="Country of buyer")*([2]JOE_DATA!$A$2:$A$19999="Corporate"),0.3,0)))
+
IF(LEN($DL140)=0,0.3,SUM(IF(([2]JOE_DATA!$C$2:$C$19999=$DL140)*([2]JOE_DATA!$B$2:$B$19999="Country of buyer")*([2]JOE_DATA!$A$2:$A$19999="Corporate"),0.3,0)))</f>
        <v>1</v>
      </c>
      <c r="HO140" s="3">
        <f t="array" ref="HO140">IF(LEN($DO140)=0,0.4,SUM(IF(([2]JOE_DATA!$C$2:$C$19999=$DO140)*([2]JOE_DATA!$B$2:$B$19999="Country of seller")*([2]JOE_DATA!$A$2:$A$19999="Corporate"),0.4,0)))
+
IF(LEN($DP140)=0,0.3,SUM(IF(([2]JOE_DATA!$C$2:$C$19999=$DP140)*([2]JOE_DATA!$B$2:$B$19999="Country of seller")*([2]JOE_DATA!$A$2:$A$19999="Corporate"),0.3,0)))
+
IF(LEN($DQ140)=0,0.3,SUM(IF(([2]JOE_DATA!$C$2:$C$19999=$DQ140)*([2]JOE_DATA!$B$2:$B$19999="Country of seller")*([2]JOE_DATA!$A$2:$A$19999="Corporate"),0.3,0)))</f>
        <v>1</v>
      </c>
      <c r="HP140" s="3">
        <f t="array" ref="HP140">IF(LEN($DR140)=0,0.4,SUM(IF(([2]JOE_DATA!$C$2:$C$19999=$DR140)*([2]JOE_DATA!$B$2:$B$19999="Country of target")*([2]JOE_DATA!$A$2:$A$19999="Corporate"),0.4,0)))
+
IF(LEN($DS140)=0,0.3,SUM(IF(([2]JOE_DATA!$C$2:$C$19999=$DS140)*([2]JOE_DATA!$B$2:$B$19999="Country of target")*([2]JOE_DATA!$A$2:$A$19999="Corporate"),0.3,0)))
+
IF(LEN($DT140)=0,0.3,SUM(IF(([2]JOE_DATA!$C$2:$C$19999=$DT140)*([2]JOE_DATA!$B$2:$B$19999="Country of target")*([2]JOE_DATA!$A$2:$A$19999="Corporate"),0.3,0)))</f>
        <v>1</v>
      </c>
      <c r="HQ140" s="3">
        <f t="array" ref="HQ140">IF(LEN($DU140)=0,1,SUM(IF(([2]JOE_DATA!$C$2:$C$19999=$DU140)*([2]JOE_DATA!$B$2:$B$19999="Value over US $5m")*([2]JOE_DATA!$A$2:$A$19999="Corporate"),1,0)))</f>
        <v>1</v>
      </c>
      <c r="HR140" s="3">
        <f t="array" ref="HR140">IF(LEN($DV140)=0,1,SUM(IF(([2]JOE_DATA!$C$2:$C$19999=$DV140)*([2]JOE_DATA!$B$2:$B$19999="Value over £500,000")*([2]JOE_DATA!$A$2:$A$19999="Corporate"),1,0)))</f>
        <v>1</v>
      </c>
      <c r="HS140" s="3">
        <f t="array" ref="HS140">IF(LEN($DW140)=0,1,SUM(IF(([2]JOE_DATA!$C$2:$C$19999=$DW140)*([2]JOE_DATA!$B$2:$B$19999="Value over Euro 5m")*([2]JOE_DATA!$A$2:$A$19999="Corporate"),1,0)))</f>
        <v>1</v>
      </c>
      <c r="HT140" s="3">
        <f t="array" ref="HT140">IF(LEN($DX140)=0,1,SUM(IF(([2]JOE_DATA!$C$2:$C$19999=$DX140)*([2]JOE_DATA!$B$2:$B$19999="Value range in euros")*([2]JOE_DATA!$A$2:$A$19999="Corporate"),1,0)))</f>
        <v>1</v>
      </c>
      <c r="HU140" s="3">
        <f t="array" ref="HU140">IF(LEN($DY140)=0,1,SUM(IF(([2]JOE_DATA!$C$2:$C$19999=$DY140)*([2]JOE_DATA!$B$2:$B$19999="Is the deal relevant for M&amp;A study")*([2]JOE_DATA!$A$2:$A$19999="Corporate"),1,0)))</f>
        <v>1</v>
      </c>
      <c r="HV140" s="3">
        <f t="array" ref="HV140">IF(LEN($DZ140)=0,1,SUM(IF(([2]JOE_DATA!$C$2:$C$19999=$DZ140)*([2]JOE_DATA!$B$2:$B$19999="Does the deal involve PE clients")*([2]JOE_DATA!$A$2:$A$19999="Corporate"),1,0)))</f>
        <v>1</v>
      </c>
      <c r="HW140" s="3">
        <f t="array" ref="HW140">IF(LEN($EA140)=0,1,SUM(IF(([2]JOE_DATA!$C$2:$C$19999=$EA140)*([2]JOE_DATA!$B$2:$B$19999="Quarter deal announced/signed")*([2]JOE_DATA!$A$2:$A$19999="Corporate"),1,0)))</f>
        <v>1</v>
      </c>
      <c r="HX140" s="3">
        <f t="array" ref="HX140">IF(LEN($EB140)=0,1,SUM(IF(([2]JOE_DATA!$C$2:$C$19999=$EB140)*([2]JOE_DATA!$B$2:$B$19999="Quarter deal completed")*([2]JOE_DATA!$A$2:$A$19999="Corporate"),1,0)))</f>
        <v>1</v>
      </c>
      <c r="HY140" s="3">
        <f t="array" ref="HY140">IF(LEN($EC140)=0,1,SUM(IF(([2]JOE_DATA!$C$2:$C$19999=$EC140)*([2]JOE_DATA!$B$2:$B$19999="Year deal announced/signed")*([2]JOE_DATA!$A$2:$A$19999="Corporate"),1,0)))</f>
        <v>1</v>
      </c>
      <c r="HZ140" s="3">
        <f t="array" ref="HZ140">IF(LEN($ED140)=0,1,SUM(IF(([2]JOE_DATA!$C$2:$C$19999=$ED140)*([2]JOE_DATA!$B$2:$B$19999="Year deal completed")*([2]JOE_DATA!$A$2:$A$19999="Corporate"),1,0)))</f>
        <v>1</v>
      </c>
      <c r="IA140" s="3">
        <v>1</v>
      </c>
      <c r="IB140" s="3">
        <f t="array" ref="IB140">IF(LEN($EF140)=0,1,SUM(IF(([2]JOE_DATA!$C$2:$C$19999=$EF140)*([2]JOE_DATA!$B$2:$B$19999="Work type")*([2]JOE_DATA!$A$2:$A$19999="Corporate Tax"),1,0)))</f>
        <v>1</v>
      </c>
      <c r="IC140" s="3">
        <f t="array" ref="IC140">IF(LEN($EG140)=0,0.4,SUM(IF(([2]JOE_DATA!$C$2:$C$19999=$EG140)*([2]JOE_DATA!$B$2:$B$19999="Work type")*([2]JOE_DATA!$A$2:$A$19999="EPC Construction"),0.4,0)))
+
IF(LEN($EH140)=0,0.3,SUM(IF(([2]JOE_DATA!$C$2:$C$19999=$EH140)*([2]JOE_DATA!$B$2:$B$19999="Work type")*([2]JOE_DATA!$A$2:$A$19999="EPC Construction"),0.3,0)))
+
IF(LEN($EI140)=0,0.3,SUM(IF(([2]JOE_DATA!$C$2:$C$19999=$EI140)*([2]JOE_DATA!$B$2:$B$19999="Work type")*([2]JOE_DATA!$A$2:$A$19999="EPC Construction"),0.3,0)))</f>
        <v>1</v>
      </c>
      <c r="ID140" s="3">
        <f t="array" ref="ID140">IF(LEN($EJ140)=0,0.4,SUM(IF(([2]JOE_DATA!$C$2:$C$19999=$EJ140)*([2]JOE_DATA!$B$2:$B$19999="Contract type")*([2]JOE_DATA!$A$2:$A$19999="EPC Construction"),0.4,0)))
+
IF(LEN($EK140)=0,0.3,SUM(IF(([2]JOE_DATA!$C$2:$C$19999=$EK140)*([2]JOE_DATA!$B$2:$B$19999="Contract type")*([2]JOE_DATA!$A$2:$A$19999="EPC Construction"),0.3,0)))
+
IF(LEN($EL140)=0,0.3,SUM(IF(([2]JOE_DATA!$C$2:$C$19999=$EL140)*([2]JOE_DATA!$B$2:$B$19999="Contract type")*([2]JOE_DATA!$A$2:$A$19999="EPC Construction"),0.3,0)))</f>
        <v>1</v>
      </c>
      <c r="IE140" s="3">
        <f t="array" ref="IE140">IF(LEN($EP140)=0,1,SUM(IF(([2]JOE_DATA!$C$2:$C$19999=$EP140)*([2]JOE_DATA!$B$2:$B$19999="Client type")*([2]JOE_DATA!$A$2:$A$19999="EPC Construction"),1,0)))</f>
        <v>1</v>
      </c>
      <c r="IF140" s="3">
        <f t="array" ref="IF140">IF(LEN($EN140)=0,1,SUM(IF(([2]JOE_DATA!$C$2:$C$19999=$EN140)*([2]JOE_DATA!$B$2:$B$19999="Subject matter")*([2]JOE_DATA!$A$2:$A$19999="EPC Construction"),1,0)))</f>
        <v>1</v>
      </c>
      <c r="IG140" s="3">
        <f t="array" ref="IG140">IF(LEN($ER140)=0,1,SUM(IF(([2]JOE_DATA!$C$2:$C$19999=$ER140)*([2]JOE_DATA!$B$2:$B$19999="Client scope")*([2]JOE_DATA!$A$2:$A$19999="EPC Construction"),1,0)))</f>
        <v>1</v>
      </c>
      <c r="IH140" s="3">
        <f t="array" ref="IH140">IF(LEN($ES140)=0,0.4,SUM(IF(([2]JOE_DATA!$C$2:$C$19999=$ES140)*([2]JOE_DATA!$B$2:$B$19999="Work type")*([2]JOE_DATA!$A$2:$A$19999="EPC Energy"),0.4,0)))
+
IF(LEN($ET140)=0,0.3,SUM(IF(([2]JOE_DATA!$C$2:$C$19999=$ET140)*([2]JOE_DATA!$B$2:$B$19999="Work type")*([2]JOE_DATA!$A$2:$A$19999="EPC Energy"),0.3,0)))
+
IF(LEN($EU140)=0,0.3,SUM(IF(([2]JOE_DATA!$C$2:$C$19999=$EU140)*([2]JOE_DATA!$B$2:$B$19999="Work type")*([2]JOE_DATA!$A$2:$A$19999="EPC Energy"),0.3,0)))</f>
        <v>1</v>
      </c>
      <c r="II140" s="3">
        <f t="array" ref="II140">IF(LEN($EV140)=0,1,SUM(IF(([2]JOE_DATA!$C$2:$C$19999=$EV140)*([2]JOE_DATA!$B$2:$B$19999="Work type")*([2]JOE_DATA!$A$2:$A$19999="EPC Energy"),1,0)))</f>
        <v>1</v>
      </c>
      <c r="IJ140" s="3">
        <f t="array" ref="IJ140">IF(LEN($EW140)=0,1,SUM(IF(([2]JOE_DATA!$C$2:$C$19999=$EW140)*([2]JOE_DATA!$B$2:$B$19999="Client type")*([2]JOE_DATA!$A$2:$A$19999="EPC Projects"),1,0)))</f>
        <v>1</v>
      </c>
      <c r="IK140" s="3">
        <f t="array" ref="IK140">IF(LEN($FE140)=0,0.4,SUM(IF(([2]JOE_DATA!$C$2:$C$19999=$FE140)*([2]JOE_DATA!$B$2:$B$19999="Client type")*([2]JOE_DATA!$A$2:$A$19999="Real Estate"),0.4,0)))
+
IF(LEN($FF140)=0,0.3,SUM(IF(([2]JOE_DATA!$C$2:$C$19999=$FF140)*([2]JOE_DATA!$B$2:$B$19999="Client type")*([2]JOE_DATA!$A$2:$A$19999="Real Estate"),0.3,0)))
+
IF(LEN($FG140)=0,0.3,SUM(IF(([2]JOE_DATA!$C$2:$C$19999=$FG140)*([2]JOE_DATA!$B$2:$B$19999="Client type")*([2]JOE_DATA!$A$2:$A$19999="Real Estate"),0.3,0)))</f>
        <v>1</v>
      </c>
      <c r="IL140" s="3">
        <f t="array" ref="IL140">IF(LEN($FH140)=0,0.4,SUM(IF(([2]JOE_DATA!$C$2:$C$19999=$FH140)*([2]JOE_DATA!$B$2:$B$19999="Work type")*([2]JOE_DATA!$A$2:$A$19999="Real Estate"),0.4,0)))
+
IF(LEN($FI140)=0,0.3,SUM(IF(([2]JOE_DATA!$C$2:$C$19999=$FI140)*([2]JOE_DATA!$B$2:$B$19999="Work type")*([2]JOE_DATA!$A$2:$A$19999="Real Estate"),0.3,0)))
+
IF(LEN($FJ140)=0,0.3,SUM(IF(([2]JOE_DATA!$C$2:$C$19999=$FJ140)*([2]JOE_DATA!$B$2:$B$19999="Work type")*([2]JOE_DATA!$A$2:$A$19999="Real Estate"),0.3,0)))</f>
        <v>1</v>
      </c>
      <c r="IM140" s="3">
        <f t="array" ref="IM140">IF(LEN($EX140)=0,0.4,SUM(IF(([2]JOE_DATA!$C$2:$C$19999=$EX140)*([2]JOE_DATA!$B$2:$B$19999="Work type")*([2]JOE_DATA!$A$2:$A$19999="Human Capital"),0.4,0)))
+
IF(LEN($EY140)=0,0.3,SUM(IF(([2]JOE_DATA!$C$2:$C$19999=$EY140)*([2]JOE_DATA!$B$2:$B$19999="Work type")*([2]JOE_DATA!$A$2:$A$19999="Human Capital"),0.3,0)))
+
IF(LEN($EZ140)=0,0.3,SUM(IF(([2]JOE_DATA!$C$2:$C$19999=$EZ140)*([2]JOE_DATA!$B$2:$B$19999="Work type")*([2]JOE_DATA!$A$2:$A$19999="Human Capital"),0.3,0)))</f>
        <v>1</v>
      </c>
      <c r="IN140" s="3">
        <f t="array" ref="IN140">IF(LEN($FA140)=0,0.4,SUM(IF(([2]JOE_DATA!$C$2:$C$19999=$FA140)*([2]JOE_DATA!$B$2:$B$19999="Sub-work types")*([2]JOE_DATA!$A$2:$A$19999="Human Capital"),0.4,0)))
+
IF(LEN($FB140)=0,0.3,SUM(IF(([2]JOE_DATA!$C$2:$C$19999=$FB140)*([2]JOE_DATA!$B$2:$B$19999="Sub-work types")*([2]JOE_DATA!$A$2:$A$19999="Human Capital"),0.3,0)))
+
IF(LEN($FC140)=0,0.3,SUM(IF(([2]JOE_DATA!$C$2:$C$19999=$FC140)*([2]JOE_DATA!$B$2:$B$19999="Sub-work types")*([2]JOE_DATA!$A$2:$A$19999="Human Capital"),0.3,0)))</f>
        <v>1</v>
      </c>
      <c r="IO140" s="16">
        <f t="array" ref="IO140">IF(LEN($FD140)=0,1,SUM(IF(([2]JOE_DATA!$C$2:$C$19999=$FD140)*([2]JOE_DATA!$B$2:$B$19999="Pension scheme")*([2]JOE_DATA!$A$2:$A$19999="Human Capital"),1,0)))</f>
        <v>1</v>
      </c>
      <c r="IP140" s="3">
        <f t="array" ref="IP140">IF(LEN($BT140)=0,0.4,SUM(IF(([2]JOE_DATA!$C$2:$C$19999=$BT140)*([2]JOE_DATA!$B$2:$B$19999="Other Matter Executive"),0.4,0)))
+
IF(LEN($BU140)=0,0.3,SUM(IF(([2]JOE_DATA!$C$2:$C$19999=$BU140)*([2]JOE_DATA!$B$2:$B$19999="Other Matter Executive"),0.3,0)))
+
IF(LEN($BV140)=0,0.3,SUM(IF(([2]JOE_DATA!$C$2:$C$19999=$BV140)*([2]JOE_DATA!$B$2:$B$19999="Other Matter Executive"),0.3,0)))</f>
        <v>1</v>
      </c>
    </row>
    <row r="141" spans="1:250" ht="36.75">
      <c r="A141" s="37" t="s">
        <v>246</v>
      </c>
      <c r="B141" s="38" t="s">
        <v>647</v>
      </c>
      <c r="C141" s="37" t="s">
        <v>254</v>
      </c>
      <c r="D141" s="37"/>
      <c r="E141" s="3"/>
      <c r="F141" s="39" t="s">
        <v>482</v>
      </c>
      <c r="G141" s="3"/>
      <c r="H141" s="3"/>
      <c r="I141" s="40" t="s">
        <v>537</v>
      </c>
      <c r="J141" s="3"/>
      <c r="K141" s="3"/>
      <c r="L141" s="37"/>
      <c r="M141" s="3"/>
      <c r="N141" s="3"/>
      <c r="O141" s="41" t="s">
        <v>100</v>
      </c>
      <c r="P141" s="37"/>
      <c r="Q141" s="37"/>
      <c r="R141" s="3"/>
      <c r="S141" s="42"/>
      <c r="T141" s="42">
        <v>40367</v>
      </c>
      <c r="U141" s="37" t="s">
        <v>482</v>
      </c>
      <c r="V141" s="3"/>
      <c r="W141" s="3"/>
      <c r="X141" s="40" t="s">
        <v>537</v>
      </c>
      <c r="Y141" s="3"/>
      <c r="Z141" s="3"/>
      <c r="AA141" s="37" t="s">
        <v>648</v>
      </c>
      <c r="AB141" s="37" t="s">
        <v>649</v>
      </c>
      <c r="AC141" s="3"/>
      <c r="AD141" s="37" t="s">
        <v>254</v>
      </c>
      <c r="AE141" s="3"/>
      <c r="AF141" s="3"/>
      <c r="AG141" s="43" t="s">
        <v>130</v>
      </c>
      <c r="AH141" s="3"/>
      <c r="AI141" s="37" t="s">
        <v>255</v>
      </c>
      <c r="AJ141" s="3"/>
      <c r="AK141" s="3"/>
      <c r="AL141" s="37"/>
      <c r="AM141" s="3"/>
      <c r="AN141" s="3"/>
      <c r="AO141" s="37" t="s">
        <v>256</v>
      </c>
      <c r="AP141" s="3"/>
      <c r="AQ141" s="3"/>
      <c r="AR141" s="3"/>
      <c r="AS141" s="3"/>
      <c r="AT141" s="3"/>
      <c r="AU141" s="3"/>
      <c r="AV141" s="3"/>
      <c r="AW141" s="3"/>
      <c r="AX141" s="3"/>
      <c r="AY141" s="3"/>
      <c r="AZ141" s="3"/>
      <c r="BA141" s="3"/>
      <c r="BB141" s="3"/>
      <c r="BC141" s="3"/>
      <c r="BD141" s="3"/>
      <c r="BE141" s="44"/>
      <c r="BF141" s="37"/>
      <c r="BG141" s="37" t="s">
        <v>254</v>
      </c>
      <c r="BH141" s="3"/>
      <c r="BI141" s="37" t="s">
        <v>289</v>
      </c>
      <c r="BJ141" s="45"/>
      <c r="BK141" s="45"/>
      <c r="BL141" s="46" t="s">
        <v>290</v>
      </c>
      <c r="BM141" s="46"/>
      <c r="BN141" s="37"/>
      <c r="BO141" s="3"/>
      <c r="BP141" s="3"/>
      <c r="BQ141" s="3"/>
      <c r="BR141" s="3"/>
      <c r="BS141" s="3"/>
      <c r="BT141" s="46" t="s">
        <v>329</v>
      </c>
      <c r="BU141" s="46" t="s">
        <v>284</v>
      </c>
      <c r="BV141" s="37"/>
      <c r="BW141" s="3"/>
      <c r="BX141" s="3"/>
      <c r="BY141" s="3"/>
      <c r="BZ141" s="3"/>
      <c r="CA141" s="3"/>
      <c r="CB141" s="3"/>
      <c r="CC141" s="3"/>
      <c r="CD141" s="41" t="s">
        <v>259</v>
      </c>
      <c r="CE141" s="40" t="s">
        <v>260</v>
      </c>
      <c r="CF141" s="3"/>
      <c r="CG141" s="41" t="s">
        <v>261</v>
      </c>
      <c r="CH141" s="40"/>
      <c r="CI141" s="3"/>
      <c r="CJ141" s="3"/>
      <c r="CK141" s="41" t="s">
        <v>262</v>
      </c>
      <c r="CL141" s="3"/>
      <c r="CM141" s="3"/>
      <c r="CN141" s="3"/>
      <c r="CO141" s="3"/>
      <c r="CP141" s="3"/>
      <c r="CQ141" s="37"/>
      <c r="CR141" s="37"/>
      <c r="CS141" s="37"/>
      <c r="CT141" s="37"/>
      <c r="CU141" s="37"/>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7"/>
      <c r="FF141" s="37"/>
      <c r="FG141" s="37"/>
      <c r="FH141" s="37"/>
      <c r="FI141" s="37"/>
      <c r="FJ141" s="3"/>
      <c r="FK141" s="3"/>
      <c r="FL141" s="3"/>
      <c r="FM141" s="3"/>
      <c r="FO141" s="3"/>
      <c r="FP141" s="3"/>
      <c r="FQ141" s="3" t="str">
        <f t="array" ref="FQ141">IF(SUM($FU141:$IP141)=74,"PASS","FAIL")</f>
        <v>PASS</v>
      </c>
      <c r="FR141" s="3">
        <f t="shared" si="13"/>
        <v>0</v>
      </c>
      <c r="FS141" s="3">
        <f t="shared" si="14"/>
        <v>0</v>
      </c>
      <c r="FT141" s="3"/>
      <c r="FU141" s="3">
        <f t="array" ref="FU141">SUM(IF(([2]JOE_DATA!$C$2:$C$19999=$C141)*([2]JOE_DATA!$B$2:$B$19999="Client Name Confidential"),1,0))</f>
        <v>1</v>
      </c>
      <c r="FV141" s="3">
        <f t="array" ref="FV141">IF(ISBLANK($E141),1,SUM(IF(([2]JOE_DATA!$C$2:$C$19999=$E141)*([2]JOE_DATA!$B$2:$B$19999="Client name confidential on completion"),1,0)))</f>
        <v>1</v>
      </c>
      <c r="FW141" s="3">
        <f t="array" ref="FW141">IF(LEN($F141)=0,0.5,SUM(IF(([2]JOE_DATA!$C$2:$C$19999=$F141)*([2]JOE_DATA!$B$2:$B$19999="Client sector group"),0.5,0)))
+
IF(LEN($G141)=0,0.25,SUM(IF(([2]JOE_DATA!$C$2:$C$19999=$G141)*([2]JOE_DATA!$B$2:$B$19999="Client sector group"),0.25,0)))
+
IF(LEN($H141)=0,0.25,SUM(IF(([2]JOE_DATA!$C$2:$C$19999=$H141)*([2]JOE_DATA!$B$2:$B$19999="Client sector group"),0.25,0)))</f>
        <v>1</v>
      </c>
      <c r="FX141" s="3">
        <f t="array" ref="FX141">IF(ISBLANK($I141),0.5,SUM(IF(([2]JOE_DATA!$C$2:$C$19999=$I141)*([2]JOE_DATA!$B$2:$B$19999="Client sub-sector group"),0.5,0)))
+
IF(ISBLANK($J141),0.25,SUM(IF(([2]JOE_DATA!$C$2:$C$19999=$J141)*([2]JOE_DATA!$B$2:$B$19999="Client sub-sector group"),0.25,0)))
+
IF(ISBLANK($K141),0.25,SUM(IF(([2]JOE_DATA!$C$2:$C$19999=$K141)*([2]JOE_DATA!$B$2:$B$19999="Client sub-sector group"),0.25,0)))</f>
        <v>1</v>
      </c>
      <c r="FY141" s="3">
        <f t="array" ref="FY141">IF(LEN($L141)=0,0.4,SUM(IF(([2]JOE_DATA!$C$2:$C$19999=$L141)*([2]JOE_DATA!$B$2:$B$19999="Predominant Country of Client"),0.4,0)))
+
IF(LEN($M141)=0,0.3,SUM(IF(([2]JOE_DATA!$C$2:$C$19999=$M141)*([2]JOE_DATA!$B$2:$B$19999="Predominant Country of Client"),0.3,0)))
+
IF(LEN($N141)=0,0.3,SUM(IF(([2]JOE_DATA!$C$2:$C$19999=$N141)*([2]JOE_DATA!$B$2:$B$19999="Predominant Country of Client"),0.3,0)))</f>
        <v>1</v>
      </c>
      <c r="FZ141" s="3">
        <f t="array" ref="FZ141">IF(LEN($O141)=0,0.4,SUM(IF(([2]JOE_DATA!$C$2:$C$19999=$O141)*([2]JOE_DATA!$B$2:$B$19999="Main practice group"),0.4,0)))
+
IF(LEN($P141)=0,0.3,SUM(IF(([2]JOE_DATA!$C$2:$C$19999=$P141)*([2]JOE_DATA!$B$2:$B$19999="Main practice group"),0.3,0)))
+
IF(LEN($Q141)=0,0.3,SUM(IF(([2]JOE_DATA!$C$2:$C$19999=$Q141)*([2]JOE_DATA!$B$2:$B$19999="Main practice group"),0.3,0)))</f>
        <v>1</v>
      </c>
      <c r="GA141" s="3">
        <f t="shared" si="15"/>
        <v>1</v>
      </c>
      <c r="GB141" s="3">
        <f t="shared" si="16"/>
        <v>1</v>
      </c>
      <c r="GC141" s="3">
        <f t="array" ref="GC141">IF(LEN($U141)=0,0.4,SUM(IF(([2]JOE_DATA!$C$2:$C$19999=$U141)*([2]JOE_DATA!$B$2:$B$19999="Matter sector group"),0.4,0)))
+
IF(LEN($V141)=0,0.3,SUM(IF(([2]JOE_DATA!$C$2:$C$19999=$V141)*([2]JOE_DATA!$B$2:$B$19999="Matter sector group"),0.3,0)))
+
IF(LEN($W141)=0,0.3,SUM(IF(([2]JOE_DATA!$C$2:$C$19999=$W141)*([2]JOE_DATA!$B$2:$B$19999="Matter sector group"),0.3,0)))</f>
        <v>1</v>
      </c>
      <c r="GD141" s="3">
        <f t="array" ref="GD141">IF(LEN($X141)=0,0.4,SUM(IF(([2]JOE_DATA!$C$2:$C$19999=$X141)*([2]JOE_DATA!$B$2:$B$19999="Matter sub-sector group"),0.4,0)))
+
IF(LEN($Y141)=0,0.3,SUM(IF(([2]JOE_DATA!$C$2:$C$19999=$Y141)*([2]JOE_DATA!$B$2:$B$19999="Matter sub-sector group"),0.3,0)))
+
IF(LEN($Z141)=0,0.3,SUM(IF(([2]JOE_DATA!$C$2:$C$19999=$Z141)*([2]JOE_DATA!$B$2:$B$19999="Matter sub-sector group"),0.3,0)))</f>
        <v>1</v>
      </c>
      <c r="GE141" s="3">
        <f t="array" ref="GE141">IF(ISBLANK($AD141),1,SUM(IF(([2]JOE_DATA!$C$2:$C$19999=$AD141)*([2]JOE_DATA!$B$2:$B$19999="Matter confidential"),1,0)))</f>
        <v>1</v>
      </c>
      <c r="GF141" s="3">
        <f t="array" ref="GF141">IF(ISBLANK($AE141),1,SUM(IF(([2]JOE_DATA!$C$2:$C$19999=$AE141)*([2]JOE_DATA!$B$2:$B$19999="Matter confidential on completion"),1,0)))</f>
        <v>1</v>
      </c>
      <c r="GG141" s="3">
        <f t="array" ref="GG141">IF(ISBLANK($AG141),1,SUM(IF(([2]JOE_DATA!$C$2:$C$19999=$AG141)*([2]JOE_DATA!$B$2:$B$19999="Applicable law"),1,0)))</f>
        <v>1</v>
      </c>
      <c r="GH141" s="3">
        <f t="array" ref="GH141">IF(ISBLANK($AO141),1,SUM(IF(([2]JOE_DATA!$C$2:$C$19999=$AO141)*([2]JOE_DATA!$B$2:$B$19999="Contentious"),1,0)))</f>
        <v>1</v>
      </c>
      <c r="GI141" s="3">
        <f t="array" ref="GI141">IF(ISBLANK($AP141),1,SUM(IF(([2]JOE_DATA!$C$2:$C$19999=$AP141)*([2]JOE_DATA!$B$2:$B$19999="Dispute resolution"),1,0)))</f>
        <v>1</v>
      </c>
      <c r="GJ141" s="3">
        <f t="array" ref="GJ141">IF(ISBLANK($AQ141),1,SUM(IF(([2]JOE_DATA!$C$2:$C$19999=$AQ141)*([2]JOE_DATA!$B$2:$B$19999="Language of dispute"),1,0)))</f>
        <v>1</v>
      </c>
      <c r="GK141" s="3">
        <f t="array" ref="GK141">IF(LEN($AW141)=0,0.4,SUM(IF(([2]JOE_DATA!$C$2:$C$19999=$AW141)*([2]JOE_DATA!$B$2:$B$19999="Country Of Arbitration"),0.4,0)))
+
IF(LEN($AX141)=0,0.3,SUM(IF(([2]JOE_DATA!$C$2:$C$19999=$AX141)*([2]JOE_DATA!$B$2:$B$19999="Country Of Arbitration"),0.3,0)))
+
IF(LEN($AY141)=0,0.3,SUM(IF(([2]JOE_DATA!$C$2:$C$19999=$AY141)*([2]JOE_DATA!$B$2:$B$19999="Country Of Arbitration"),0.3,0)))</f>
        <v>1</v>
      </c>
      <c r="GL141" s="3">
        <f t="array" ref="GL141">IF(LEN($AT141)=0,0.4,SUM(IF(([2]JOE_DATA!$C$2:$C$19999=$AT141)*([2]JOE_DATA!$B$2:$B$19999="Jurisdiction of dispute"),0.4,0)))
+
IF(LEN($AU141)=0,0.3,SUM(IF(([2]JOE_DATA!$C$2:$C$19999=$AU141)*([2]JOE_DATA!$B$2:$B$19999="Jurisdiction of dispute"),0.3,0)))
+
IF(LEN($AV141)=0,0.3,SUM(IF(([2]JOE_DATA!$C$2:$C$19999=$AV141)*([2]JOE_DATA!$B$2:$B$19999="Jurisdiction of dispute"),0.3,0)))</f>
        <v>1</v>
      </c>
      <c r="GM141" s="3">
        <f t="array" ref="GM141">IF(LEN($AZ141)=0,0.6,SUM(IF(([2]JOE_DATA!$C$2:$C$19999=$AZ141)*([2]JOE_DATA!$B$2:$B$19999="Seat of arbitration"),0.6,0)))
+
IF(LEN($BA141)=0,0.4,SUM(IF(([2]JOE_DATA!$C$2:$C$19999=$BA141)*([2]JOE_DATA!$B$2:$B$19999="Seat of arbitration"),0.4,0)))</f>
        <v>1</v>
      </c>
      <c r="GN141" s="3">
        <f t="array" ref="GN141">IF(ISBLANK($BB141),1,SUM(IF(([2]JOE_DATA!$C$2:$C$19999=$BB141)*([2]JOE_DATA!$B$2:$B$19999="Arbitral rules"),1,0)))</f>
        <v>1</v>
      </c>
      <c r="GO141" s="3">
        <f t="array" ref="GO141">IF(ISBLANK($BC141),1,SUM(IF(([2]JOE_DATA!$C$2:$C$19999=$BC141)*([2]JOE_DATA!$B$2:$B$19999="Investment treaty"),1,0)))</f>
        <v>1</v>
      </c>
      <c r="GP141" s="3">
        <f t="array" ref="GP141">IF(ISBLANK($BD141),1,SUM(IF(([2]JOE_DATA!$C$2:$C$19999=$BD141)*([2]JOE_DATA!$B$2:$B$19999="Investigation type"),1,0)))</f>
        <v>1</v>
      </c>
      <c r="GQ141" s="3">
        <f t="array" ref="GQ141">IF(ISBLANK($BF141),1,SUM(IF(([2]JOE_DATA!$C$2:$C$19999=$BF141)*([2]JOE_DATA!$B$2:$B$19999="Currency of deal"),1,0)))</f>
        <v>1</v>
      </c>
      <c r="GR141" s="3">
        <f t="array" ref="GR141">IF(ISBLANK($BG141),1,SUM(IF(([2]JOE_DATA!$C$2:$C$19999=$BG141)*([2]JOE_DATA!$B$2:$B$19999="Value confidential"),1,0)))</f>
        <v>1</v>
      </c>
      <c r="GS141" s="3">
        <f t="array" ref="GS141">IF(ISBLANK($BH141),1,SUM(IF(([2]JOE_DATA!$C$2:$C$19999=$BH141)*([2]JOE_DATA!$B$2:$B$19999="Value confidential on completion"),1,0)))</f>
        <v>1</v>
      </c>
      <c r="GT141" s="3">
        <f t="array" ref="GT141">IF(LEN($BI141)=0,0.4,SUM(IF(([2]JOE_DATA!$C$2:$C$19999=$BI141)*([2]JOE_DATA!$B$2:$B$19999="Teams"),0.4,0)))
+
IF(LEN($BJ141)=0,0.3,SUM(IF(([2]JOE_DATA!$C$2:$C$19999=$BJ141)*([2]JOE_DATA!$B$2:$B$19999="Teams"),0.3,0)))
+
IF(LEN($BK141)=0,0.3,SUM(IF(([2]JOE_DATA!$C$2:$C$19999=$BK141)*([2]JOE_DATA!$B$2:$B$19999="Teams"),0.3,0)))</f>
        <v>1</v>
      </c>
      <c r="GU141" s="3">
        <f t="array" ref="GU141">IF(LEN($BL141)=0,0.4,SUM(IF(([2]JOE_DATA!$C$2:$C$19999=$BL141)*([2]JOE_DATA!$B$2:$B$19999="Lead Matter Partner"),0.4,0)))
+
IF(LEN($BM141)=0,0.3,SUM(IF(([2]JOE_DATA!$C$2:$C$19999=$BM141)*([2]JOE_DATA!$B$2:$B$19999="Lead Matter Partner"),0.3,0)))
+
IF(LEN($BN141)=0,0.3,SUM(IF(([2]JOE_DATA!$C$2:$C$19999=$BN141)*([2]JOE_DATA!$B$2:$B$19999="Lead Matter Partner"),0.3,0)))</f>
        <v>1</v>
      </c>
      <c r="GV141" s="3">
        <f t="array" ref="GV141">IF(LEN($BP141)=0,0.4,SUM(IF(([2]JOE_DATA!$C$2:$C$19999=$BP141)*([2]JOE_DATA!$B$2:$B$19999="Source of credential"),0.4,0)))
+
IF(LEN($BQ141)=0,0.3,SUM(IF(([2]JOE_DATA!$C$2:$C$19999=$BQ141)*([2]JOE_DATA!$B$2:$B$19999="Source of credential"),0.3,0)))
+
IF(LEN($BR141)=0,0.3,SUM(IF(([2]JOE_DATA!$C$2:$C$19999=$BR141)*([2]JOE_DATA!$B$2:$B$19999="Source of credential"),0.3,0)))</f>
        <v>1</v>
      </c>
      <c r="GW141" s="3">
        <f t="array" ref="GW141">IF(LEN($BX141)=0,0.4,SUM(IF(([2]JOE_DATA!$C$2:$C$19999=$BX141)*([2]JOE_DATA!$B$2:$B$19999="CMS firms involved"),0.4,0)))
+
IF(LEN($BY141)=0,0.6,SUM(IF(([2]JOE_DATA!$C$2:$C$19999=$BY141)*([2]JOE_DATA!$B$2:$B$19999="CMS firms involved"),0.6,0)))</f>
        <v>1</v>
      </c>
      <c r="GX141" s="3">
        <f t="array" ref="GX141">IF(ISBLANK($BZ141),1,SUM(IF(([2]JOE_DATA!$C$2:$C$19999=$BZ141)*([2]JOE_DATA!$B$2:$B$19999="Lead CMS firm"),1,0)))</f>
        <v>1</v>
      </c>
      <c r="GY141" s="3">
        <f t="array" ref="GY141">IF(LEN($CA141)=0,0.4,SUM(IF(([2]JOE_DATA!$C$2:$C$19999=$CA141)*([2]JOE_DATA!$B$2:$B$19999="Countries of other CMS firms"),0.4,0)))
+
IF(LEN($CB141)=0,0.3,SUM(IF(([2]JOE_DATA!$C$2:$C$19999=$CB141)*([2]JOE_DATA!$B$2:$B$19999="Countries of other CMS firms"),0.3,0)))
+
IF(LEN($CC141)=0,0.3,SUM(IF(([2]JOE_DATA!$C$2:$C$19999=$CC141)*([2]JOE_DATA!$B$2:$B$19999="Countries of other CMS firms"),0.3,0)))</f>
        <v>1</v>
      </c>
      <c r="GZ141" s="3">
        <f t="array" ref="GZ141">IF(ISBLANK($CD141),1,SUM(IF(([2]JOE_DATA!$C$2:$C$19999=$CD141)*([2]JOE_DATA!$B$2:$B$19999="Credential status"),1,0)))</f>
        <v>1</v>
      </c>
      <c r="HA141" s="3">
        <f t="array" ref="HA141">IF(ISBLANK($CE141),1,SUM(IF(([2]JOE_DATA!$C$2:$C$19999=$CE141)*([2]JOE_DATA!$B$2:$B$19999="Credential version"),1,0)))</f>
        <v>1</v>
      </c>
      <c r="HB141" s="3">
        <f t="array" ref="HB141">IF(ISBLANK($CG141),1,SUM(IF(([2]JOE_DATA!$C$2:$C$19999=$CG141)*([2]JOE_DATA!$B$2:$B$19999="Credential type "),1,0)))</f>
        <v>1</v>
      </c>
      <c r="HC141" s="3">
        <f t="array" ref="HC141">IF(ISBLANK($CH141),1,SUM(IF(([2]JOE_DATA!$C$2:$C$19999=$CH141)*([2]JOE_DATA!$B$2:$B$19999="Other uses"),1,0)))</f>
        <v>1</v>
      </c>
      <c r="HD141" s="3">
        <f t="array" ref="HD141">IF(ISBLANK($CK141),1,SUM(IF(([2]JOE_DATA!$C$2:$C$19999=$CK141)*([2]JOE_DATA!$B$2:$B$19999="Priority"),1,0)))</f>
        <v>1</v>
      </c>
      <c r="HE141" s="3">
        <f t="array" ref="HE141">IF(LEN($CM141)=0,0.4,SUM(IF(([2]JOE_DATA!$C$2:$C$19999=$CM141)*([2]JOE_DATA!$B$2:$B$19999="Know how"),0.4,0)))
+
IF(LEN($CN141)=0,0.3,SUM(IF(([2]JOE_DATA!$C$2:$C$19999=$CN141)*([2]JOE_DATA!$B$2:$B$19999="Know how"),0.3,0)))
+
IF(LEN($CO141)=0,0.3,SUM(IF(([2]JOE_DATA!$C$2:$C$19999=$CO141)*([2]JOE_DATA!$B$2:$B$19999="Know how"),0.3,0)))</f>
        <v>1</v>
      </c>
      <c r="HF141" s="3">
        <f t="array" ref="HF141">IF(LEN($CS141)=0,0.4,SUM(IF(([2]JOE_DATA!$C$2:$C$19999=$CS141)*([2]JOE_DATA!$B$2:$B$19999="Work type")*([2]JOE_DATA!$A$2:$A$19999="BAIF"),0.4,0)))
+
IF(LEN($CT141)=0,0.3,SUM(IF(([2]JOE_DATA!$C$2:$C$19999=$CT141)*([2]JOE_DATA!$B$2:$B$19999="Work type")*([2]JOE_DATA!$A$2:$A$19999="BAIF"),0.3,0)))
+
IF(LEN($CU141)=0,0.3,SUM(IF(([2]JOE_DATA!$C$2:$C$19999=$CU141)*([2]JOE_DATA!$B$2:$B$19999="Work type")*([2]JOE_DATA!$A$2:$A$19999="BAIF"),0.3,0)))</f>
        <v>1</v>
      </c>
      <c r="HG141" s="3">
        <f t="array" ref="HG141">IF(LEN($CQ141)=0,1,SUM(IF(([2]JOE_DATA!$C$2:$C$19999=$CQ141)*([2]JOE_DATA!$B$2:$B$19999="Client type")*([2]JOE_DATA!$A$2:$A$19999="BAIF"),1,0)))</f>
        <v>1</v>
      </c>
      <c r="HH141" s="3">
        <f t="array" ref="HH141">IF(LEN($CW141)=0,0.4,SUM(IF(([2]JOE_DATA!$C$2:$C$19999=$CW141)*([2]JOE_DATA!$B$2:$B$19999="Work type")*([2]JOE_DATA!$A$2:$A$19999="CRD"),0.4,0)))
+
IF(LEN($CX141)=0,0.3,SUM(IF(([2]JOE_DATA!$C$2:$C$19999=$CX141)*([2]JOE_DATA!$B$2:$B$19999="Work type")*([2]JOE_DATA!$A$2:$A$19999="CRD"),0.3,0)))
+
IF(LEN($CY141)=0,0.3,SUM(IF(([2]JOE_DATA!$C$2:$C$19999=$CY141)*([2]JOE_DATA!$B$2:$B$19999="Work type")*([2]JOE_DATA!$A$2:$A$19999="CRD"),0.3,0)))</f>
        <v>1</v>
      </c>
      <c r="HI141" s="3">
        <f t="array" ref="HI141">IF(LEN($CZ141)=0,0.4,SUM(IF(([2]JOE_DATA!$C$2:$C$19999=$CZ141)*([2]JOE_DATA!$B$2:$B$19999="Sub-work type")*([2]JOE_DATA!$A$2:$A$19999="CRD"),0.4,0)))
+
IF(LEN($DA141)=0,0.3,SUM(IF(([2]JOE_DATA!$C$2:$C$19999=$DA141)*([2]JOE_DATA!$B$2:$B$19999="Sub-work type")*([2]JOE_DATA!$A$2:$A$19999="CRD"),0.3,0)))
+
IF(LEN($DB141)=0,0.3,SUM(IF(([2]JOE_DATA!$C$2:$C$19999=$DB141)*([2]JOE_DATA!$B$2:$B$19999="Sub-work type")*([2]JOE_DATA!$A$2:$A$19999="CRD"),0.3,0)))</f>
        <v>1</v>
      </c>
      <c r="HJ141" s="3">
        <f t="array" ref="HJ141">IF(LEN($CV141)=0,1,SUM(IF(([2]JOE_DATA!$C$2:$C$19999=$CV141)*([2]JOE_DATA!$B$2:$B$19999="Client type")*([2]JOE_DATA!$A$2:$A$19999="CRD"),1,0)))</f>
        <v>1</v>
      </c>
      <c r="HK141" s="3">
        <f t="array" ref="HK141">IF(LEN($DC141)=0,0.4,SUM(IF(([2]JOE_DATA!$C$2:$C$19999=$DC141)*([2]JOE_DATA!$B$2:$B$19999="Work type")*([2]JOE_DATA!$A$2:$A$19999="Corporate"),0.4,0)))
+
IF(LEN($DD141)=0,0.3,SUM(IF(([2]JOE_DATA!$C$2:$C$19999=$DD141)*([2]JOE_DATA!$B$2:$B$19999="Work type")*([2]JOE_DATA!$A$2:$A$19999="Corporate"),0.3,0)))
+
IF(LEN($DE141)=0,0.3,SUM(IF(([2]JOE_DATA!$C$2:$C$19999=$DE141)*([2]JOE_DATA!$B$2:$B$19999="Work type")*([2]JOE_DATA!$A$2:$A$19999="Corporate"),0.3,0)))</f>
        <v>1</v>
      </c>
      <c r="HL141" s="3">
        <f t="array" ref="HL141">IF(LEN($DF141)=0,0.4,SUM(IF(([2]JOE_DATA!$C$2:$C$19999=$DF141)*([2]JOE_DATA!$B$2:$B$19999="Sub-work type")*([2]JOE_DATA!$A$2:$A$19999="Corporate"),0.4,0)))
+
IF(LEN($DG141)=0,0.3,SUM(IF(([2]JOE_DATA!$C$2:$C$19999=$DG141)*([2]JOE_DATA!$B$2:$B$19999="Sub-work type")*([2]JOE_DATA!$A$2:$A$19999="Corporate"),0.3,0)))
+
IF(LEN($DH141)=0,0.3,SUM(IF(([2]JOE_DATA!$C$2:$C$19999=$DH141)*([2]JOE_DATA!$B$2:$B$19999="Sub-work type")*([2]JOE_DATA!$A$2:$A$19999="Corporate"),0.3,0)))</f>
        <v>1</v>
      </c>
      <c r="HM141" s="3">
        <f t="array" ref="HM141">IF(LEN($DI141)=0,0.4,SUM(IF(([2]JOE_DATA!$C$2:$C$19999=$DI141)*([2]JOE_DATA!$B$2:$B$19999="Acting for")*([2]JOE_DATA!$A$2:$A$19999="Corporate"),0.4,0)))
+
IF(LEN($DJ141)=0,0.3,SUM(IF(([2]JOE_DATA!$C$2:$C$19999=$DJ141)*([2]JOE_DATA!$B$2:$B$19999="Acting for")*([2]JOE_DATA!$A$2:$A$19999="Corporate"),0.3,0)))
+
IF(LEN($DK141)=0,0.3,SUM(IF(([2]JOE_DATA!$C$2:$C$19999=$DK141)*([2]JOE_DATA!$B$2:$B$19999="Acting for")*([2]JOE_DATA!$A$2:$A$19999="Corporate"),0.3,0)))</f>
        <v>1</v>
      </c>
      <c r="HN141" s="3">
        <f t="array" ref="HN141">IF(LEN($DM141)=0,0.4,SUM(IF(([2]JOE_DATA!$C$2:$C$19999=$DM141)*([2]JOE_DATA!$B$2:$B$19999="Country of buyer")*([2]JOE_DATA!$A$2:$A$19999="Corporate"),0.4,0)))
+
IF(LEN($DN141)=0,0.3,SUM(IF(([2]JOE_DATA!$C$2:$C$19999=$DN141)*([2]JOE_DATA!$B$2:$B$19999="Country of buyer")*([2]JOE_DATA!$A$2:$A$19999="Corporate"),0.3,0)))
+
IF(LEN($DL141)=0,0.3,SUM(IF(([2]JOE_DATA!$C$2:$C$19999=$DL141)*([2]JOE_DATA!$B$2:$B$19999="Country of buyer")*([2]JOE_DATA!$A$2:$A$19999="Corporate"),0.3,0)))</f>
        <v>1</v>
      </c>
      <c r="HO141" s="3">
        <f t="array" ref="HO141">IF(LEN($DO141)=0,0.4,SUM(IF(([2]JOE_DATA!$C$2:$C$19999=$DO141)*([2]JOE_DATA!$B$2:$B$19999="Country of seller")*([2]JOE_DATA!$A$2:$A$19999="Corporate"),0.4,0)))
+
IF(LEN($DP141)=0,0.3,SUM(IF(([2]JOE_DATA!$C$2:$C$19999=$DP141)*([2]JOE_DATA!$B$2:$B$19999="Country of seller")*([2]JOE_DATA!$A$2:$A$19999="Corporate"),0.3,0)))
+
IF(LEN($DQ141)=0,0.3,SUM(IF(([2]JOE_DATA!$C$2:$C$19999=$DQ141)*([2]JOE_DATA!$B$2:$B$19999="Country of seller")*([2]JOE_DATA!$A$2:$A$19999="Corporate"),0.3,0)))</f>
        <v>1</v>
      </c>
      <c r="HP141" s="3">
        <f t="array" ref="HP141">IF(LEN($DR141)=0,0.4,SUM(IF(([2]JOE_DATA!$C$2:$C$19999=$DR141)*([2]JOE_DATA!$B$2:$B$19999="Country of target")*([2]JOE_DATA!$A$2:$A$19999="Corporate"),0.4,0)))
+
IF(LEN($DS141)=0,0.3,SUM(IF(([2]JOE_DATA!$C$2:$C$19999=$DS141)*([2]JOE_DATA!$B$2:$B$19999="Country of target")*([2]JOE_DATA!$A$2:$A$19999="Corporate"),0.3,0)))
+
IF(LEN($DT141)=0,0.3,SUM(IF(([2]JOE_DATA!$C$2:$C$19999=$DT141)*([2]JOE_DATA!$B$2:$B$19999="Country of target")*([2]JOE_DATA!$A$2:$A$19999="Corporate"),0.3,0)))</f>
        <v>1</v>
      </c>
      <c r="HQ141" s="3">
        <f t="array" ref="HQ141">IF(LEN($DU141)=0,1,SUM(IF(([2]JOE_DATA!$C$2:$C$19999=$DU141)*([2]JOE_DATA!$B$2:$B$19999="Value over US $5m")*([2]JOE_DATA!$A$2:$A$19999="Corporate"),1,0)))</f>
        <v>1</v>
      </c>
      <c r="HR141" s="3">
        <f t="array" ref="HR141">IF(LEN($DV141)=0,1,SUM(IF(([2]JOE_DATA!$C$2:$C$19999=$DV141)*([2]JOE_DATA!$B$2:$B$19999="Value over £500,000")*([2]JOE_DATA!$A$2:$A$19999="Corporate"),1,0)))</f>
        <v>1</v>
      </c>
      <c r="HS141" s="3">
        <f t="array" ref="HS141">IF(LEN($DW141)=0,1,SUM(IF(([2]JOE_DATA!$C$2:$C$19999=$DW141)*([2]JOE_DATA!$B$2:$B$19999="Value over Euro 5m")*([2]JOE_DATA!$A$2:$A$19999="Corporate"),1,0)))</f>
        <v>1</v>
      </c>
      <c r="HT141" s="3">
        <f t="array" ref="HT141">IF(LEN($DX141)=0,1,SUM(IF(([2]JOE_DATA!$C$2:$C$19999=$DX141)*([2]JOE_DATA!$B$2:$B$19999="Value range in euros")*([2]JOE_DATA!$A$2:$A$19999="Corporate"),1,0)))</f>
        <v>1</v>
      </c>
      <c r="HU141" s="3">
        <f t="array" ref="HU141">IF(LEN($DY141)=0,1,SUM(IF(([2]JOE_DATA!$C$2:$C$19999=$DY141)*([2]JOE_DATA!$B$2:$B$19999="Is the deal relevant for M&amp;A study")*([2]JOE_DATA!$A$2:$A$19999="Corporate"),1,0)))</f>
        <v>1</v>
      </c>
      <c r="HV141" s="3">
        <f t="array" ref="HV141">IF(LEN($DZ141)=0,1,SUM(IF(([2]JOE_DATA!$C$2:$C$19999=$DZ141)*([2]JOE_DATA!$B$2:$B$19999="Does the deal involve PE clients")*([2]JOE_DATA!$A$2:$A$19999="Corporate"),1,0)))</f>
        <v>1</v>
      </c>
      <c r="HW141" s="3">
        <f t="array" ref="HW141">IF(LEN($EA141)=0,1,SUM(IF(([2]JOE_DATA!$C$2:$C$19999=$EA141)*([2]JOE_DATA!$B$2:$B$19999="Quarter deal announced/signed")*([2]JOE_DATA!$A$2:$A$19999="Corporate"),1,0)))</f>
        <v>1</v>
      </c>
      <c r="HX141" s="3">
        <f t="array" ref="HX141">IF(LEN($EB141)=0,1,SUM(IF(([2]JOE_DATA!$C$2:$C$19999=$EB141)*([2]JOE_DATA!$B$2:$B$19999="Quarter deal completed")*([2]JOE_DATA!$A$2:$A$19999="Corporate"),1,0)))</f>
        <v>1</v>
      </c>
      <c r="HY141" s="3">
        <f t="array" ref="HY141">IF(LEN($EC141)=0,1,SUM(IF(([2]JOE_DATA!$C$2:$C$19999=$EC141)*([2]JOE_DATA!$B$2:$B$19999="Year deal announced/signed")*([2]JOE_DATA!$A$2:$A$19999="Corporate"),1,0)))</f>
        <v>1</v>
      </c>
      <c r="HZ141" s="3">
        <f t="array" ref="HZ141">IF(LEN($ED141)=0,1,SUM(IF(([2]JOE_DATA!$C$2:$C$19999=$ED141)*([2]JOE_DATA!$B$2:$B$19999="Year deal completed")*([2]JOE_DATA!$A$2:$A$19999="Corporate"),1,0)))</f>
        <v>1</v>
      </c>
      <c r="IA141" s="3">
        <v>1</v>
      </c>
      <c r="IB141" s="3">
        <f t="array" ref="IB141">IF(LEN($EF141)=0,1,SUM(IF(([2]JOE_DATA!$C$2:$C$19999=$EF141)*([2]JOE_DATA!$B$2:$B$19999="Work type")*([2]JOE_DATA!$A$2:$A$19999="Corporate Tax"),1,0)))</f>
        <v>1</v>
      </c>
      <c r="IC141" s="3">
        <f t="array" ref="IC141">IF(LEN($EG141)=0,0.4,SUM(IF(([2]JOE_DATA!$C$2:$C$19999=$EG141)*([2]JOE_DATA!$B$2:$B$19999="Work type")*([2]JOE_DATA!$A$2:$A$19999="EPC Construction"),0.4,0)))
+
IF(LEN($EH141)=0,0.3,SUM(IF(([2]JOE_DATA!$C$2:$C$19999=$EH141)*([2]JOE_DATA!$B$2:$B$19999="Work type")*([2]JOE_DATA!$A$2:$A$19999="EPC Construction"),0.3,0)))
+
IF(LEN($EI141)=0,0.3,SUM(IF(([2]JOE_DATA!$C$2:$C$19999=$EI141)*([2]JOE_DATA!$B$2:$B$19999="Work type")*([2]JOE_DATA!$A$2:$A$19999="EPC Construction"),0.3,0)))</f>
        <v>1</v>
      </c>
      <c r="ID141" s="3">
        <f t="array" ref="ID141">IF(LEN($EJ141)=0,0.4,SUM(IF(([2]JOE_DATA!$C$2:$C$19999=$EJ141)*([2]JOE_DATA!$B$2:$B$19999="Contract type")*([2]JOE_DATA!$A$2:$A$19999="EPC Construction"),0.4,0)))
+
IF(LEN($EK141)=0,0.3,SUM(IF(([2]JOE_DATA!$C$2:$C$19999=$EK141)*([2]JOE_DATA!$B$2:$B$19999="Contract type")*([2]JOE_DATA!$A$2:$A$19999="EPC Construction"),0.3,0)))
+
IF(LEN($EL141)=0,0.3,SUM(IF(([2]JOE_DATA!$C$2:$C$19999=$EL141)*([2]JOE_DATA!$B$2:$B$19999="Contract type")*([2]JOE_DATA!$A$2:$A$19999="EPC Construction"),0.3,0)))</f>
        <v>1</v>
      </c>
      <c r="IE141" s="3">
        <f t="array" ref="IE141">IF(LEN($EP141)=0,1,SUM(IF(([2]JOE_DATA!$C$2:$C$19999=$EP141)*([2]JOE_DATA!$B$2:$B$19999="Client type")*([2]JOE_DATA!$A$2:$A$19999="EPC Construction"),1,0)))</f>
        <v>1</v>
      </c>
      <c r="IF141" s="3">
        <f t="array" ref="IF141">IF(LEN($EN141)=0,1,SUM(IF(([2]JOE_DATA!$C$2:$C$19999=$EN141)*([2]JOE_DATA!$B$2:$B$19999="Subject matter")*([2]JOE_DATA!$A$2:$A$19999="EPC Construction"),1,0)))</f>
        <v>1</v>
      </c>
      <c r="IG141" s="3">
        <f t="array" ref="IG141">IF(LEN($ER141)=0,1,SUM(IF(([2]JOE_DATA!$C$2:$C$19999=$ER141)*([2]JOE_DATA!$B$2:$B$19999="Client scope")*([2]JOE_DATA!$A$2:$A$19999="EPC Construction"),1,0)))</f>
        <v>1</v>
      </c>
      <c r="IH141" s="3">
        <f t="array" ref="IH141">IF(LEN($ES141)=0,0.4,SUM(IF(([2]JOE_DATA!$C$2:$C$19999=$ES141)*([2]JOE_DATA!$B$2:$B$19999="Work type")*([2]JOE_DATA!$A$2:$A$19999="EPC Energy"),0.4,0)))
+
IF(LEN($ET141)=0,0.3,SUM(IF(([2]JOE_DATA!$C$2:$C$19999=$ET141)*([2]JOE_DATA!$B$2:$B$19999="Work type")*([2]JOE_DATA!$A$2:$A$19999="EPC Energy"),0.3,0)))
+
IF(LEN($EU141)=0,0.3,SUM(IF(([2]JOE_DATA!$C$2:$C$19999=$EU141)*([2]JOE_DATA!$B$2:$B$19999="Work type")*([2]JOE_DATA!$A$2:$A$19999="EPC Energy"),0.3,0)))</f>
        <v>1</v>
      </c>
      <c r="II141" s="3">
        <f t="array" ref="II141">IF(LEN($EV141)=0,1,SUM(IF(([2]JOE_DATA!$C$2:$C$19999=$EV141)*([2]JOE_DATA!$B$2:$B$19999="Work type")*([2]JOE_DATA!$A$2:$A$19999="EPC Energy"),1,0)))</f>
        <v>1</v>
      </c>
      <c r="IJ141" s="3">
        <f t="array" ref="IJ141">IF(LEN($EW141)=0,1,SUM(IF(([2]JOE_DATA!$C$2:$C$19999=$EW141)*([2]JOE_DATA!$B$2:$B$19999="Client type")*([2]JOE_DATA!$A$2:$A$19999="EPC Projects"),1,0)))</f>
        <v>1</v>
      </c>
      <c r="IK141" s="3">
        <f t="array" ref="IK141">IF(LEN($FE141)=0,0.4,SUM(IF(([2]JOE_DATA!$C$2:$C$19999=$FE141)*([2]JOE_DATA!$B$2:$B$19999="Client type")*([2]JOE_DATA!$A$2:$A$19999="Real Estate"),0.4,0)))
+
IF(LEN($FF141)=0,0.3,SUM(IF(([2]JOE_DATA!$C$2:$C$19999=$FF141)*([2]JOE_DATA!$B$2:$B$19999="Client type")*([2]JOE_DATA!$A$2:$A$19999="Real Estate"),0.3,0)))
+
IF(LEN($FG141)=0,0.3,SUM(IF(([2]JOE_DATA!$C$2:$C$19999=$FG141)*([2]JOE_DATA!$B$2:$B$19999="Client type")*([2]JOE_DATA!$A$2:$A$19999="Real Estate"),0.3,0)))</f>
        <v>1</v>
      </c>
      <c r="IL141" s="3">
        <f t="array" ref="IL141">IF(LEN($FH141)=0,0.4,SUM(IF(([2]JOE_DATA!$C$2:$C$19999=$FH141)*([2]JOE_DATA!$B$2:$B$19999="Work type")*([2]JOE_DATA!$A$2:$A$19999="Real Estate"),0.4,0)))
+
IF(LEN($FI141)=0,0.3,SUM(IF(([2]JOE_DATA!$C$2:$C$19999=$FI141)*([2]JOE_DATA!$B$2:$B$19999="Work type")*([2]JOE_DATA!$A$2:$A$19999="Real Estate"),0.3,0)))
+
IF(LEN($FJ141)=0,0.3,SUM(IF(([2]JOE_DATA!$C$2:$C$19999=$FJ141)*([2]JOE_DATA!$B$2:$B$19999="Work type")*([2]JOE_DATA!$A$2:$A$19999="Real Estate"),0.3,0)))</f>
        <v>1</v>
      </c>
      <c r="IM141" s="3">
        <f t="array" ref="IM141">IF(LEN($EX141)=0,0.4,SUM(IF(([2]JOE_DATA!$C$2:$C$19999=$EX141)*([2]JOE_DATA!$B$2:$B$19999="Work type")*([2]JOE_DATA!$A$2:$A$19999="Human Capital"),0.4,0)))
+
IF(LEN($EY141)=0,0.3,SUM(IF(([2]JOE_DATA!$C$2:$C$19999=$EY141)*([2]JOE_DATA!$B$2:$B$19999="Work type")*([2]JOE_DATA!$A$2:$A$19999="Human Capital"),0.3,0)))
+
IF(LEN($EZ141)=0,0.3,SUM(IF(([2]JOE_DATA!$C$2:$C$19999=$EZ141)*([2]JOE_DATA!$B$2:$B$19999="Work type")*([2]JOE_DATA!$A$2:$A$19999="Human Capital"),0.3,0)))</f>
        <v>1</v>
      </c>
      <c r="IN141" s="3">
        <f t="array" ref="IN141">IF(LEN($FA141)=0,0.4,SUM(IF(([2]JOE_DATA!$C$2:$C$19999=$FA141)*([2]JOE_DATA!$B$2:$B$19999="Sub-work types")*([2]JOE_DATA!$A$2:$A$19999="Human Capital"),0.4,0)))
+
IF(LEN($FB141)=0,0.3,SUM(IF(([2]JOE_DATA!$C$2:$C$19999=$FB141)*([2]JOE_DATA!$B$2:$B$19999="Sub-work types")*([2]JOE_DATA!$A$2:$A$19999="Human Capital"),0.3,0)))
+
IF(LEN($FC141)=0,0.3,SUM(IF(([2]JOE_DATA!$C$2:$C$19999=$FC141)*([2]JOE_DATA!$B$2:$B$19999="Sub-work types")*([2]JOE_DATA!$A$2:$A$19999="Human Capital"),0.3,0)))</f>
        <v>1</v>
      </c>
      <c r="IO141" s="16">
        <f t="array" ref="IO141">IF(LEN($FD141)=0,1,SUM(IF(([2]JOE_DATA!$C$2:$C$19999=$FD141)*([2]JOE_DATA!$B$2:$B$19999="Pension scheme")*([2]JOE_DATA!$A$2:$A$19999="Human Capital"),1,0)))</f>
        <v>1</v>
      </c>
      <c r="IP141" s="3">
        <f t="array" ref="IP141">IF(LEN($BT141)=0,0.4,SUM(IF(([2]JOE_DATA!$C$2:$C$19999=$BT141)*([2]JOE_DATA!$B$2:$B$19999="Other Matter Executive"),0.4,0)))
+
IF(LEN($BU141)=0,0.3,SUM(IF(([2]JOE_DATA!$C$2:$C$19999=$BU141)*([2]JOE_DATA!$B$2:$B$19999="Other Matter Executive"),0.3,0)))
+
IF(LEN($BV141)=0,0.3,SUM(IF(([2]JOE_DATA!$C$2:$C$19999=$BV141)*([2]JOE_DATA!$B$2:$B$19999="Other Matter Executive"),0.3,0)))</f>
        <v>1</v>
      </c>
    </row>
    <row r="142" spans="1:250" ht="36.75">
      <c r="A142" s="37" t="s">
        <v>246</v>
      </c>
      <c r="B142" s="38" t="s">
        <v>650</v>
      </c>
      <c r="C142" s="37" t="s">
        <v>248</v>
      </c>
      <c r="D142" s="37" t="s">
        <v>651</v>
      </c>
      <c r="E142" s="3"/>
      <c r="F142" s="39" t="s">
        <v>250</v>
      </c>
      <c r="G142" s="3"/>
      <c r="H142" s="3"/>
      <c r="I142" s="37" t="s">
        <v>446</v>
      </c>
      <c r="J142" s="40" t="s">
        <v>263</v>
      </c>
      <c r="K142" s="3"/>
      <c r="L142" s="37"/>
      <c r="M142" s="3"/>
      <c r="N142" s="3"/>
      <c r="O142" s="41" t="s">
        <v>99</v>
      </c>
      <c r="P142" s="37"/>
      <c r="Q142" s="37"/>
      <c r="R142" s="3"/>
      <c r="S142" s="42"/>
      <c r="T142" s="42">
        <v>40513</v>
      </c>
      <c r="U142" s="37" t="s">
        <v>250</v>
      </c>
      <c r="V142" s="3"/>
      <c r="W142" s="3"/>
      <c r="X142" s="37" t="s">
        <v>446</v>
      </c>
      <c r="Y142" s="40" t="s">
        <v>263</v>
      </c>
      <c r="Z142" s="3"/>
      <c r="AA142" s="37" t="s">
        <v>652</v>
      </c>
      <c r="AB142" s="37"/>
      <c r="AC142" s="3"/>
      <c r="AD142" s="37" t="s">
        <v>248</v>
      </c>
      <c r="AE142" s="3"/>
      <c r="AF142" s="3"/>
      <c r="AG142" s="43" t="s">
        <v>130</v>
      </c>
      <c r="AH142" s="3"/>
      <c r="AI142" s="37" t="s">
        <v>255</v>
      </c>
      <c r="AJ142" s="3"/>
      <c r="AK142" s="3"/>
      <c r="AL142" s="37"/>
      <c r="AM142" s="3"/>
      <c r="AN142" s="3"/>
      <c r="AO142" s="37" t="s">
        <v>256</v>
      </c>
      <c r="AP142" s="3"/>
      <c r="AQ142" s="3"/>
      <c r="AR142" s="3"/>
      <c r="AS142" s="3"/>
      <c r="AT142" s="3"/>
      <c r="AU142" s="3"/>
      <c r="AV142" s="3"/>
      <c r="AW142" s="3"/>
      <c r="AX142" s="3"/>
      <c r="AY142" s="3"/>
      <c r="AZ142" s="3"/>
      <c r="BA142" s="3"/>
      <c r="BB142" s="3"/>
      <c r="BC142" s="3"/>
      <c r="BD142" s="3"/>
      <c r="BE142" s="44"/>
      <c r="BF142" s="37"/>
      <c r="BG142" s="37" t="s">
        <v>248</v>
      </c>
      <c r="BH142" s="3"/>
      <c r="BI142" s="40" t="s">
        <v>257</v>
      </c>
      <c r="BJ142" s="45"/>
      <c r="BK142" s="45"/>
      <c r="BL142" s="46" t="s">
        <v>258</v>
      </c>
      <c r="BM142" s="46"/>
      <c r="BN142" s="37"/>
      <c r="BO142" s="3"/>
      <c r="BP142" s="3"/>
      <c r="BQ142" s="3"/>
      <c r="BR142" s="3"/>
      <c r="BS142" s="3"/>
      <c r="BT142" s="46" t="s">
        <v>297</v>
      </c>
      <c r="BU142" s="37"/>
      <c r="BV142" s="37"/>
      <c r="BW142" s="3"/>
      <c r="BX142" s="3"/>
      <c r="BY142" s="3"/>
      <c r="BZ142" s="3"/>
      <c r="CA142" s="3"/>
      <c r="CB142" s="3"/>
      <c r="CC142" s="3"/>
      <c r="CD142" s="41" t="s">
        <v>259</v>
      </c>
      <c r="CE142" s="40" t="s">
        <v>260</v>
      </c>
      <c r="CF142" s="3"/>
      <c r="CG142" s="41" t="s">
        <v>261</v>
      </c>
      <c r="CH142" s="40"/>
      <c r="CI142" s="3"/>
      <c r="CJ142" s="3"/>
      <c r="CK142" s="41" t="s">
        <v>262</v>
      </c>
      <c r="CL142" s="3"/>
      <c r="CM142" s="3"/>
      <c r="CN142" s="3"/>
      <c r="CO142" s="3"/>
      <c r="CP142" s="3"/>
      <c r="CQ142" s="37"/>
      <c r="CR142" s="37"/>
      <c r="CS142" s="37"/>
      <c r="CT142" s="37"/>
      <c r="CU142" s="37"/>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7"/>
      <c r="FF142" s="37"/>
      <c r="FG142" s="37"/>
      <c r="FH142" s="37"/>
      <c r="FI142" s="37"/>
      <c r="FJ142" s="3"/>
      <c r="FK142" s="3"/>
      <c r="FL142" s="3"/>
      <c r="FM142" s="3"/>
      <c r="FO142" s="3"/>
      <c r="FP142" s="3"/>
      <c r="FQ142" s="3" t="str">
        <f t="array" ref="FQ142">IF(SUM($FU142:$IP142)=74,"PASS","FAIL")</f>
        <v>PASS</v>
      </c>
      <c r="FR142" s="3">
        <f t="shared" si="13"/>
        <v>0</v>
      </c>
      <c r="FS142" s="3">
        <f t="shared" si="14"/>
        <v>0</v>
      </c>
      <c r="FT142" s="3"/>
      <c r="FU142" s="3">
        <f t="array" ref="FU142">SUM(IF(([2]JOE_DATA!$C$2:$C$19999=$C142)*([2]JOE_DATA!$B$2:$B$19999="Client Name Confidential"),1,0))</f>
        <v>1</v>
      </c>
      <c r="FV142" s="3">
        <f t="array" ref="FV142">IF(ISBLANK($E142),1,SUM(IF(([2]JOE_DATA!$C$2:$C$19999=$E142)*([2]JOE_DATA!$B$2:$B$19999="Client name confidential on completion"),1,0)))</f>
        <v>1</v>
      </c>
      <c r="FW142" s="3">
        <f t="array" ref="FW142">IF(LEN($F142)=0,0.5,SUM(IF(([2]JOE_DATA!$C$2:$C$19999=$F142)*([2]JOE_DATA!$B$2:$B$19999="Client sector group"),0.5,0)))
+
IF(LEN($G142)=0,0.25,SUM(IF(([2]JOE_DATA!$C$2:$C$19999=$G142)*([2]JOE_DATA!$B$2:$B$19999="Client sector group"),0.25,0)))
+
IF(LEN($H142)=0,0.25,SUM(IF(([2]JOE_DATA!$C$2:$C$19999=$H142)*([2]JOE_DATA!$B$2:$B$19999="Client sector group"),0.25,0)))</f>
        <v>1</v>
      </c>
      <c r="FX142" s="3">
        <f t="array" ref="FX142">IF(ISBLANK($I142),0.5,SUM(IF(([2]JOE_DATA!$C$2:$C$19999=$I142)*([2]JOE_DATA!$B$2:$B$19999="Client sub-sector group"),0.5,0)))
+
IF(ISBLANK($J142),0.25,SUM(IF(([2]JOE_DATA!$C$2:$C$19999=$J142)*([2]JOE_DATA!$B$2:$B$19999="Client sub-sector group"),0.25,0)))
+
IF(ISBLANK($K142),0.25,SUM(IF(([2]JOE_DATA!$C$2:$C$19999=$K142)*([2]JOE_DATA!$B$2:$B$19999="Client sub-sector group"),0.25,0)))</f>
        <v>1</v>
      </c>
      <c r="FY142" s="3">
        <f t="array" ref="FY142">IF(LEN($L142)=0,0.4,SUM(IF(([2]JOE_DATA!$C$2:$C$19999=$L142)*([2]JOE_DATA!$B$2:$B$19999="Predominant Country of Client"),0.4,0)))
+
IF(LEN($M142)=0,0.3,SUM(IF(([2]JOE_DATA!$C$2:$C$19999=$M142)*([2]JOE_DATA!$B$2:$B$19999="Predominant Country of Client"),0.3,0)))
+
IF(LEN($N142)=0,0.3,SUM(IF(([2]JOE_DATA!$C$2:$C$19999=$N142)*([2]JOE_DATA!$B$2:$B$19999="Predominant Country of Client"),0.3,0)))</f>
        <v>1</v>
      </c>
      <c r="FZ142" s="3">
        <f t="array" ref="FZ142">IF(LEN($O142)=0,0.4,SUM(IF(([2]JOE_DATA!$C$2:$C$19999=$O142)*([2]JOE_DATA!$B$2:$B$19999="Main practice group"),0.4,0)))
+
IF(LEN($P142)=0,0.3,SUM(IF(([2]JOE_DATA!$C$2:$C$19999=$P142)*([2]JOE_DATA!$B$2:$B$19999="Main practice group"),0.3,0)))
+
IF(LEN($Q142)=0,0.3,SUM(IF(([2]JOE_DATA!$C$2:$C$19999=$Q142)*([2]JOE_DATA!$B$2:$B$19999="Main practice group"),0.3,0)))</f>
        <v>1</v>
      </c>
      <c r="GA142" s="3">
        <f t="shared" si="15"/>
        <v>1</v>
      </c>
      <c r="GB142" s="3">
        <f t="shared" si="16"/>
        <v>1</v>
      </c>
      <c r="GC142" s="3">
        <f t="array" ref="GC142">IF(LEN($U142)=0,0.4,SUM(IF(([2]JOE_DATA!$C$2:$C$19999=$U142)*([2]JOE_DATA!$B$2:$B$19999="Matter sector group"),0.4,0)))
+
IF(LEN($V142)=0,0.3,SUM(IF(([2]JOE_DATA!$C$2:$C$19999=$V142)*([2]JOE_DATA!$B$2:$B$19999="Matter sector group"),0.3,0)))
+
IF(LEN($W142)=0,0.3,SUM(IF(([2]JOE_DATA!$C$2:$C$19999=$W142)*([2]JOE_DATA!$B$2:$B$19999="Matter sector group"),0.3,0)))</f>
        <v>1</v>
      </c>
      <c r="GD142" s="3">
        <f t="array" ref="GD142">IF(LEN($X142)=0,0.4,SUM(IF(([2]JOE_DATA!$C$2:$C$19999=$X142)*([2]JOE_DATA!$B$2:$B$19999="Matter sub-sector group"),0.4,0)))
+
IF(LEN($Y142)=0,0.3,SUM(IF(([2]JOE_DATA!$C$2:$C$19999=$Y142)*([2]JOE_DATA!$B$2:$B$19999="Matter sub-sector group"),0.3,0)))
+
IF(LEN($Z142)=0,0.3,SUM(IF(([2]JOE_DATA!$C$2:$C$19999=$Z142)*([2]JOE_DATA!$B$2:$B$19999="Matter sub-sector group"),0.3,0)))</f>
        <v>1</v>
      </c>
      <c r="GE142" s="3">
        <f t="array" ref="GE142">IF(ISBLANK($AD142),1,SUM(IF(([2]JOE_DATA!$C$2:$C$19999=$AD142)*([2]JOE_DATA!$B$2:$B$19999="Matter confidential"),1,0)))</f>
        <v>1</v>
      </c>
      <c r="GF142" s="3">
        <f t="array" ref="GF142">IF(ISBLANK($AE142),1,SUM(IF(([2]JOE_DATA!$C$2:$C$19999=$AE142)*([2]JOE_DATA!$B$2:$B$19999="Matter confidential on completion"),1,0)))</f>
        <v>1</v>
      </c>
      <c r="GG142" s="3">
        <f t="array" ref="GG142">IF(ISBLANK($AG142),1,SUM(IF(([2]JOE_DATA!$C$2:$C$19999=$AG142)*([2]JOE_DATA!$B$2:$B$19999="Applicable law"),1,0)))</f>
        <v>1</v>
      </c>
      <c r="GH142" s="3">
        <f t="array" ref="GH142">IF(ISBLANK($AO142),1,SUM(IF(([2]JOE_DATA!$C$2:$C$19999=$AO142)*([2]JOE_DATA!$B$2:$B$19999="Contentious"),1,0)))</f>
        <v>1</v>
      </c>
      <c r="GI142" s="3">
        <f t="array" ref="GI142">IF(ISBLANK($AP142),1,SUM(IF(([2]JOE_DATA!$C$2:$C$19999=$AP142)*([2]JOE_DATA!$B$2:$B$19999="Dispute resolution"),1,0)))</f>
        <v>1</v>
      </c>
      <c r="GJ142" s="3">
        <f t="array" ref="GJ142">IF(ISBLANK($AQ142),1,SUM(IF(([2]JOE_DATA!$C$2:$C$19999=$AQ142)*([2]JOE_DATA!$B$2:$B$19999="Language of dispute"),1,0)))</f>
        <v>1</v>
      </c>
      <c r="GK142" s="3">
        <f t="array" ref="GK142">IF(LEN($AW142)=0,0.4,SUM(IF(([2]JOE_DATA!$C$2:$C$19999=$AW142)*([2]JOE_DATA!$B$2:$B$19999="Country Of Arbitration"),0.4,0)))
+
IF(LEN($AX142)=0,0.3,SUM(IF(([2]JOE_DATA!$C$2:$C$19999=$AX142)*([2]JOE_DATA!$B$2:$B$19999="Country Of Arbitration"),0.3,0)))
+
IF(LEN($AY142)=0,0.3,SUM(IF(([2]JOE_DATA!$C$2:$C$19999=$AY142)*([2]JOE_DATA!$B$2:$B$19999="Country Of Arbitration"),0.3,0)))</f>
        <v>1</v>
      </c>
      <c r="GL142" s="3">
        <f t="array" ref="GL142">IF(LEN($AT142)=0,0.4,SUM(IF(([2]JOE_DATA!$C$2:$C$19999=$AT142)*([2]JOE_DATA!$B$2:$B$19999="Jurisdiction of dispute"),0.4,0)))
+
IF(LEN($AU142)=0,0.3,SUM(IF(([2]JOE_DATA!$C$2:$C$19999=$AU142)*([2]JOE_DATA!$B$2:$B$19999="Jurisdiction of dispute"),0.3,0)))
+
IF(LEN($AV142)=0,0.3,SUM(IF(([2]JOE_DATA!$C$2:$C$19999=$AV142)*([2]JOE_DATA!$B$2:$B$19999="Jurisdiction of dispute"),0.3,0)))</f>
        <v>1</v>
      </c>
      <c r="GM142" s="3">
        <f t="array" ref="GM142">IF(LEN($AZ142)=0,0.6,SUM(IF(([2]JOE_DATA!$C$2:$C$19999=$AZ142)*([2]JOE_DATA!$B$2:$B$19999="Seat of arbitration"),0.6,0)))
+
IF(LEN($BA142)=0,0.4,SUM(IF(([2]JOE_DATA!$C$2:$C$19999=$BA142)*([2]JOE_DATA!$B$2:$B$19999="Seat of arbitration"),0.4,0)))</f>
        <v>1</v>
      </c>
      <c r="GN142" s="3">
        <f t="array" ref="GN142">IF(ISBLANK($BB142),1,SUM(IF(([2]JOE_DATA!$C$2:$C$19999=$BB142)*([2]JOE_DATA!$B$2:$B$19999="Arbitral rules"),1,0)))</f>
        <v>1</v>
      </c>
      <c r="GO142" s="3">
        <f t="array" ref="GO142">IF(ISBLANK($BC142),1,SUM(IF(([2]JOE_DATA!$C$2:$C$19999=$BC142)*([2]JOE_DATA!$B$2:$B$19999="Investment treaty"),1,0)))</f>
        <v>1</v>
      </c>
      <c r="GP142" s="3">
        <f t="array" ref="GP142">IF(ISBLANK($BD142),1,SUM(IF(([2]JOE_DATA!$C$2:$C$19999=$BD142)*([2]JOE_DATA!$B$2:$B$19999="Investigation type"),1,0)))</f>
        <v>1</v>
      </c>
      <c r="GQ142" s="3">
        <f t="array" ref="GQ142">IF(ISBLANK($BF142),1,SUM(IF(([2]JOE_DATA!$C$2:$C$19999=$BF142)*([2]JOE_DATA!$B$2:$B$19999="Currency of deal"),1,0)))</f>
        <v>1</v>
      </c>
      <c r="GR142" s="3">
        <f t="array" ref="GR142">IF(ISBLANK($BG142),1,SUM(IF(([2]JOE_DATA!$C$2:$C$19999=$BG142)*([2]JOE_DATA!$B$2:$B$19999="Value confidential"),1,0)))</f>
        <v>1</v>
      </c>
      <c r="GS142" s="3">
        <f t="array" ref="GS142">IF(ISBLANK($BH142),1,SUM(IF(([2]JOE_DATA!$C$2:$C$19999=$BH142)*([2]JOE_DATA!$B$2:$B$19999="Value confidential on completion"),1,0)))</f>
        <v>1</v>
      </c>
      <c r="GT142" s="3">
        <f t="array" ref="GT142">IF(LEN($BI142)=0,0.4,SUM(IF(([2]JOE_DATA!$C$2:$C$19999=$BI142)*([2]JOE_DATA!$B$2:$B$19999="Teams"),0.4,0)))
+
IF(LEN($BJ142)=0,0.3,SUM(IF(([2]JOE_DATA!$C$2:$C$19999=$BJ142)*([2]JOE_DATA!$B$2:$B$19999="Teams"),0.3,0)))
+
IF(LEN($BK142)=0,0.3,SUM(IF(([2]JOE_DATA!$C$2:$C$19999=$BK142)*([2]JOE_DATA!$B$2:$B$19999="Teams"),0.3,0)))</f>
        <v>1</v>
      </c>
      <c r="GU142" s="3">
        <f t="array" ref="GU142">IF(LEN($BL142)=0,0.4,SUM(IF(([2]JOE_DATA!$C$2:$C$19999=$BL142)*([2]JOE_DATA!$B$2:$B$19999="Lead Matter Partner"),0.4,0)))
+
IF(LEN($BM142)=0,0.3,SUM(IF(([2]JOE_DATA!$C$2:$C$19999=$BM142)*([2]JOE_DATA!$B$2:$B$19999="Lead Matter Partner"),0.3,0)))
+
IF(LEN($BN142)=0,0.3,SUM(IF(([2]JOE_DATA!$C$2:$C$19999=$BN142)*([2]JOE_DATA!$B$2:$B$19999="Lead Matter Partner"),0.3,0)))</f>
        <v>1</v>
      </c>
      <c r="GV142" s="3">
        <f t="array" ref="GV142">IF(LEN($BP142)=0,0.4,SUM(IF(([2]JOE_DATA!$C$2:$C$19999=$BP142)*([2]JOE_DATA!$B$2:$B$19999="Source of credential"),0.4,0)))
+
IF(LEN($BQ142)=0,0.3,SUM(IF(([2]JOE_DATA!$C$2:$C$19999=$BQ142)*([2]JOE_DATA!$B$2:$B$19999="Source of credential"),0.3,0)))
+
IF(LEN($BR142)=0,0.3,SUM(IF(([2]JOE_DATA!$C$2:$C$19999=$BR142)*([2]JOE_DATA!$B$2:$B$19999="Source of credential"),0.3,0)))</f>
        <v>1</v>
      </c>
      <c r="GW142" s="3">
        <f t="array" ref="GW142">IF(LEN($BX142)=0,0.4,SUM(IF(([2]JOE_DATA!$C$2:$C$19999=$BX142)*([2]JOE_DATA!$B$2:$B$19999="CMS firms involved"),0.4,0)))
+
IF(LEN($BY142)=0,0.6,SUM(IF(([2]JOE_DATA!$C$2:$C$19999=$BY142)*([2]JOE_DATA!$B$2:$B$19999="CMS firms involved"),0.6,0)))</f>
        <v>1</v>
      </c>
      <c r="GX142" s="3">
        <f t="array" ref="GX142">IF(ISBLANK($BZ142),1,SUM(IF(([2]JOE_DATA!$C$2:$C$19999=$BZ142)*([2]JOE_DATA!$B$2:$B$19999="Lead CMS firm"),1,0)))</f>
        <v>1</v>
      </c>
      <c r="GY142" s="3">
        <f t="array" ref="GY142">IF(LEN($CA142)=0,0.4,SUM(IF(([2]JOE_DATA!$C$2:$C$19999=$CA142)*([2]JOE_DATA!$B$2:$B$19999="Countries of other CMS firms"),0.4,0)))
+
IF(LEN($CB142)=0,0.3,SUM(IF(([2]JOE_DATA!$C$2:$C$19999=$CB142)*([2]JOE_DATA!$B$2:$B$19999="Countries of other CMS firms"),0.3,0)))
+
IF(LEN($CC142)=0,0.3,SUM(IF(([2]JOE_DATA!$C$2:$C$19999=$CC142)*([2]JOE_DATA!$B$2:$B$19999="Countries of other CMS firms"),0.3,0)))</f>
        <v>1</v>
      </c>
      <c r="GZ142" s="3">
        <f t="array" ref="GZ142">IF(ISBLANK($CD142),1,SUM(IF(([2]JOE_DATA!$C$2:$C$19999=$CD142)*([2]JOE_DATA!$B$2:$B$19999="Credential status"),1,0)))</f>
        <v>1</v>
      </c>
      <c r="HA142" s="3">
        <f t="array" ref="HA142">IF(ISBLANK($CE142),1,SUM(IF(([2]JOE_DATA!$C$2:$C$19999=$CE142)*([2]JOE_DATA!$B$2:$B$19999="Credential version"),1,0)))</f>
        <v>1</v>
      </c>
      <c r="HB142" s="3">
        <f t="array" ref="HB142">IF(ISBLANK($CG142),1,SUM(IF(([2]JOE_DATA!$C$2:$C$19999=$CG142)*([2]JOE_DATA!$B$2:$B$19999="Credential type "),1,0)))</f>
        <v>1</v>
      </c>
      <c r="HC142" s="3">
        <f t="array" ref="HC142">IF(ISBLANK($CH142),1,SUM(IF(([2]JOE_DATA!$C$2:$C$19999=$CH142)*([2]JOE_DATA!$B$2:$B$19999="Other uses"),1,0)))</f>
        <v>1</v>
      </c>
      <c r="HD142" s="3">
        <f t="array" ref="HD142">IF(ISBLANK($CK142),1,SUM(IF(([2]JOE_DATA!$C$2:$C$19999=$CK142)*([2]JOE_DATA!$B$2:$B$19999="Priority"),1,0)))</f>
        <v>1</v>
      </c>
      <c r="HE142" s="3">
        <f t="array" ref="HE142">IF(LEN($CM142)=0,0.4,SUM(IF(([2]JOE_DATA!$C$2:$C$19999=$CM142)*([2]JOE_DATA!$B$2:$B$19999="Know how"),0.4,0)))
+
IF(LEN($CN142)=0,0.3,SUM(IF(([2]JOE_DATA!$C$2:$C$19999=$CN142)*([2]JOE_DATA!$B$2:$B$19999="Know how"),0.3,0)))
+
IF(LEN($CO142)=0,0.3,SUM(IF(([2]JOE_DATA!$C$2:$C$19999=$CO142)*([2]JOE_DATA!$B$2:$B$19999="Know how"),0.3,0)))</f>
        <v>1</v>
      </c>
      <c r="HF142" s="3">
        <f t="array" ref="HF142">IF(LEN($CS142)=0,0.4,SUM(IF(([2]JOE_DATA!$C$2:$C$19999=$CS142)*([2]JOE_DATA!$B$2:$B$19999="Work type")*([2]JOE_DATA!$A$2:$A$19999="BAIF"),0.4,0)))
+
IF(LEN($CT142)=0,0.3,SUM(IF(([2]JOE_DATA!$C$2:$C$19999=$CT142)*([2]JOE_DATA!$B$2:$B$19999="Work type")*([2]JOE_DATA!$A$2:$A$19999="BAIF"),0.3,0)))
+
IF(LEN($CU142)=0,0.3,SUM(IF(([2]JOE_DATA!$C$2:$C$19999=$CU142)*([2]JOE_DATA!$B$2:$B$19999="Work type")*([2]JOE_DATA!$A$2:$A$19999="BAIF"),0.3,0)))</f>
        <v>1</v>
      </c>
      <c r="HG142" s="3">
        <f t="array" ref="HG142">IF(LEN($CQ142)=0,1,SUM(IF(([2]JOE_DATA!$C$2:$C$19999=$CQ142)*([2]JOE_DATA!$B$2:$B$19999="Client type")*([2]JOE_DATA!$A$2:$A$19999="BAIF"),1,0)))</f>
        <v>1</v>
      </c>
      <c r="HH142" s="3">
        <f t="array" ref="HH142">IF(LEN($CW142)=0,0.4,SUM(IF(([2]JOE_DATA!$C$2:$C$19999=$CW142)*([2]JOE_DATA!$B$2:$B$19999="Work type")*([2]JOE_DATA!$A$2:$A$19999="CRD"),0.4,0)))
+
IF(LEN($CX142)=0,0.3,SUM(IF(([2]JOE_DATA!$C$2:$C$19999=$CX142)*([2]JOE_DATA!$B$2:$B$19999="Work type")*([2]JOE_DATA!$A$2:$A$19999="CRD"),0.3,0)))
+
IF(LEN($CY142)=0,0.3,SUM(IF(([2]JOE_DATA!$C$2:$C$19999=$CY142)*([2]JOE_DATA!$B$2:$B$19999="Work type")*([2]JOE_DATA!$A$2:$A$19999="CRD"),0.3,0)))</f>
        <v>1</v>
      </c>
      <c r="HI142" s="3">
        <f t="array" ref="HI142">IF(LEN($CZ142)=0,0.4,SUM(IF(([2]JOE_DATA!$C$2:$C$19999=$CZ142)*([2]JOE_DATA!$B$2:$B$19999="Sub-work type")*([2]JOE_DATA!$A$2:$A$19999="CRD"),0.4,0)))
+
IF(LEN($DA142)=0,0.3,SUM(IF(([2]JOE_DATA!$C$2:$C$19999=$DA142)*([2]JOE_DATA!$B$2:$B$19999="Sub-work type")*([2]JOE_DATA!$A$2:$A$19999="CRD"),0.3,0)))
+
IF(LEN($DB142)=0,0.3,SUM(IF(([2]JOE_DATA!$C$2:$C$19999=$DB142)*([2]JOE_DATA!$B$2:$B$19999="Sub-work type")*([2]JOE_DATA!$A$2:$A$19999="CRD"),0.3,0)))</f>
        <v>1</v>
      </c>
      <c r="HJ142" s="3">
        <f t="array" ref="HJ142">IF(LEN($CV142)=0,1,SUM(IF(([2]JOE_DATA!$C$2:$C$19999=$CV142)*([2]JOE_DATA!$B$2:$B$19999="Client type")*([2]JOE_DATA!$A$2:$A$19999="CRD"),1,0)))</f>
        <v>1</v>
      </c>
      <c r="HK142" s="3">
        <f t="array" ref="HK142">IF(LEN($DC142)=0,0.4,SUM(IF(([2]JOE_DATA!$C$2:$C$19999=$DC142)*([2]JOE_DATA!$B$2:$B$19999="Work type")*([2]JOE_DATA!$A$2:$A$19999="Corporate"),0.4,0)))
+
IF(LEN($DD142)=0,0.3,SUM(IF(([2]JOE_DATA!$C$2:$C$19999=$DD142)*([2]JOE_DATA!$B$2:$B$19999="Work type")*([2]JOE_DATA!$A$2:$A$19999="Corporate"),0.3,0)))
+
IF(LEN($DE142)=0,0.3,SUM(IF(([2]JOE_DATA!$C$2:$C$19999=$DE142)*([2]JOE_DATA!$B$2:$B$19999="Work type")*([2]JOE_DATA!$A$2:$A$19999="Corporate"),0.3,0)))</f>
        <v>1</v>
      </c>
      <c r="HL142" s="3">
        <f t="array" ref="HL142">IF(LEN($DF142)=0,0.4,SUM(IF(([2]JOE_DATA!$C$2:$C$19999=$DF142)*([2]JOE_DATA!$B$2:$B$19999="Sub-work type")*([2]JOE_DATA!$A$2:$A$19999="Corporate"),0.4,0)))
+
IF(LEN($DG142)=0,0.3,SUM(IF(([2]JOE_DATA!$C$2:$C$19999=$DG142)*([2]JOE_DATA!$B$2:$B$19999="Sub-work type")*([2]JOE_DATA!$A$2:$A$19999="Corporate"),0.3,0)))
+
IF(LEN($DH142)=0,0.3,SUM(IF(([2]JOE_DATA!$C$2:$C$19999=$DH142)*([2]JOE_DATA!$B$2:$B$19999="Sub-work type")*([2]JOE_DATA!$A$2:$A$19999="Corporate"),0.3,0)))</f>
        <v>1</v>
      </c>
      <c r="HM142" s="3">
        <f t="array" ref="HM142">IF(LEN($DI142)=0,0.4,SUM(IF(([2]JOE_DATA!$C$2:$C$19999=$DI142)*([2]JOE_DATA!$B$2:$B$19999="Acting for")*([2]JOE_DATA!$A$2:$A$19999="Corporate"),0.4,0)))
+
IF(LEN($DJ142)=0,0.3,SUM(IF(([2]JOE_DATA!$C$2:$C$19999=$DJ142)*([2]JOE_DATA!$B$2:$B$19999="Acting for")*([2]JOE_DATA!$A$2:$A$19999="Corporate"),0.3,0)))
+
IF(LEN($DK142)=0,0.3,SUM(IF(([2]JOE_DATA!$C$2:$C$19999=$DK142)*([2]JOE_DATA!$B$2:$B$19999="Acting for")*([2]JOE_DATA!$A$2:$A$19999="Corporate"),0.3,0)))</f>
        <v>1</v>
      </c>
      <c r="HN142" s="3">
        <f t="array" ref="HN142">IF(LEN($DM142)=0,0.4,SUM(IF(([2]JOE_DATA!$C$2:$C$19999=$DM142)*([2]JOE_DATA!$B$2:$B$19999="Country of buyer")*([2]JOE_DATA!$A$2:$A$19999="Corporate"),0.4,0)))
+
IF(LEN($DN142)=0,0.3,SUM(IF(([2]JOE_DATA!$C$2:$C$19999=$DN142)*([2]JOE_DATA!$B$2:$B$19999="Country of buyer")*([2]JOE_DATA!$A$2:$A$19999="Corporate"),0.3,0)))
+
IF(LEN($DL142)=0,0.3,SUM(IF(([2]JOE_DATA!$C$2:$C$19999=$DL142)*([2]JOE_DATA!$B$2:$B$19999="Country of buyer")*([2]JOE_DATA!$A$2:$A$19999="Corporate"),0.3,0)))</f>
        <v>1</v>
      </c>
      <c r="HO142" s="3">
        <f t="array" ref="HO142">IF(LEN($DO142)=0,0.4,SUM(IF(([2]JOE_DATA!$C$2:$C$19999=$DO142)*([2]JOE_DATA!$B$2:$B$19999="Country of seller")*([2]JOE_DATA!$A$2:$A$19999="Corporate"),0.4,0)))
+
IF(LEN($DP142)=0,0.3,SUM(IF(([2]JOE_DATA!$C$2:$C$19999=$DP142)*([2]JOE_DATA!$B$2:$B$19999="Country of seller")*([2]JOE_DATA!$A$2:$A$19999="Corporate"),0.3,0)))
+
IF(LEN($DQ142)=0,0.3,SUM(IF(([2]JOE_DATA!$C$2:$C$19999=$DQ142)*([2]JOE_DATA!$B$2:$B$19999="Country of seller")*([2]JOE_DATA!$A$2:$A$19999="Corporate"),0.3,0)))</f>
        <v>1</v>
      </c>
      <c r="HP142" s="3">
        <f t="array" ref="HP142">IF(LEN($DR142)=0,0.4,SUM(IF(([2]JOE_DATA!$C$2:$C$19999=$DR142)*([2]JOE_DATA!$B$2:$B$19999="Country of target")*([2]JOE_DATA!$A$2:$A$19999="Corporate"),0.4,0)))
+
IF(LEN($DS142)=0,0.3,SUM(IF(([2]JOE_DATA!$C$2:$C$19999=$DS142)*([2]JOE_DATA!$B$2:$B$19999="Country of target")*([2]JOE_DATA!$A$2:$A$19999="Corporate"),0.3,0)))
+
IF(LEN($DT142)=0,0.3,SUM(IF(([2]JOE_DATA!$C$2:$C$19999=$DT142)*([2]JOE_DATA!$B$2:$B$19999="Country of target")*([2]JOE_DATA!$A$2:$A$19999="Corporate"),0.3,0)))</f>
        <v>1</v>
      </c>
      <c r="HQ142" s="3">
        <f t="array" ref="HQ142">IF(LEN($DU142)=0,1,SUM(IF(([2]JOE_DATA!$C$2:$C$19999=$DU142)*([2]JOE_DATA!$B$2:$B$19999="Value over US $5m")*([2]JOE_DATA!$A$2:$A$19999="Corporate"),1,0)))</f>
        <v>1</v>
      </c>
      <c r="HR142" s="3">
        <f t="array" ref="HR142">IF(LEN($DV142)=0,1,SUM(IF(([2]JOE_DATA!$C$2:$C$19999=$DV142)*([2]JOE_DATA!$B$2:$B$19999="Value over £500,000")*([2]JOE_DATA!$A$2:$A$19999="Corporate"),1,0)))</f>
        <v>1</v>
      </c>
      <c r="HS142" s="3">
        <f t="array" ref="HS142">IF(LEN($DW142)=0,1,SUM(IF(([2]JOE_DATA!$C$2:$C$19999=$DW142)*([2]JOE_DATA!$B$2:$B$19999="Value over Euro 5m")*([2]JOE_DATA!$A$2:$A$19999="Corporate"),1,0)))</f>
        <v>1</v>
      </c>
      <c r="HT142" s="3">
        <f t="array" ref="HT142">IF(LEN($DX142)=0,1,SUM(IF(([2]JOE_DATA!$C$2:$C$19999=$DX142)*([2]JOE_DATA!$B$2:$B$19999="Value range in euros")*([2]JOE_DATA!$A$2:$A$19999="Corporate"),1,0)))</f>
        <v>1</v>
      </c>
      <c r="HU142" s="3">
        <f t="array" ref="HU142">IF(LEN($DY142)=0,1,SUM(IF(([2]JOE_DATA!$C$2:$C$19999=$DY142)*([2]JOE_DATA!$B$2:$B$19999="Is the deal relevant for M&amp;A study")*([2]JOE_DATA!$A$2:$A$19999="Corporate"),1,0)))</f>
        <v>1</v>
      </c>
      <c r="HV142" s="3">
        <f t="array" ref="HV142">IF(LEN($DZ142)=0,1,SUM(IF(([2]JOE_DATA!$C$2:$C$19999=$DZ142)*([2]JOE_DATA!$B$2:$B$19999="Does the deal involve PE clients")*([2]JOE_DATA!$A$2:$A$19999="Corporate"),1,0)))</f>
        <v>1</v>
      </c>
      <c r="HW142" s="3">
        <f t="array" ref="HW142">IF(LEN($EA142)=0,1,SUM(IF(([2]JOE_DATA!$C$2:$C$19999=$EA142)*([2]JOE_DATA!$B$2:$B$19999="Quarter deal announced/signed")*([2]JOE_DATA!$A$2:$A$19999="Corporate"),1,0)))</f>
        <v>1</v>
      </c>
      <c r="HX142" s="3">
        <f t="array" ref="HX142">IF(LEN($EB142)=0,1,SUM(IF(([2]JOE_DATA!$C$2:$C$19999=$EB142)*([2]JOE_DATA!$B$2:$B$19999="Quarter deal completed")*([2]JOE_DATA!$A$2:$A$19999="Corporate"),1,0)))</f>
        <v>1</v>
      </c>
      <c r="HY142" s="3">
        <f t="array" ref="HY142">IF(LEN($EC142)=0,1,SUM(IF(([2]JOE_DATA!$C$2:$C$19999=$EC142)*([2]JOE_DATA!$B$2:$B$19999="Year deal announced/signed")*([2]JOE_DATA!$A$2:$A$19999="Corporate"),1,0)))</f>
        <v>1</v>
      </c>
      <c r="HZ142" s="3">
        <f t="array" ref="HZ142">IF(LEN($ED142)=0,1,SUM(IF(([2]JOE_DATA!$C$2:$C$19999=$ED142)*([2]JOE_DATA!$B$2:$B$19999="Year deal completed")*([2]JOE_DATA!$A$2:$A$19999="Corporate"),1,0)))</f>
        <v>1</v>
      </c>
      <c r="IA142" s="3">
        <v>1</v>
      </c>
      <c r="IB142" s="3">
        <f t="array" ref="IB142">IF(LEN($EF142)=0,1,SUM(IF(([2]JOE_DATA!$C$2:$C$19999=$EF142)*([2]JOE_DATA!$B$2:$B$19999="Work type")*([2]JOE_DATA!$A$2:$A$19999="Corporate Tax"),1,0)))</f>
        <v>1</v>
      </c>
      <c r="IC142" s="3">
        <f t="array" ref="IC142">IF(LEN($EG142)=0,0.4,SUM(IF(([2]JOE_DATA!$C$2:$C$19999=$EG142)*([2]JOE_DATA!$B$2:$B$19999="Work type")*([2]JOE_DATA!$A$2:$A$19999="EPC Construction"),0.4,0)))
+
IF(LEN($EH142)=0,0.3,SUM(IF(([2]JOE_DATA!$C$2:$C$19999=$EH142)*([2]JOE_DATA!$B$2:$B$19999="Work type")*([2]JOE_DATA!$A$2:$A$19999="EPC Construction"),0.3,0)))
+
IF(LEN($EI142)=0,0.3,SUM(IF(([2]JOE_DATA!$C$2:$C$19999=$EI142)*([2]JOE_DATA!$B$2:$B$19999="Work type")*([2]JOE_DATA!$A$2:$A$19999="EPC Construction"),0.3,0)))</f>
        <v>1</v>
      </c>
      <c r="ID142" s="3">
        <f t="array" ref="ID142">IF(LEN($EJ142)=0,0.4,SUM(IF(([2]JOE_DATA!$C$2:$C$19999=$EJ142)*([2]JOE_DATA!$B$2:$B$19999="Contract type")*([2]JOE_DATA!$A$2:$A$19999="EPC Construction"),0.4,0)))
+
IF(LEN($EK142)=0,0.3,SUM(IF(([2]JOE_DATA!$C$2:$C$19999=$EK142)*([2]JOE_DATA!$B$2:$B$19999="Contract type")*([2]JOE_DATA!$A$2:$A$19999="EPC Construction"),0.3,0)))
+
IF(LEN($EL142)=0,0.3,SUM(IF(([2]JOE_DATA!$C$2:$C$19999=$EL142)*([2]JOE_DATA!$B$2:$B$19999="Contract type")*([2]JOE_DATA!$A$2:$A$19999="EPC Construction"),0.3,0)))</f>
        <v>1</v>
      </c>
      <c r="IE142" s="3">
        <f t="array" ref="IE142">IF(LEN($EP142)=0,1,SUM(IF(([2]JOE_DATA!$C$2:$C$19999=$EP142)*([2]JOE_DATA!$B$2:$B$19999="Client type")*([2]JOE_DATA!$A$2:$A$19999="EPC Construction"),1,0)))</f>
        <v>1</v>
      </c>
      <c r="IF142" s="3">
        <f t="array" ref="IF142">IF(LEN($EN142)=0,1,SUM(IF(([2]JOE_DATA!$C$2:$C$19999=$EN142)*([2]JOE_DATA!$B$2:$B$19999="Subject matter")*([2]JOE_DATA!$A$2:$A$19999="EPC Construction"),1,0)))</f>
        <v>1</v>
      </c>
      <c r="IG142" s="3">
        <f t="array" ref="IG142">IF(LEN($ER142)=0,1,SUM(IF(([2]JOE_DATA!$C$2:$C$19999=$ER142)*([2]JOE_DATA!$B$2:$B$19999="Client scope")*([2]JOE_DATA!$A$2:$A$19999="EPC Construction"),1,0)))</f>
        <v>1</v>
      </c>
      <c r="IH142" s="3">
        <f t="array" ref="IH142">IF(LEN($ES142)=0,0.4,SUM(IF(([2]JOE_DATA!$C$2:$C$19999=$ES142)*([2]JOE_DATA!$B$2:$B$19999="Work type")*([2]JOE_DATA!$A$2:$A$19999="EPC Energy"),0.4,0)))
+
IF(LEN($ET142)=0,0.3,SUM(IF(([2]JOE_DATA!$C$2:$C$19999=$ET142)*([2]JOE_DATA!$B$2:$B$19999="Work type")*([2]JOE_DATA!$A$2:$A$19999="EPC Energy"),0.3,0)))
+
IF(LEN($EU142)=0,0.3,SUM(IF(([2]JOE_DATA!$C$2:$C$19999=$EU142)*([2]JOE_DATA!$B$2:$B$19999="Work type")*([2]JOE_DATA!$A$2:$A$19999="EPC Energy"),0.3,0)))</f>
        <v>1</v>
      </c>
      <c r="II142" s="3">
        <f t="array" ref="II142">IF(LEN($EV142)=0,1,SUM(IF(([2]JOE_DATA!$C$2:$C$19999=$EV142)*([2]JOE_DATA!$B$2:$B$19999="Work type")*([2]JOE_DATA!$A$2:$A$19999="EPC Energy"),1,0)))</f>
        <v>1</v>
      </c>
      <c r="IJ142" s="3">
        <f t="array" ref="IJ142">IF(LEN($EW142)=0,1,SUM(IF(([2]JOE_DATA!$C$2:$C$19999=$EW142)*([2]JOE_DATA!$B$2:$B$19999="Client type")*([2]JOE_DATA!$A$2:$A$19999="EPC Projects"),1,0)))</f>
        <v>1</v>
      </c>
      <c r="IK142" s="3">
        <f t="array" ref="IK142">IF(LEN($FE142)=0,0.4,SUM(IF(([2]JOE_DATA!$C$2:$C$19999=$FE142)*([2]JOE_DATA!$B$2:$B$19999="Client type")*([2]JOE_DATA!$A$2:$A$19999="Real Estate"),0.4,0)))
+
IF(LEN($FF142)=0,0.3,SUM(IF(([2]JOE_DATA!$C$2:$C$19999=$FF142)*([2]JOE_DATA!$B$2:$B$19999="Client type")*([2]JOE_DATA!$A$2:$A$19999="Real Estate"),0.3,0)))
+
IF(LEN($FG142)=0,0.3,SUM(IF(([2]JOE_DATA!$C$2:$C$19999=$FG142)*([2]JOE_DATA!$B$2:$B$19999="Client type")*([2]JOE_DATA!$A$2:$A$19999="Real Estate"),0.3,0)))</f>
        <v>1</v>
      </c>
      <c r="IL142" s="3">
        <f t="array" ref="IL142">IF(LEN($FH142)=0,0.4,SUM(IF(([2]JOE_DATA!$C$2:$C$19999=$FH142)*([2]JOE_DATA!$B$2:$B$19999="Work type")*([2]JOE_DATA!$A$2:$A$19999="Real Estate"),0.4,0)))
+
IF(LEN($FI142)=0,0.3,SUM(IF(([2]JOE_DATA!$C$2:$C$19999=$FI142)*([2]JOE_DATA!$B$2:$B$19999="Work type")*([2]JOE_DATA!$A$2:$A$19999="Real Estate"),0.3,0)))
+
IF(LEN($FJ142)=0,0.3,SUM(IF(([2]JOE_DATA!$C$2:$C$19999=$FJ142)*([2]JOE_DATA!$B$2:$B$19999="Work type")*([2]JOE_DATA!$A$2:$A$19999="Real Estate"),0.3,0)))</f>
        <v>1</v>
      </c>
      <c r="IM142" s="3">
        <f t="array" ref="IM142">IF(LEN($EX142)=0,0.4,SUM(IF(([2]JOE_DATA!$C$2:$C$19999=$EX142)*([2]JOE_DATA!$B$2:$B$19999="Work type")*([2]JOE_DATA!$A$2:$A$19999="Human Capital"),0.4,0)))
+
IF(LEN($EY142)=0,0.3,SUM(IF(([2]JOE_DATA!$C$2:$C$19999=$EY142)*([2]JOE_DATA!$B$2:$B$19999="Work type")*([2]JOE_DATA!$A$2:$A$19999="Human Capital"),0.3,0)))
+
IF(LEN($EZ142)=0,0.3,SUM(IF(([2]JOE_DATA!$C$2:$C$19999=$EZ142)*([2]JOE_DATA!$B$2:$B$19999="Work type")*([2]JOE_DATA!$A$2:$A$19999="Human Capital"),0.3,0)))</f>
        <v>1</v>
      </c>
      <c r="IN142" s="3">
        <f t="array" ref="IN142">IF(LEN($FA142)=0,0.4,SUM(IF(([2]JOE_DATA!$C$2:$C$19999=$FA142)*([2]JOE_DATA!$B$2:$B$19999="Sub-work types")*([2]JOE_DATA!$A$2:$A$19999="Human Capital"),0.4,0)))
+
IF(LEN($FB142)=0,0.3,SUM(IF(([2]JOE_DATA!$C$2:$C$19999=$FB142)*([2]JOE_DATA!$B$2:$B$19999="Sub-work types")*([2]JOE_DATA!$A$2:$A$19999="Human Capital"),0.3,0)))
+
IF(LEN($FC142)=0,0.3,SUM(IF(([2]JOE_DATA!$C$2:$C$19999=$FC142)*([2]JOE_DATA!$B$2:$B$19999="Sub-work types")*([2]JOE_DATA!$A$2:$A$19999="Human Capital"),0.3,0)))</f>
        <v>1</v>
      </c>
      <c r="IO142" s="16">
        <f t="array" ref="IO142">IF(LEN($FD142)=0,1,SUM(IF(([2]JOE_DATA!$C$2:$C$19999=$FD142)*([2]JOE_DATA!$B$2:$B$19999="Pension scheme")*([2]JOE_DATA!$A$2:$A$19999="Human Capital"),1,0)))</f>
        <v>1</v>
      </c>
      <c r="IP142" s="3">
        <f t="array" ref="IP142">IF(LEN($BT142)=0,0.4,SUM(IF(([2]JOE_DATA!$C$2:$C$19999=$BT142)*([2]JOE_DATA!$B$2:$B$19999="Other Matter Executive"),0.4,0)))
+
IF(LEN($BU142)=0,0.3,SUM(IF(([2]JOE_DATA!$C$2:$C$19999=$BU142)*([2]JOE_DATA!$B$2:$B$19999="Other Matter Executive"),0.3,0)))
+
IF(LEN($BV142)=0,0.3,SUM(IF(([2]JOE_DATA!$C$2:$C$19999=$BV142)*([2]JOE_DATA!$B$2:$B$19999="Other Matter Executive"),0.3,0)))</f>
        <v>1</v>
      </c>
    </row>
    <row r="143" spans="1:250" ht="36.75">
      <c r="A143" s="37" t="s">
        <v>246</v>
      </c>
      <c r="B143" s="38" t="s">
        <v>650</v>
      </c>
      <c r="C143" s="37" t="s">
        <v>254</v>
      </c>
      <c r="D143" s="37"/>
      <c r="E143" s="3"/>
      <c r="F143" s="39" t="s">
        <v>250</v>
      </c>
      <c r="G143" s="3"/>
      <c r="H143" s="3"/>
      <c r="I143" s="37" t="s">
        <v>446</v>
      </c>
      <c r="J143" s="40" t="s">
        <v>263</v>
      </c>
      <c r="K143" s="3"/>
      <c r="L143" s="37"/>
      <c r="M143" s="3"/>
      <c r="N143" s="3"/>
      <c r="O143" s="41" t="s">
        <v>99</v>
      </c>
      <c r="P143" s="37"/>
      <c r="Q143" s="37"/>
      <c r="R143" s="3"/>
      <c r="S143" s="42"/>
      <c r="T143" s="42"/>
      <c r="U143" s="37" t="s">
        <v>250</v>
      </c>
      <c r="V143" s="3"/>
      <c r="W143" s="3"/>
      <c r="X143" s="37" t="s">
        <v>446</v>
      </c>
      <c r="Y143" s="40" t="s">
        <v>263</v>
      </c>
      <c r="Z143" s="40" t="s">
        <v>653</v>
      </c>
      <c r="AA143" s="37" t="s">
        <v>654</v>
      </c>
      <c r="AB143" s="37" t="s">
        <v>655</v>
      </c>
      <c r="AC143" s="3"/>
      <c r="AD143" s="37" t="s">
        <v>254</v>
      </c>
      <c r="AE143" s="3"/>
      <c r="AF143" s="3"/>
      <c r="AG143" s="43" t="s">
        <v>130</v>
      </c>
      <c r="AH143" s="3"/>
      <c r="AI143" s="37" t="s">
        <v>255</v>
      </c>
      <c r="AJ143" s="3"/>
      <c r="AK143" s="3"/>
      <c r="AL143" s="37"/>
      <c r="AM143" s="3"/>
      <c r="AN143" s="3"/>
      <c r="AO143" s="37" t="s">
        <v>133</v>
      </c>
      <c r="AP143" s="3"/>
      <c r="AQ143" s="3"/>
      <c r="AR143" s="3"/>
      <c r="AS143" s="3"/>
      <c r="AT143" s="3"/>
      <c r="AU143" s="3"/>
      <c r="AV143" s="3"/>
      <c r="AW143" s="3"/>
      <c r="AX143" s="3"/>
      <c r="AY143" s="3"/>
      <c r="AZ143" s="3"/>
      <c r="BA143" s="3"/>
      <c r="BB143" s="3"/>
      <c r="BC143" s="3"/>
      <c r="BD143" s="3"/>
      <c r="BE143" s="44"/>
      <c r="BF143" s="37"/>
      <c r="BG143" s="37" t="s">
        <v>254</v>
      </c>
      <c r="BH143" s="3"/>
      <c r="BI143" s="40" t="s">
        <v>257</v>
      </c>
      <c r="BJ143" s="45"/>
      <c r="BK143" s="45"/>
      <c r="BL143" s="46" t="s">
        <v>258</v>
      </c>
      <c r="BM143" s="46"/>
      <c r="BN143" s="37"/>
      <c r="BO143" s="3"/>
      <c r="BP143" s="3"/>
      <c r="BQ143" s="3"/>
      <c r="BR143" s="3"/>
      <c r="BS143" s="3"/>
      <c r="BT143" s="46" t="s">
        <v>297</v>
      </c>
      <c r="BU143" s="37"/>
      <c r="BV143" s="37"/>
      <c r="BW143" s="3"/>
      <c r="BX143" s="3"/>
      <c r="BY143" s="3"/>
      <c r="BZ143" s="3"/>
      <c r="CA143" s="3"/>
      <c r="CB143" s="3"/>
      <c r="CC143" s="3"/>
      <c r="CD143" s="41" t="s">
        <v>259</v>
      </c>
      <c r="CE143" s="40" t="s">
        <v>260</v>
      </c>
      <c r="CF143" s="3"/>
      <c r="CG143" s="41" t="s">
        <v>261</v>
      </c>
      <c r="CH143" s="40"/>
      <c r="CI143" s="3"/>
      <c r="CJ143" s="3"/>
      <c r="CK143" s="41" t="s">
        <v>262</v>
      </c>
      <c r="CL143" s="3"/>
      <c r="CM143" s="3"/>
      <c r="CN143" s="3"/>
      <c r="CO143" s="3"/>
      <c r="CP143" s="3"/>
      <c r="CQ143" s="37"/>
      <c r="CR143" s="37"/>
      <c r="CS143" s="37"/>
      <c r="CT143" s="37"/>
      <c r="CU143" s="37"/>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7"/>
      <c r="FF143" s="37"/>
      <c r="FG143" s="37"/>
      <c r="FH143" s="37"/>
      <c r="FI143" s="37"/>
      <c r="FJ143" s="3"/>
      <c r="FK143" s="3"/>
      <c r="FL143" s="3"/>
      <c r="FM143" s="3"/>
      <c r="FO143" s="3"/>
      <c r="FP143" s="3"/>
      <c r="FQ143" s="3" t="str">
        <f t="array" ref="FQ143">IF(SUM($FU143:$IP143)=74,"PASS","FAIL")</f>
        <v>PASS</v>
      </c>
      <c r="FR143" s="3">
        <f t="shared" si="13"/>
        <v>0</v>
      </c>
      <c r="FS143" s="3">
        <f t="shared" si="14"/>
        <v>0</v>
      </c>
      <c r="FT143" s="3"/>
      <c r="FU143" s="3">
        <f t="array" ref="FU143">SUM(IF(([2]JOE_DATA!$C$2:$C$19999=$C143)*([2]JOE_DATA!$B$2:$B$19999="Client Name Confidential"),1,0))</f>
        <v>1</v>
      </c>
      <c r="FV143" s="3">
        <f t="array" ref="FV143">IF(ISBLANK($E143),1,SUM(IF(([2]JOE_DATA!$C$2:$C$19999=$E143)*([2]JOE_DATA!$B$2:$B$19999="Client name confidential on completion"),1,0)))</f>
        <v>1</v>
      </c>
      <c r="FW143" s="3">
        <f t="array" ref="FW143">IF(LEN($F143)=0,0.5,SUM(IF(([2]JOE_DATA!$C$2:$C$19999=$F143)*([2]JOE_DATA!$B$2:$B$19999="Client sector group"),0.5,0)))
+
IF(LEN($G143)=0,0.25,SUM(IF(([2]JOE_DATA!$C$2:$C$19999=$G143)*([2]JOE_DATA!$B$2:$B$19999="Client sector group"),0.25,0)))
+
IF(LEN($H143)=0,0.25,SUM(IF(([2]JOE_DATA!$C$2:$C$19999=$H143)*([2]JOE_DATA!$B$2:$B$19999="Client sector group"),0.25,0)))</f>
        <v>1</v>
      </c>
      <c r="FX143" s="3">
        <f t="array" ref="FX143">IF(ISBLANK($I143),0.5,SUM(IF(([2]JOE_DATA!$C$2:$C$19999=$I143)*([2]JOE_DATA!$B$2:$B$19999="Client sub-sector group"),0.5,0)))
+
IF(ISBLANK($J143),0.25,SUM(IF(([2]JOE_DATA!$C$2:$C$19999=$J143)*([2]JOE_DATA!$B$2:$B$19999="Client sub-sector group"),0.25,0)))
+
IF(ISBLANK($K143),0.25,SUM(IF(([2]JOE_DATA!$C$2:$C$19999=$K143)*([2]JOE_DATA!$B$2:$B$19999="Client sub-sector group"),0.25,0)))</f>
        <v>1</v>
      </c>
      <c r="FY143" s="3">
        <f t="array" ref="FY143">IF(LEN($L143)=0,0.4,SUM(IF(([2]JOE_DATA!$C$2:$C$19999=$L143)*([2]JOE_DATA!$B$2:$B$19999="Predominant Country of Client"),0.4,0)))
+
IF(LEN($M143)=0,0.3,SUM(IF(([2]JOE_DATA!$C$2:$C$19999=$M143)*([2]JOE_DATA!$B$2:$B$19999="Predominant Country of Client"),0.3,0)))
+
IF(LEN($N143)=0,0.3,SUM(IF(([2]JOE_DATA!$C$2:$C$19999=$N143)*([2]JOE_DATA!$B$2:$B$19999="Predominant Country of Client"),0.3,0)))</f>
        <v>1</v>
      </c>
      <c r="FZ143" s="3">
        <f t="array" ref="FZ143">IF(LEN($O143)=0,0.4,SUM(IF(([2]JOE_DATA!$C$2:$C$19999=$O143)*([2]JOE_DATA!$B$2:$B$19999="Main practice group"),0.4,0)))
+
IF(LEN($P143)=0,0.3,SUM(IF(([2]JOE_DATA!$C$2:$C$19999=$P143)*([2]JOE_DATA!$B$2:$B$19999="Main practice group"),0.3,0)))
+
IF(LEN($Q143)=0,0.3,SUM(IF(([2]JOE_DATA!$C$2:$C$19999=$Q143)*([2]JOE_DATA!$B$2:$B$19999="Main practice group"),0.3,0)))</f>
        <v>1</v>
      </c>
      <c r="GA143" s="3">
        <f t="shared" si="15"/>
        <v>1</v>
      </c>
      <c r="GB143" s="3">
        <f t="shared" si="16"/>
        <v>1</v>
      </c>
      <c r="GC143" s="3">
        <f t="array" ref="GC143">IF(LEN($U143)=0,0.4,SUM(IF(([2]JOE_DATA!$C$2:$C$19999=$U143)*([2]JOE_DATA!$B$2:$B$19999="Matter sector group"),0.4,0)))
+
IF(LEN($V143)=0,0.3,SUM(IF(([2]JOE_DATA!$C$2:$C$19999=$V143)*([2]JOE_DATA!$B$2:$B$19999="Matter sector group"),0.3,0)))
+
IF(LEN($W143)=0,0.3,SUM(IF(([2]JOE_DATA!$C$2:$C$19999=$W143)*([2]JOE_DATA!$B$2:$B$19999="Matter sector group"),0.3,0)))</f>
        <v>1</v>
      </c>
      <c r="GD143" s="3">
        <f t="array" ref="GD143">IF(LEN($X143)=0,0.4,SUM(IF(([2]JOE_DATA!$C$2:$C$19999=$X143)*([2]JOE_DATA!$B$2:$B$19999="Matter sub-sector group"),0.4,0)))
+
IF(LEN($Y143)=0,0.3,SUM(IF(([2]JOE_DATA!$C$2:$C$19999=$Y143)*([2]JOE_DATA!$B$2:$B$19999="Matter sub-sector group"),0.3,0)))
+
IF(LEN($Z143)=0,0.3,SUM(IF(([2]JOE_DATA!$C$2:$C$19999=$Z143)*([2]JOE_DATA!$B$2:$B$19999="Matter sub-sector group"),0.3,0)))</f>
        <v>1</v>
      </c>
      <c r="GE143" s="3">
        <f t="array" ref="GE143">IF(ISBLANK($AD143),1,SUM(IF(([2]JOE_DATA!$C$2:$C$19999=$AD143)*([2]JOE_DATA!$B$2:$B$19999="Matter confidential"),1,0)))</f>
        <v>1</v>
      </c>
      <c r="GF143" s="3">
        <f t="array" ref="GF143">IF(ISBLANK($AE143),1,SUM(IF(([2]JOE_DATA!$C$2:$C$19999=$AE143)*([2]JOE_DATA!$B$2:$B$19999="Matter confidential on completion"),1,0)))</f>
        <v>1</v>
      </c>
      <c r="GG143" s="3">
        <f t="array" ref="GG143">IF(ISBLANK($AG143),1,SUM(IF(([2]JOE_DATA!$C$2:$C$19999=$AG143)*([2]JOE_DATA!$B$2:$B$19999="Applicable law"),1,0)))</f>
        <v>1</v>
      </c>
      <c r="GH143" s="3">
        <f t="array" ref="GH143">IF(ISBLANK($AO143),1,SUM(IF(([2]JOE_DATA!$C$2:$C$19999=$AO143)*([2]JOE_DATA!$B$2:$B$19999="Contentious"),1,0)))</f>
        <v>1</v>
      </c>
      <c r="GI143" s="3">
        <f t="array" ref="GI143">IF(ISBLANK($AP143),1,SUM(IF(([2]JOE_DATA!$C$2:$C$19999=$AP143)*([2]JOE_DATA!$B$2:$B$19999="Dispute resolution"),1,0)))</f>
        <v>1</v>
      </c>
      <c r="GJ143" s="3">
        <f t="array" ref="GJ143">IF(ISBLANK($AQ143),1,SUM(IF(([2]JOE_DATA!$C$2:$C$19999=$AQ143)*([2]JOE_DATA!$B$2:$B$19999="Language of dispute"),1,0)))</f>
        <v>1</v>
      </c>
      <c r="GK143" s="3">
        <f t="array" ref="GK143">IF(LEN($AW143)=0,0.4,SUM(IF(([2]JOE_DATA!$C$2:$C$19999=$AW143)*([2]JOE_DATA!$B$2:$B$19999="Country Of Arbitration"),0.4,0)))
+
IF(LEN($AX143)=0,0.3,SUM(IF(([2]JOE_DATA!$C$2:$C$19999=$AX143)*([2]JOE_DATA!$B$2:$B$19999="Country Of Arbitration"),0.3,0)))
+
IF(LEN($AY143)=0,0.3,SUM(IF(([2]JOE_DATA!$C$2:$C$19999=$AY143)*([2]JOE_DATA!$B$2:$B$19999="Country Of Arbitration"),0.3,0)))</f>
        <v>1</v>
      </c>
      <c r="GL143" s="3">
        <f t="array" ref="GL143">IF(LEN($AT143)=0,0.4,SUM(IF(([2]JOE_DATA!$C$2:$C$19999=$AT143)*([2]JOE_DATA!$B$2:$B$19999="Jurisdiction of dispute"),0.4,0)))
+
IF(LEN($AU143)=0,0.3,SUM(IF(([2]JOE_DATA!$C$2:$C$19999=$AU143)*([2]JOE_DATA!$B$2:$B$19999="Jurisdiction of dispute"),0.3,0)))
+
IF(LEN($AV143)=0,0.3,SUM(IF(([2]JOE_DATA!$C$2:$C$19999=$AV143)*([2]JOE_DATA!$B$2:$B$19999="Jurisdiction of dispute"),0.3,0)))</f>
        <v>1</v>
      </c>
      <c r="GM143" s="3">
        <f t="array" ref="GM143">IF(LEN($AZ143)=0,0.6,SUM(IF(([2]JOE_DATA!$C$2:$C$19999=$AZ143)*([2]JOE_DATA!$B$2:$B$19999="Seat of arbitration"),0.6,0)))
+
IF(LEN($BA143)=0,0.4,SUM(IF(([2]JOE_DATA!$C$2:$C$19999=$BA143)*([2]JOE_DATA!$B$2:$B$19999="Seat of arbitration"),0.4,0)))</f>
        <v>1</v>
      </c>
      <c r="GN143" s="3">
        <f t="array" ref="GN143">IF(ISBLANK($BB143),1,SUM(IF(([2]JOE_DATA!$C$2:$C$19999=$BB143)*([2]JOE_DATA!$B$2:$B$19999="Arbitral rules"),1,0)))</f>
        <v>1</v>
      </c>
      <c r="GO143" s="3">
        <f t="array" ref="GO143">IF(ISBLANK($BC143),1,SUM(IF(([2]JOE_DATA!$C$2:$C$19999=$BC143)*([2]JOE_DATA!$B$2:$B$19999="Investment treaty"),1,0)))</f>
        <v>1</v>
      </c>
      <c r="GP143" s="3">
        <f t="array" ref="GP143">IF(ISBLANK($BD143),1,SUM(IF(([2]JOE_DATA!$C$2:$C$19999=$BD143)*([2]JOE_DATA!$B$2:$B$19999="Investigation type"),1,0)))</f>
        <v>1</v>
      </c>
      <c r="GQ143" s="3">
        <f t="array" ref="GQ143">IF(ISBLANK($BF143),1,SUM(IF(([2]JOE_DATA!$C$2:$C$19999=$BF143)*([2]JOE_DATA!$B$2:$B$19999="Currency of deal"),1,0)))</f>
        <v>1</v>
      </c>
      <c r="GR143" s="3">
        <f t="array" ref="GR143">IF(ISBLANK($BG143),1,SUM(IF(([2]JOE_DATA!$C$2:$C$19999=$BG143)*([2]JOE_DATA!$B$2:$B$19999="Value confidential"),1,0)))</f>
        <v>1</v>
      </c>
      <c r="GS143" s="3">
        <f t="array" ref="GS143">IF(ISBLANK($BH143),1,SUM(IF(([2]JOE_DATA!$C$2:$C$19999=$BH143)*([2]JOE_DATA!$B$2:$B$19999="Value confidential on completion"),1,0)))</f>
        <v>1</v>
      </c>
      <c r="GT143" s="3">
        <f t="array" ref="GT143">IF(LEN($BI143)=0,0.4,SUM(IF(([2]JOE_DATA!$C$2:$C$19999=$BI143)*([2]JOE_DATA!$B$2:$B$19999="Teams"),0.4,0)))
+
IF(LEN($BJ143)=0,0.3,SUM(IF(([2]JOE_DATA!$C$2:$C$19999=$BJ143)*([2]JOE_DATA!$B$2:$B$19999="Teams"),0.3,0)))
+
IF(LEN($BK143)=0,0.3,SUM(IF(([2]JOE_DATA!$C$2:$C$19999=$BK143)*([2]JOE_DATA!$B$2:$B$19999="Teams"),0.3,0)))</f>
        <v>1</v>
      </c>
      <c r="GU143" s="3">
        <f t="array" ref="GU143">IF(LEN($BL143)=0,0.4,SUM(IF(([2]JOE_DATA!$C$2:$C$19999=$BL143)*([2]JOE_DATA!$B$2:$B$19999="Lead Matter Partner"),0.4,0)))
+
IF(LEN($BM143)=0,0.3,SUM(IF(([2]JOE_DATA!$C$2:$C$19999=$BM143)*([2]JOE_DATA!$B$2:$B$19999="Lead Matter Partner"),0.3,0)))
+
IF(LEN($BN143)=0,0.3,SUM(IF(([2]JOE_DATA!$C$2:$C$19999=$BN143)*([2]JOE_DATA!$B$2:$B$19999="Lead Matter Partner"),0.3,0)))</f>
        <v>1</v>
      </c>
      <c r="GV143" s="3">
        <f t="array" ref="GV143">IF(LEN($BP143)=0,0.4,SUM(IF(([2]JOE_DATA!$C$2:$C$19999=$BP143)*([2]JOE_DATA!$B$2:$B$19999="Source of credential"),0.4,0)))
+
IF(LEN($BQ143)=0,0.3,SUM(IF(([2]JOE_DATA!$C$2:$C$19999=$BQ143)*([2]JOE_DATA!$B$2:$B$19999="Source of credential"),0.3,0)))
+
IF(LEN($BR143)=0,0.3,SUM(IF(([2]JOE_DATA!$C$2:$C$19999=$BR143)*([2]JOE_DATA!$B$2:$B$19999="Source of credential"),0.3,0)))</f>
        <v>1</v>
      </c>
      <c r="GW143" s="3">
        <f t="array" ref="GW143">IF(LEN($BX143)=0,0.4,SUM(IF(([2]JOE_DATA!$C$2:$C$19999=$BX143)*([2]JOE_DATA!$B$2:$B$19999="CMS firms involved"),0.4,0)))
+
IF(LEN($BY143)=0,0.6,SUM(IF(([2]JOE_DATA!$C$2:$C$19999=$BY143)*([2]JOE_DATA!$B$2:$B$19999="CMS firms involved"),0.6,0)))</f>
        <v>1</v>
      </c>
      <c r="GX143" s="3">
        <f t="array" ref="GX143">IF(ISBLANK($BZ143),1,SUM(IF(([2]JOE_DATA!$C$2:$C$19999=$BZ143)*([2]JOE_DATA!$B$2:$B$19999="Lead CMS firm"),1,0)))</f>
        <v>1</v>
      </c>
      <c r="GY143" s="3">
        <f t="array" ref="GY143">IF(LEN($CA143)=0,0.4,SUM(IF(([2]JOE_DATA!$C$2:$C$19999=$CA143)*([2]JOE_DATA!$B$2:$B$19999="Countries of other CMS firms"),0.4,0)))
+
IF(LEN($CB143)=0,0.3,SUM(IF(([2]JOE_DATA!$C$2:$C$19999=$CB143)*([2]JOE_DATA!$B$2:$B$19999="Countries of other CMS firms"),0.3,0)))
+
IF(LEN($CC143)=0,0.3,SUM(IF(([2]JOE_DATA!$C$2:$C$19999=$CC143)*([2]JOE_DATA!$B$2:$B$19999="Countries of other CMS firms"),0.3,0)))</f>
        <v>1</v>
      </c>
      <c r="GZ143" s="3">
        <f t="array" ref="GZ143">IF(ISBLANK($CD143),1,SUM(IF(([2]JOE_DATA!$C$2:$C$19999=$CD143)*([2]JOE_DATA!$B$2:$B$19999="Credential status"),1,0)))</f>
        <v>1</v>
      </c>
      <c r="HA143" s="3">
        <f t="array" ref="HA143">IF(ISBLANK($CE143),1,SUM(IF(([2]JOE_DATA!$C$2:$C$19999=$CE143)*([2]JOE_DATA!$B$2:$B$19999="Credential version"),1,0)))</f>
        <v>1</v>
      </c>
      <c r="HB143" s="3">
        <f t="array" ref="HB143">IF(ISBLANK($CG143),1,SUM(IF(([2]JOE_DATA!$C$2:$C$19999=$CG143)*([2]JOE_DATA!$B$2:$B$19999="Credential type "),1,0)))</f>
        <v>1</v>
      </c>
      <c r="HC143" s="3">
        <f t="array" ref="HC143">IF(ISBLANK($CH143),1,SUM(IF(([2]JOE_DATA!$C$2:$C$19999=$CH143)*([2]JOE_DATA!$B$2:$B$19999="Other uses"),1,0)))</f>
        <v>1</v>
      </c>
      <c r="HD143" s="3">
        <f t="array" ref="HD143">IF(ISBLANK($CK143),1,SUM(IF(([2]JOE_DATA!$C$2:$C$19999=$CK143)*([2]JOE_DATA!$B$2:$B$19999="Priority"),1,0)))</f>
        <v>1</v>
      </c>
      <c r="HE143" s="3">
        <f t="array" ref="HE143">IF(LEN($CM143)=0,0.4,SUM(IF(([2]JOE_DATA!$C$2:$C$19999=$CM143)*([2]JOE_DATA!$B$2:$B$19999="Know how"),0.4,0)))
+
IF(LEN($CN143)=0,0.3,SUM(IF(([2]JOE_DATA!$C$2:$C$19999=$CN143)*([2]JOE_DATA!$B$2:$B$19999="Know how"),0.3,0)))
+
IF(LEN($CO143)=0,0.3,SUM(IF(([2]JOE_DATA!$C$2:$C$19999=$CO143)*([2]JOE_DATA!$B$2:$B$19999="Know how"),0.3,0)))</f>
        <v>1</v>
      </c>
      <c r="HF143" s="3">
        <f t="array" ref="HF143">IF(LEN($CS143)=0,0.4,SUM(IF(([2]JOE_DATA!$C$2:$C$19999=$CS143)*([2]JOE_DATA!$B$2:$B$19999="Work type")*([2]JOE_DATA!$A$2:$A$19999="BAIF"),0.4,0)))
+
IF(LEN($CT143)=0,0.3,SUM(IF(([2]JOE_DATA!$C$2:$C$19999=$CT143)*([2]JOE_DATA!$B$2:$B$19999="Work type")*([2]JOE_DATA!$A$2:$A$19999="BAIF"),0.3,0)))
+
IF(LEN($CU143)=0,0.3,SUM(IF(([2]JOE_DATA!$C$2:$C$19999=$CU143)*([2]JOE_DATA!$B$2:$B$19999="Work type")*([2]JOE_DATA!$A$2:$A$19999="BAIF"),0.3,0)))</f>
        <v>1</v>
      </c>
      <c r="HG143" s="3">
        <f t="array" ref="HG143">IF(LEN($CQ143)=0,1,SUM(IF(([2]JOE_DATA!$C$2:$C$19999=$CQ143)*([2]JOE_DATA!$B$2:$B$19999="Client type")*([2]JOE_DATA!$A$2:$A$19999="BAIF"),1,0)))</f>
        <v>1</v>
      </c>
      <c r="HH143" s="3">
        <f t="array" ref="HH143">IF(LEN($CW143)=0,0.4,SUM(IF(([2]JOE_DATA!$C$2:$C$19999=$CW143)*([2]JOE_DATA!$B$2:$B$19999="Work type")*([2]JOE_DATA!$A$2:$A$19999="CRD"),0.4,0)))
+
IF(LEN($CX143)=0,0.3,SUM(IF(([2]JOE_DATA!$C$2:$C$19999=$CX143)*([2]JOE_DATA!$B$2:$B$19999="Work type")*([2]JOE_DATA!$A$2:$A$19999="CRD"),0.3,0)))
+
IF(LEN($CY143)=0,0.3,SUM(IF(([2]JOE_DATA!$C$2:$C$19999=$CY143)*([2]JOE_DATA!$B$2:$B$19999="Work type")*([2]JOE_DATA!$A$2:$A$19999="CRD"),0.3,0)))</f>
        <v>1</v>
      </c>
      <c r="HI143" s="3">
        <f t="array" ref="HI143">IF(LEN($CZ143)=0,0.4,SUM(IF(([2]JOE_DATA!$C$2:$C$19999=$CZ143)*([2]JOE_DATA!$B$2:$B$19999="Sub-work type")*([2]JOE_DATA!$A$2:$A$19999="CRD"),0.4,0)))
+
IF(LEN($DA143)=0,0.3,SUM(IF(([2]JOE_DATA!$C$2:$C$19999=$DA143)*([2]JOE_DATA!$B$2:$B$19999="Sub-work type")*([2]JOE_DATA!$A$2:$A$19999="CRD"),0.3,0)))
+
IF(LEN($DB143)=0,0.3,SUM(IF(([2]JOE_DATA!$C$2:$C$19999=$DB143)*([2]JOE_DATA!$B$2:$B$19999="Sub-work type")*([2]JOE_DATA!$A$2:$A$19999="CRD"),0.3,0)))</f>
        <v>1</v>
      </c>
      <c r="HJ143" s="3">
        <f t="array" ref="HJ143">IF(LEN($CV143)=0,1,SUM(IF(([2]JOE_DATA!$C$2:$C$19999=$CV143)*([2]JOE_DATA!$B$2:$B$19999="Client type")*([2]JOE_DATA!$A$2:$A$19999="CRD"),1,0)))</f>
        <v>1</v>
      </c>
      <c r="HK143" s="3">
        <f t="array" ref="HK143">IF(LEN($DC143)=0,0.4,SUM(IF(([2]JOE_DATA!$C$2:$C$19999=$DC143)*([2]JOE_DATA!$B$2:$B$19999="Work type")*([2]JOE_DATA!$A$2:$A$19999="Corporate"),0.4,0)))
+
IF(LEN($DD143)=0,0.3,SUM(IF(([2]JOE_DATA!$C$2:$C$19999=$DD143)*([2]JOE_DATA!$B$2:$B$19999="Work type")*([2]JOE_DATA!$A$2:$A$19999="Corporate"),0.3,0)))
+
IF(LEN($DE143)=0,0.3,SUM(IF(([2]JOE_DATA!$C$2:$C$19999=$DE143)*([2]JOE_DATA!$B$2:$B$19999="Work type")*([2]JOE_DATA!$A$2:$A$19999="Corporate"),0.3,0)))</f>
        <v>1</v>
      </c>
      <c r="HL143" s="3">
        <f t="array" ref="HL143">IF(LEN($DF143)=0,0.4,SUM(IF(([2]JOE_DATA!$C$2:$C$19999=$DF143)*([2]JOE_DATA!$B$2:$B$19999="Sub-work type")*([2]JOE_DATA!$A$2:$A$19999="Corporate"),0.4,0)))
+
IF(LEN($DG143)=0,0.3,SUM(IF(([2]JOE_DATA!$C$2:$C$19999=$DG143)*([2]JOE_DATA!$B$2:$B$19999="Sub-work type")*([2]JOE_DATA!$A$2:$A$19999="Corporate"),0.3,0)))
+
IF(LEN($DH143)=0,0.3,SUM(IF(([2]JOE_DATA!$C$2:$C$19999=$DH143)*([2]JOE_DATA!$B$2:$B$19999="Sub-work type")*([2]JOE_DATA!$A$2:$A$19999="Corporate"),0.3,0)))</f>
        <v>1</v>
      </c>
      <c r="HM143" s="3">
        <f t="array" ref="HM143">IF(LEN($DI143)=0,0.4,SUM(IF(([2]JOE_DATA!$C$2:$C$19999=$DI143)*([2]JOE_DATA!$B$2:$B$19999="Acting for")*([2]JOE_DATA!$A$2:$A$19999="Corporate"),0.4,0)))
+
IF(LEN($DJ143)=0,0.3,SUM(IF(([2]JOE_DATA!$C$2:$C$19999=$DJ143)*([2]JOE_DATA!$B$2:$B$19999="Acting for")*([2]JOE_DATA!$A$2:$A$19999="Corporate"),0.3,0)))
+
IF(LEN($DK143)=0,0.3,SUM(IF(([2]JOE_DATA!$C$2:$C$19999=$DK143)*([2]JOE_DATA!$B$2:$B$19999="Acting for")*([2]JOE_DATA!$A$2:$A$19999="Corporate"),0.3,0)))</f>
        <v>1</v>
      </c>
      <c r="HN143" s="3">
        <f t="array" ref="HN143">IF(LEN($DM143)=0,0.4,SUM(IF(([2]JOE_DATA!$C$2:$C$19999=$DM143)*([2]JOE_DATA!$B$2:$B$19999="Country of buyer")*([2]JOE_DATA!$A$2:$A$19999="Corporate"),0.4,0)))
+
IF(LEN($DN143)=0,0.3,SUM(IF(([2]JOE_DATA!$C$2:$C$19999=$DN143)*([2]JOE_DATA!$B$2:$B$19999="Country of buyer")*([2]JOE_DATA!$A$2:$A$19999="Corporate"),0.3,0)))
+
IF(LEN($DL143)=0,0.3,SUM(IF(([2]JOE_DATA!$C$2:$C$19999=$DL143)*([2]JOE_DATA!$B$2:$B$19999="Country of buyer")*([2]JOE_DATA!$A$2:$A$19999="Corporate"),0.3,0)))</f>
        <v>1</v>
      </c>
      <c r="HO143" s="3">
        <f t="array" ref="HO143">IF(LEN($DO143)=0,0.4,SUM(IF(([2]JOE_DATA!$C$2:$C$19999=$DO143)*([2]JOE_DATA!$B$2:$B$19999="Country of seller")*([2]JOE_DATA!$A$2:$A$19999="Corporate"),0.4,0)))
+
IF(LEN($DP143)=0,0.3,SUM(IF(([2]JOE_DATA!$C$2:$C$19999=$DP143)*([2]JOE_DATA!$B$2:$B$19999="Country of seller")*([2]JOE_DATA!$A$2:$A$19999="Corporate"),0.3,0)))
+
IF(LEN($DQ143)=0,0.3,SUM(IF(([2]JOE_DATA!$C$2:$C$19999=$DQ143)*([2]JOE_DATA!$B$2:$B$19999="Country of seller")*([2]JOE_DATA!$A$2:$A$19999="Corporate"),0.3,0)))</f>
        <v>1</v>
      </c>
      <c r="HP143" s="3">
        <f t="array" ref="HP143">IF(LEN($DR143)=0,0.4,SUM(IF(([2]JOE_DATA!$C$2:$C$19999=$DR143)*([2]JOE_DATA!$B$2:$B$19999="Country of target")*([2]JOE_DATA!$A$2:$A$19999="Corporate"),0.4,0)))
+
IF(LEN($DS143)=0,0.3,SUM(IF(([2]JOE_DATA!$C$2:$C$19999=$DS143)*([2]JOE_DATA!$B$2:$B$19999="Country of target")*([2]JOE_DATA!$A$2:$A$19999="Corporate"),0.3,0)))
+
IF(LEN($DT143)=0,0.3,SUM(IF(([2]JOE_DATA!$C$2:$C$19999=$DT143)*([2]JOE_DATA!$B$2:$B$19999="Country of target")*([2]JOE_DATA!$A$2:$A$19999="Corporate"),0.3,0)))</f>
        <v>1</v>
      </c>
      <c r="HQ143" s="3">
        <f t="array" ref="HQ143">IF(LEN($DU143)=0,1,SUM(IF(([2]JOE_DATA!$C$2:$C$19999=$DU143)*([2]JOE_DATA!$B$2:$B$19999="Value over US $5m")*([2]JOE_DATA!$A$2:$A$19999="Corporate"),1,0)))</f>
        <v>1</v>
      </c>
      <c r="HR143" s="3">
        <f t="array" ref="HR143">IF(LEN($DV143)=0,1,SUM(IF(([2]JOE_DATA!$C$2:$C$19999=$DV143)*([2]JOE_DATA!$B$2:$B$19999="Value over £500,000")*([2]JOE_DATA!$A$2:$A$19999="Corporate"),1,0)))</f>
        <v>1</v>
      </c>
      <c r="HS143" s="3">
        <f t="array" ref="HS143">IF(LEN($DW143)=0,1,SUM(IF(([2]JOE_DATA!$C$2:$C$19999=$DW143)*([2]JOE_DATA!$B$2:$B$19999="Value over Euro 5m")*([2]JOE_DATA!$A$2:$A$19999="Corporate"),1,0)))</f>
        <v>1</v>
      </c>
      <c r="HT143" s="3">
        <f t="array" ref="HT143">IF(LEN($DX143)=0,1,SUM(IF(([2]JOE_DATA!$C$2:$C$19999=$DX143)*([2]JOE_DATA!$B$2:$B$19999="Value range in euros")*([2]JOE_DATA!$A$2:$A$19999="Corporate"),1,0)))</f>
        <v>1</v>
      </c>
      <c r="HU143" s="3">
        <f t="array" ref="HU143">IF(LEN($DY143)=0,1,SUM(IF(([2]JOE_DATA!$C$2:$C$19999=$DY143)*([2]JOE_DATA!$B$2:$B$19999="Is the deal relevant for M&amp;A study")*([2]JOE_DATA!$A$2:$A$19999="Corporate"),1,0)))</f>
        <v>1</v>
      </c>
      <c r="HV143" s="3">
        <f t="array" ref="HV143">IF(LEN($DZ143)=0,1,SUM(IF(([2]JOE_DATA!$C$2:$C$19999=$DZ143)*([2]JOE_DATA!$B$2:$B$19999="Does the deal involve PE clients")*([2]JOE_DATA!$A$2:$A$19999="Corporate"),1,0)))</f>
        <v>1</v>
      </c>
      <c r="HW143" s="3">
        <f t="array" ref="HW143">IF(LEN($EA143)=0,1,SUM(IF(([2]JOE_DATA!$C$2:$C$19999=$EA143)*([2]JOE_DATA!$B$2:$B$19999="Quarter deal announced/signed")*([2]JOE_DATA!$A$2:$A$19999="Corporate"),1,0)))</f>
        <v>1</v>
      </c>
      <c r="HX143" s="3">
        <f t="array" ref="HX143">IF(LEN($EB143)=0,1,SUM(IF(([2]JOE_DATA!$C$2:$C$19999=$EB143)*([2]JOE_DATA!$B$2:$B$19999="Quarter deal completed")*([2]JOE_DATA!$A$2:$A$19999="Corporate"),1,0)))</f>
        <v>1</v>
      </c>
      <c r="HY143" s="3">
        <f t="array" ref="HY143">IF(LEN($EC143)=0,1,SUM(IF(([2]JOE_DATA!$C$2:$C$19999=$EC143)*([2]JOE_DATA!$B$2:$B$19999="Year deal announced/signed")*([2]JOE_DATA!$A$2:$A$19999="Corporate"),1,0)))</f>
        <v>1</v>
      </c>
      <c r="HZ143" s="3">
        <f t="array" ref="HZ143">IF(LEN($ED143)=0,1,SUM(IF(([2]JOE_DATA!$C$2:$C$19999=$ED143)*([2]JOE_DATA!$B$2:$B$19999="Year deal completed")*([2]JOE_DATA!$A$2:$A$19999="Corporate"),1,0)))</f>
        <v>1</v>
      </c>
      <c r="IA143" s="3">
        <v>1</v>
      </c>
      <c r="IB143" s="3">
        <f t="array" ref="IB143">IF(LEN($EF143)=0,1,SUM(IF(([2]JOE_DATA!$C$2:$C$19999=$EF143)*([2]JOE_DATA!$B$2:$B$19999="Work type")*([2]JOE_DATA!$A$2:$A$19999="Corporate Tax"),1,0)))</f>
        <v>1</v>
      </c>
      <c r="IC143" s="3">
        <f t="array" ref="IC143">IF(LEN($EG143)=0,0.4,SUM(IF(([2]JOE_DATA!$C$2:$C$19999=$EG143)*([2]JOE_DATA!$B$2:$B$19999="Work type")*([2]JOE_DATA!$A$2:$A$19999="EPC Construction"),0.4,0)))
+
IF(LEN($EH143)=0,0.3,SUM(IF(([2]JOE_DATA!$C$2:$C$19999=$EH143)*([2]JOE_DATA!$B$2:$B$19999="Work type")*([2]JOE_DATA!$A$2:$A$19999="EPC Construction"),0.3,0)))
+
IF(LEN($EI143)=0,0.3,SUM(IF(([2]JOE_DATA!$C$2:$C$19999=$EI143)*([2]JOE_DATA!$B$2:$B$19999="Work type")*([2]JOE_DATA!$A$2:$A$19999="EPC Construction"),0.3,0)))</f>
        <v>1</v>
      </c>
      <c r="ID143" s="3">
        <f t="array" ref="ID143">IF(LEN($EJ143)=0,0.4,SUM(IF(([2]JOE_DATA!$C$2:$C$19999=$EJ143)*([2]JOE_DATA!$B$2:$B$19999="Contract type")*([2]JOE_DATA!$A$2:$A$19999="EPC Construction"),0.4,0)))
+
IF(LEN($EK143)=0,0.3,SUM(IF(([2]JOE_DATA!$C$2:$C$19999=$EK143)*([2]JOE_DATA!$B$2:$B$19999="Contract type")*([2]JOE_DATA!$A$2:$A$19999="EPC Construction"),0.3,0)))
+
IF(LEN($EL143)=0,0.3,SUM(IF(([2]JOE_DATA!$C$2:$C$19999=$EL143)*([2]JOE_DATA!$B$2:$B$19999="Contract type")*([2]JOE_DATA!$A$2:$A$19999="EPC Construction"),0.3,0)))</f>
        <v>1</v>
      </c>
      <c r="IE143" s="3">
        <f t="array" ref="IE143">IF(LEN($EP143)=0,1,SUM(IF(([2]JOE_DATA!$C$2:$C$19999=$EP143)*([2]JOE_DATA!$B$2:$B$19999="Client type")*([2]JOE_DATA!$A$2:$A$19999="EPC Construction"),1,0)))</f>
        <v>1</v>
      </c>
      <c r="IF143" s="3">
        <f t="array" ref="IF143">IF(LEN($EN143)=0,1,SUM(IF(([2]JOE_DATA!$C$2:$C$19999=$EN143)*([2]JOE_DATA!$B$2:$B$19999="Subject matter")*([2]JOE_DATA!$A$2:$A$19999="EPC Construction"),1,0)))</f>
        <v>1</v>
      </c>
      <c r="IG143" s="3">
        <f t="array" ref="IG143">IF(LEN($ER143)=0,1,SUM(IF(([2]JOE_DATA!$C$2:$C$19999=$ER143)*([2]JOE_DATA!$B$2:$B$19999="Client scope")*([2]JOE_DATA!$A$2:$A$19999="EPC Construction"),1,0)))</f>
        <v>1</v>
      </c>
      <c r="IH143" s="3">
        <f t="array" ref="IH143">IF(LEN($ES143)=0,0.4,SUM(IF(([2]JOE_DATA!$C$2:$C$19999=$ES143)*([2]JOE_DATA!$B$2:$B$19999="Work type")*([2]JOE_DATA!$A$2:$A$19999="EPC Energy"),0.4,0)))
+
IF(LEN($ET143)=0,0.3,SUM(IF(([2]JOE_DATA!$C$2:$C$19999=$ET143)*([2]JOE_DATA!$B$2:$B$19999="Work type")*([2]JOE_DATA!$A$2:$A$19999="EPC Energy"),0.3,0)))
+
IF(LEN($EU143)=0,0.3,SUM(IF(([2]JOE_DATA!$C$2:$C$19999=$EU143)*([2]JOE_DATA!$B$2:$B$19999="Work type")*([2]JOE_DATA!$A$2:$A$19999="EPC Energy"),0.3,0)))</f>
        <v>1</v>
      </c>
      <c r="II143" s="3">
        <f t="array" ref="II143">IF(LEN($EV143)=0,1,SUM(IF(([2]JOE_DATA!$C$2:$C$19999=$EV143)*([2]JOE_DATA!$B$2:$B$19999="Work type")*([2]JOE_DATA!$A$2:$A$19999="EPC Energy"),1,0)))</f>
        <v>1</v>
      </c>
      <c r="IJ143" s="3">
        <f t="array" ref="IJ143">IF(LEN($EW143)=0,1,SUM(IF(([2]JOE_DATA!$C$2:$C$19999=$EW143)*([2]JOE_DATA!$B$2:$B$19999="Client type")*([2]JOE_DATA!$A$2:$A$19999="EPC Projects"),1,0)))</f>
        <v>1</v>
      </c>
      <c r="IK143" s="3">
        <f t="array" ref="IK143">IF(LEN($FE143)=0,0.4,SUM(IF(([2]JOE_DATA!$C$2:$C$19999=$FE143)*([2]JOE_DATA!$B$2:$B$19999="Client type")*([2]JOE_DATA!$A$2:$A$19999="Real Estate"),0.4,0)))
+
IF(LEN($FF143)=0,0.3,SUM(IF(([2]JOE_DATA!$C$2:$C$19999=$FF143)*([2]JOE_DATA!$B$2:$B$19999="Client type")*([2]JOE_DATA!$A$2:$A$19999="Real Estate"),0.3,0)))
+
IF(LEN($FG143)=0,0.3,SUM(IF(([2]JOE_DATA!$C$2:$C$19999=$FG143)*([2]JOE_DATA!$B$2:$B$19999="Client type")*([2]JOE_DATA!$A$2:$A$19999="Real Estate"),0.3,0)))</f>
        <v>1</v>
      </c>
      <c r="IL143" s="3">
        <f t="array" ref="IL143">IF(LEN($FH143)=0,0.4,SUM(IF(([2]JOE_DATA!$C$2:$C$19999=$FH143)*([2]JOE_DATA!$B$2:$B$19999="Work type")*([2]JOE_DATA!$A$2:$A$19999="Real Estate"),0.4,0)))
+
IF(LEN($FI143)=0,0.3,SUM(IF(([2]JOE_DATA!$C$2:$C$19999=$FI143)*([2]JOE_DATA!$B$2:$B$19999="Work type")*([2]JOE_DATA!$A$2:$A$19999="Real Estate"),0.3,0)))
+
IF(LEN($FJ143)=0,0.3,SUM(IF(([2]JOE_DATA!$C$2:$C$19999=$FJ143)*([2]JOE_DATA!$B$2:$B$19999="Work type")*([2]JOE_DATA!$A$2:$A$19999="Real Estate"),0.3,0)))</f>
        <v>1</v>
      </c>
      <c r="IM143" s="3">
        <f t="array" ref="IM143">IF(LEN($EX143)=0,0.4,SUM(IF(([2]JOE_DATA!$C$2:$C$19999=$EX143)*([2]JOE_DATA!$B$2:$B$19999="Work type")*([2]JOE_DATA!$A$2:$A$19999="Human Capital"),0.4,0)))
+
IF(LEN($EY143)=0,0.3,SUM(IF(([2]JOE_DATA!$C$2:$C$19999=$EY143)*([2]JOE_DATA!$B$2:$B$19999="Work type")*([2]JOE_DATA!$A$2:$A$19999="Human Capital"),0.3,0)))
+
IF(LEN($EZ143)=0,0.3,SUM(IF(([2]JOE_DATA!$C$2:$C$19999=$EZ143)*([2]JOE_DATA!$B$2:$B$19999="Work type")*([2]JOE_DATA!$A$2:$A$19999="Human Capital"),0.3,0)))</f>
        <v>1</v>
      </c>
      <c r="IN143" s="3">
        <f t="array" ref="IN143">IF(LEN($FA143)=0,0.4,SUM(IF(([2]JOE_DATA!$C$2:$C$19999=$FA143)*([2]JOE_DATA!$B$2:$B$19999="Sub-work types")*([2]JOE_DATA!$A$2:$A$19999="Human Capital"),0.4,0)))
+
IF(LEN($FB143)=0,0.3,SUM(IF(([2]JOE_DATA!$C$2:$C$19999=$FB143)*([2]JOE_DATA!$B$2:$B$19999="Sub-work types")*([2]JOE_DATA!$A$2:$A$19999="Human Capital"),0.3,0)))
+
IF(LEN($FC143)=0,0.3,SUM(IF(([2]JOE_DATA!$C$2:$C$19999=$FC143)*([2]JOE_DATA!$B$2:$B$19999="Sub-work types")*([2]JOE_DATA!$A$2:$A$19999="Human Capital"),0.3,0)))</f>
        <v>1</v>
      </c>
      <c r="IO143" s="16">
        <f t="array" ref="IO143">IF(LEN($FD143)=0,1,SUM(IF(([2]JOE_DATA!$C$2:$C$19999=$FD143)*([2]JOE_DATA!$B$2:$B$19999="Pension scheme")*([2]JOE_DATA!$A$2:$A$19999="Human Capital"),1,0)))</f>
        <v>1</v>
      </c>
      <c r="IP143" s="3">
        <f t="array" ref="IP143">IF(LEN($BT143)=0,0.4,SUM(IF(([2]JOE_DATA!$C$2:$C$19999=$BT143)*([2]JOE_DATA!$B$2:$B$19999="Other Matter Executive"),0.4,0)))
+
IF(LEN($BU143)=0,0.3,SUM(IF(([2]JOE_DATA!$C$2:$C$19999=$BU143)*([2]JOE_DATA!$B$2:$B$19999="Other Matter Executive"),0.3,0)))
+
IF(LEN($BV143)=0,0.3,SUM(IF(([2]JOE_DATA!$C$2:$C$19999=$BV143)*([2]JOE_DATA!$B$2:$B$19999="Other Matter Executive"),0.3,0)))</f>
        <v>1</v>
      </c>
    </row>
    <row r="144" spans="1:250" ht="36.75">
      <c r="A144" s="37" t="s">
        <v>246</v>
      </c>
      <c r="B144" s="38" t="s">
        <v>650</v>
      </c>
      <c r="C144" s="37" t="s">
        <v>254</v>
      </c>
      <c r="D144" s="37"/>
      <c r="E144" s="3"/>
      <c r="F144" s="39" t="s">
        <v>250</v>
      </c>
      <c r="G144" s="3"/>
      <c r="H144" s="3"/>
      <c r="I144" s="37" t="s">
        <v>446</v>
      </c>
      <c r="J144" s="40" t="s">
        <v>263</v>
      </c>
      <c r="K144" s="3"/>
      <c r="L144" s="37"/>
      <c r="M144" s="3"/>
      <c r="N144" s="3"/>
      <c r="O144" s="41" t="s">
        <v>99</v>
      </c>
      <c r="P144" s="37"/>
      <c r="Q144" s="37"/>
      <c r="R144" s="3"/>
      <c r="S144" s="42"/>
      <c r="T144" s="42">
        <v>39734</v>
      </c>
      <c r="U144" s="37" t="s">
        <v>250</v>
      </c>
      <c r="V144" s="3"/>
      <c r="W144" s="3"/>
      <c r="X144" s="37" t="s">
        <v>446</v>
      </c>
      <c r="Y144" s="40" t="s">
        <v>263</v>
      </c>
      <c r="Z144" s="40" t="s">
        <v>252</v>
      </c>
      <c r="AA144" s="37" t="s">
        <v>656</v>
      </c>
      <c r="AB144" s="37"/>
      <c r="AC144" s="3"/>
      <c r="AD144" s="37" t="s">
        <v>254</v>
      </c>
      <c r="AE144" s="3"/>
      <c r="AF144" s="3"/>
      <c r="AG144" s="43" t="s">
        <v>130</v>
      </c>
      <c r="AH144" s="3"/>
      <c r="AI144" s="37" t="s">
        <v>255</v>
      </c>
      <c r="AJ144" s="3"/>
      <c r="AK144" s="3"/>
      <c r="AL144" s="37"/>
      <c r="AM144" s="3"/>
      <c r="AN144" s="3"/>
      <c r="AO144" s="37" t="s">
        <v>256</v>
      </c>
      <c r="AP144" s="3"/>
      <c r="AQ144" s="3"/>
      <c r="AR144" s="3"/>
      <c r="AS144" s="3"/>
      <c r="AT144" s="3"/>
      <c r="AU144" s="3"/>
      <c r="AV144" s="3"/>
      <c r="AW144" s="3"/>
      <c r="AX144" s="3"/>
      <c r="AY144" s="3"/>
      <c r="AZ144" s="3"/>
      <c r="BA144" s="3"/>
      <c r="BB144" s="3"/>
      <c r="BC144" s="3"/>
      <c r="BD144" s="3"/>
      <c r="BE144" s="44"/>
      <c r="BF144" s="37"/>
      <c r="BG144" s="37" t="s">
        <v>254</v>
      </c>
      <c r="BH144" s="3"/>
      <c r="BI144" s="40" t="s">
        <v>257</v>
      </c>
      <c r="BJ144" s="45"/>
      <c r="BK144" s="45"/>
      <c r="BL144" s="46" t="s">
        <v>258</v>
      </c>
      <c r="BM144" s="46"/>
      <c r="BN144" s="37"/>
      <c r="BO144" s="3"/>
      <c r="BP144" s="3"/>
      <c r="BQ144" s="3"/>
      <c r="BR144" s="3"/>
      <c r="BS144" s="3"/>
      <c r="BT144" s="37"/>
      <c r="BU144" s="37"/>
      <c r="BV144" s="37"/>
      <c r="BW144" s="3"/>
      <c r="BX144" s="3"/>
      <c r="BY144" s="3"/>
      <c r="BZ144" s="3"/>
      <c r="CA144" s="3"/>
      <c r="CB144" s="3"/>
      <c r="CC144" s="3"/>
      <c r="CD144" s="41" t="s">
        <v>259</v>
      </c>
      <c r="CE144" s="40" t="s">
        <v>260</v>
      </c>
      <c r="CF144" s="3"/>
      <c r="CG144" s="41" t="s">
        <v>261</v>
      </c>
      <c r="CH144" s="40"/>
      <c r="CI144" s="3"/>
      <c r="CJ144" s="3"/>
      <c r="CK144" s="41" t="s">
        <v>262</v>
      </c>
      <c r="CL144" s="3"/>
      <c r="CM144" s="3"/>
      <c r="CN144" s="3"/>
      <c r="CO144" s="3"/>
      <c r="CP144" s="3"/>
      <c r="CQ144" s="37"/>
      <c r="CR144" s="37"/>
      <c r="CS144" s="37"/>
      <c r="CT144" s="37"/>
      <c r="CU144" s="37"/>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7"/>
      <c r="FF144" s="37"/>
      <c r="FG144" s="37"/>
      <c r="FH144" s="37"/>
      <c r="FI144" s="37"/>
      <c r="FJ144" s="3"/>
      <c r="FK144" s="3"/>
      <c r="FL144" s="3"/>
      <c r="FM144" s="3"/>
      <c r="FO144" s="3"/>
      <c r="FP144" s="3"/>
      <c r="FQ144" s="3" t="str">
        <f t="array" ref="FQ144">IF(SUM($FU144:$IP144)=74,"PASS","FAIL")</f>
        <v>PASS</v>
      </c>
      <c r="FR144" s="3">
        <f t="shared" si="13"/>
        <v>0</v>
      </c>
      <c r="FS144" s="3">
        <f t="shared" si="14"/>
        <v>0</v>
      </c>
      <c r="FT144" s="3"/>
      <c r="FU144" s="3">
        <f t="array" ref="FU144">SUM(IF(([2]JOE_DATA!$C$2:$C$19999=$C144)*([2]JOE_DATA!$B$2:$B$19999="Client Name Confidential"),1,0))</f>
        <v>1</v>
      </c>
      <c r="FV144" s="3">
        <f t="array" ref="FV144">IF(ISBLANK($E144),1,SUM(IF(([2]JOE_DATA!$C$2:$C$19999=$E144)*([2]JOE_DATA!$B$2:$B$19999="Client name confidential on completion"),1,0)))</f>
        <v>1</v>
      </c>
      <c r="FW144" s="3">
        <f t="array" ref="FW144">IF(LEN($F144)=0,0.5,SUM(IF(([2]JOE_DATA!$C$2:$C$19999=$F144)*([2]JOE_DATA!$B$2:$B$19999="Client sector group"),0.5,0)))
+
IF(LEN($G144)=0,0.25,SUM(IF(([2]JOE_DATA!$C$2:$C$19999=$G144)*([2]JOE_DATA!$B$2:$B$19999="Client sector group"),0.25,0)))
+
IF(LEN($H144)=0,0.25,SUM(IF(([2]JOE_DATA!$C$2:$C$19999=$H144)*([2]JOE_DATA!$B$2:$B$19999="Client sector group"),0.25,0)))</f>
        <v>1</v>
      </c>
      <c r="FX144" s="3">
        <f t="array" ref="FX144">IF(ISBLANK($I144),0.5,SUM(IF(([2]JOE_DATA!$C$2:$C$19999=$I144)*([2]JOE_DATA!$B$2:$B$19999="Client sub-sector group"),0.5,0)))
+
IF(ISBLANK($J144),0.25,SUM(IF(([2]JOE_DATA!$C$2:$C$19999=$J144)*([2]JOE_DATA!$B$2:$B$19999="Client sub-sector group"),0.25,0)))
+
IF(ISBLANK($K144),0.25,SUM(IF(([2]JOE_DATA!$C$2:$C$19999=$K144)*([2]JOE_DATA!$B$2:$B$19999="Client sub-sector group"),0.25,0)))</f>
        <v>1</v>
      </c>
      <c r="FY144" s="3">
        <f t="array" ref="FY144">IF(LEN($L144)=0,0.4,SUM(IF(([2]JOE_DATA!$C$2:$C$19999=$L144)*([2]JOE_DATA!$B$2:$B$19999="Predominant Country of Client"),0.4,0)))
+
IF(LEN($M144)=0,0.3,SUM(IF(([2]JOE_DATA!$C$2:$C$19999=$M144)*([2]JOE_DATA!$B$2:$B$19999="Predominant Country of Client"),0.3,0)))
+
IF(LEN($N144)=0,0.3,SUM(IF(([2]JOE_DATA!$C$2:$C$19999=$N144)*([2]JOE_DATA!$B$2:$B$19999="Predominant Country of Client"),0.3,0)))</f>
        <v>1</v>
      </c>
      <c r="FZ144" s="3">
        <f t="array" ref="FZ144">IF(LEN($O144)=0,0.4,SUM(IF(([2]JOE_DATA!$C$2:$C$19999=$O144)*([2]JOE_DATA!$B$2:$B$19999="Main practice group"),0.4,0)))
+
IF(LEN($P144)=0,0.3,SUM(IF(([2]JOE_DATA!$C$2:$C$19999=$P144)*([2]JOE_DATA!$B$2:$B$19999="Main practice group"),0.3,0)))
+
IF(LEN($Q144)=0,0.3,SUM(IF(([2]JOE_DATA!$C$2:$C$19999=$Q144)*([2]JOE_DATA!$B$2:$B$19999="Main practice group"),0.3,0)))</f>
        <v>1</v>
      </c>
      <c r="GA144" s="3">
        <f t="shared" si="15"/>
        <v>1</v>
      </c>
      <c r="GB144" s="3">
        <f t="shared" si="16"/>
        <v>1</v>
      </c>
      <c r="GC144" s="3">
        <f t="array" ref="GC144">IF(LEN($U144)=0,0.4,SUM(IF(([2]JOE_DATA!$C$2:$C$19999=$U144)*([2]JOE_DATA!$B$2:$B$19999="Matter sector group"),0.4,0)))
+
IF(LEN($V144)=0,0.3,SUM(IF(([2]JOE_DATA!$C$2:$C$19999=$V144)*([2]JOE_DATA!$B$2:$B$19999="Matter sector group"),0.3,0)))
+
IF(LEN($W144)=0,0.3,SUM(IF(([2]JOE_DATA!$C$2:$C$19999=$W144)*([2]JOE_DATA!$B$2:$B$19999="Matter sector group"),0.3,0)))</f>
        <v>1</v>
      </c>
      <c r="GD144" s="3">
        <f t="array" ref="GD144">IF(LEN($X144)=0,0.4,SUM(IF(([2]JOE_DATA!$C$2:$C$19999=$X144)*([2]JOE_DATA!$B$2:$B$19999="Matter sub-sector group"),0.4,0)))
+
IF(LEN($Y144)=0,0.3,SUM(IF(([2]JOE_DATA!$C$2:$C$19999=$Y144)*([2]JOE_DATA!$B$2:$B$19999="Matter sub-sector group"),0.3,0)))
+
IF(LEN($Z144)=0,0.3,SUM(IF(([2]JOE_DATA!$C$2:$C$19999=$Z144)*([2]JOE_DATA!$B$2:$B$19999="Matter sub-sector group"),0.3,0)))</f>
        <v>1</v>
      </c>
      <c r="GE144" s="3">
        <f t="array" ref="GE144">IF(ISBLANK($AD144),1,SUM(IF(([2]JOE_DATA!$C$2:$C$19999=$AD144)*([2]JOE_DATA!$B$2:$B$19999="Matter confidential"),1,0)))</f>
        <v>1</v>
      </c>
      <c r="GF144" s="3">
        <f t="array" ref="GF144">IF(ISBLANK($AE144),1,SUM(IF(([2]JOE_DATA!$C$2:$C$19999=$AE144)*([2]JOE_DATA!$B$2:$B$19999="Matter confidential on completion"),1,0)))</f>
        <v>1</v>
      </c>
      <c r="GG144" s="3">
        <f t="array" ref="GG144">IF(ISBLANK($AG144),1,SUM(IF(([2]JOE_DATA!$C$2:$C$19999=$AG144)*([2]JOE_DATA!$B$2:$B$19999="Applicable law"),1,0)))</f>
        <v>1</v>
      </c>
      <c r="GH144" s="3">
        <f t="array" ref="GH144">IF(ISBLANK($AO144),1,SUM(IF(([2]JOE_DATA!$C$2:$C$19999=$AO144)*([2]JOE_DATA!$B$2:$B$19999="Contentious"),1,0)))</f>
        <v>1</v>
      </c>
      <c r="GI144" s="3">
        <f t="array" ref="GI144">IF(ISBLANK($AP144),1,SUM(IF(([2]JOE_DATA!$C$2:$C$19999=$AP144)*([2]JOE_DATA!$B$2:$B$19999="Dispute resolution"),1,0)))</f>
        <v>1</v>
      </c>
      <c r="GJ144" s="3">
        <f t="array" ref="GJ144">IF(ISBLANK($AQ144),1,SUM(IF(([2]JOE_DATA!$C$2:$C$19999=$AQ144)*([2]JOE_DATA!$B$2:$B$19999="Language of dispute"),1,0)))</f>
        <v>1</v>
      </c>
      <c r="GK144" s="3">
        <f t="array" ref="GK144">IF(LEN($AW144)=0,0.4,SUM(IF(([2]JOE_DATA!$C$2:$C$19999=$AW144)*([2]JOE_DATA!$B$2:$B$19999="Country Of Arbitration"),0.4,0)))
+
IF(LEN($AX144)=0,0.3,SUM(IF(([2]JOE_DATA!$C$2:$C$19999=$AX144)*([2]JOE_DATA!$B$2:$B$19999="Country Of Arbitration"),0.3,0)))
+
IF(LEN($AY144)=0,0.3,SUM(IF(([2]JOE_DATA!$C$2:$C$19999=$AY144)*([2]JOE_DATA!$B$2:$B$19999="Country Of Arbitration"),0.3,0)))</f>
        <v>1</v>
      </c>
      <c r="GL144" s="3">
        <f t="array" ref="GL144">IF(LEN($AT144)=0,0.4,SUM(IF(([2]JOE_DATA!$C$2:$C$19999=$AT144)*([2]JOE_DATA!$B$2:$B$19999="Jurisdiction of dispute"),0.4,0)))
+
IF(LEN($AU144)=0,0.3,SUM(IF(([2]JOE_DATA!$C$2:$C$19999=$AU144)*([2]JOE_DATA!$B$2:$B$19999="Jurisdiction of dispute"),0.3,0)))
+
IF(LEN($AV144)=0,0.3,SUM(IF(([2]JOE_DATA!$C$2:$C$19999=$AV144)*([2]JOE_DATA!$B$2:$B$19999="Jurisdiction of dispute"),0.3,0)))</f>
        <v>1</v>
      </c>
      <c r="GM144" s="3">
        <f t="array" ref="GM144">IF(LEN($AZ144)=0,0.6,SUM(IF(([2]JOE_DATA!$C$2:$C$19999=$AZ144)*([2]JOE_DATA!$B$2:$B$19999="Seat of arbitration"),0.6,0)))
+
IF(LEN($BA144)=0,0.4,SUM(IF(([2]JOE_DATA!$C$2:$C$19999=$BA144)*([2]JOE_DATA!$B$2:$B$19999="Seat of arbitration"),0.4,0)))</f>
        <v>1</v>
      </c>
      <c r="GN144" s="3">
        <f t="array" ref="GN144">IF(ISBLANK($BB144),1,SUM(IF(([2]JOE_DATA!$C$2:$C$19999=$BB144)*([2]JOE_DATA!$B$2:$B$19999="Arbitral rules"),1,0)))</f>
        <v>1</v>
      </c>
      <c r="GO144" s="3">
        <f t="array" ref="GO144">IF(ISBLANK($BC144),1,SUM(IF(([2]JOE_DATA!$C$2:$C$19999=$BC144)*([2]JOE_DATA!$B$2:$B$19999="Investment treaty"),1,0)))</f>
        <v>1</v>
      </c>
      <c r="GP144" s="3">
        <f t="array" ref="GP144">IF(ISBLANK($BD144),1,SUM(IF(([2]JOE_DATA!$C$2:$C$19999=$BD144)*([2]JOE_DATA!$B$2:$B$19999="Investigation type"),1,0)))</f>
        <v>1</v>
      </c>
      <c r="GQ144" s="3">
        <f t="array" ref="GQ144">IF(ISBLANK($BF144),1,SUM(IF(([2]JOE_DATA!$C$2:$C$19999=$BF144)*([2]JOE_DATA!$B$2:$B$19999="Currency of deal"),1,0)))</f>
        <v>1</v>
      </c>
      <c r="GR144" s="3">
        <f t="array" ref="GR144">IF(ISBLANK($BG144),1,SUM(IF(([2]JOE_DATA!$C$2:$C$19999=$BG144)*([2]JOE_DATA!$B$2:$B$19999="Value confidential"),1,0)))</f>
        <v>1</v>
      </c>
      <c r="GS144" s="3">
        <f t="array" ref="GS144">IF(ISBLANK($BH144),1,SUM(IF(([2]JOE_DATA!$C$2:$C$19999=$BH144)*([2]JOE_DATA!$B$2:$B$19999="Value confidential on completion"),1,0)))</f>
        <v>1</v>
      </c>
      <c r="GT144" s="3">
        <f t="array" ref="GT144">IF(LEN($BI144)=0,0.4,SUM(IF(([2]JOE_DATA!$C$2:$C$19999=$BI144)*([2]JOE_DATA!$B$2:$B$19999="Teams"),0.4,0)))
+
IF(LEN($BJ144)=0,0.3,SUM(IF(([2]JOE_DATA!$C$2:$C$19999=$BJ144)*([2]JOE_DATA!$B$2:$B$19999="Teams"),0.3,0)))
+
IF(LEN($BK144)=0,0.3,SUM(IF(([2]JOE_DATA!$C$2:$C$19999=$BK144)*([2]JOE_DATA!$B$2:$B$19999="Teams"),0.3,0)))</f>
        <v>1</v>
      </c>
      <c r="GU144" s="3">
        <f t="array" ref="GU144">IF(LEN($BL144)=0,0.4,SUM(IF(([2]JOE_DATA!$C$2:$C$19999=$BL144)*([2]JOE_DATA!$B$2:$B$19999="Lead Matter Partner"),0.4,0)))
+
IF(LEN($BM144)=0,0.3,SUM(IF(([2]JOE_DATA!$C$2:$C$19999=$BM144)*([2]JOE_DATA!$B$2:$B$19999="Lead Matter Partner"),0.3,0)))
+
IF(LEN($BN144)=0,0.3,SUM(IF(([2]JOE_DATA!$C$2:$C$19999=$BN144)*([2]JOE_DATA!$B$2:$B$19999="Lead Matter Partner"),0.3,0)))</f>
        <v>1</v>
      </c>
      <c r="GV144" s="3">
        <f t="array" ref="GV144">IF(LEN($BP144)=0,0.4,SUM(IF(([2]JOE_DATA!$C$2:$C$19999=$BP144)*([2]JOE_DATA!$B$2:$B$19999="Source of credential"),0.4,0)))
+
IF(LEN($BQ144)=0,0.3,SUM(IF(([2]JOE_DATA!$C$2:$C$19999=$BQ144)*([2]JOE_DATA!$B$2:$B$19999="Source of credential"),0.3,0)))
+
IF(LEN($BR144)=0,0.3,SUM(IF(([2]JOE_DATA!$C$2:$C$19999=$BR144)*([2]JOE_DATA!$B$2:$B$19999="Source of credential"),0.3,0)))</f>
        <v>1</v>
      </c>
      <c r="GW144" s="3">
        <f t="array" ref="GW144">IF(LEN($BX144)=0,0.4,SUM(IF(([2]JOE_DATA!$C$2:$C$19999=$BX144)*([2]JOE_DATA!$B$2:$B$19999="CMS firms involved"),0.4,0)))
+
IF(LEN($BY144)=0,0.6,SUM(IF(([2]JOE_DATA!$C$2:$C$19999=$BY144)*([2]JOE_DATA!$B$2:$B$19999="CMS firms involved"),0.6,0)))</f>
        <v>1</v>
      </c>
      <c r="GX144" s="3">
        <f t="array" ref="GX144">IF(ISBLANK($BZ144),1,SUM(IF(([2]JOE_DATA!$C$2:$C$19999=$BZ144)*([2]JOE_DATA!$B$2:$B$19999="Lead CMS firm"),1,0)))</f>
        <v>1</v>
      </c>
      <c r="GY144" s="3">
        <f t="array" ref="GY144">IF(LEN($CA144)=0,0.4,SUM(IF(([2]JOE_DATA!$C$2:$C$19999=$CA144)*([2]JOE_DATA!$B$2:$B$19999="Countries of other CMS firms"),0.4,0)))
+
IF(LEN($CB144)=0,0.3,SUM(IF(([2]JOE_DATA!$C$2:$C$19999=$CB144)*([2]JOE_DATA!$B$2:$B$19999="Countries of other CMS firms"),0.3,0)))
+
IF(LEN($CC144)=0,0.3,SUM(IF(([2]JOE_DATA!$C$2:$C$19999=$CC144)*([2]JOE_DATA!$B$2:$B$19999="Countries of other CMS firms"),0.3,0)))</f>
        <v>1</v>
      </c>
      <c r="GZ144" s="3">
        <f t="array" ref="GZ144">IF(ISBLANK($CD144),1,SUM(IF(([2]JOE_DATA!$C$2:$C$19999=$CD144)*([2]JOE_DATA!$B$2:$B$19999="Credential status"),1,0)))</f>
        <v>1</v>
      </c>
      <c r="HA144" s="3">
        <f t="array" ref="HA144">IF(ISBLANK($CE144),1,SUM(IF(([2]JOE_DATA!$C$2:$C$19999=$CE144)*([2]JOE_DATA!$B$2:$B$19999="Credential version"),1,0)))</f>
        <v>1</v>
      </c>
      <c r="HB144" s="3">
        <f t="array" ref="HB144">IF(ISBLANK($CG144),1,SUM(IF(([2]JOE_DATA!$C$2:$C$19999=$CG144)*([2]JOE_DATA!$B$2:$B$19999="Credential type "),1,0)))</f>
        <v>1</v>
      </c>
      <c r="HC144" s="3">
        <f t="array" ref="HC144">IF(ISBLANK($CH144),1,SUM(IF(([2]JOE_DATA!$C$2:$C$19999=$CH144)*([2]JOE_DATA!$B$2:$B$19999="Other uses"),1,0)))</f>
        <v>1</v>
      </c>
      <c r="HD144" s="3">
        <f t="array" ref="HD144">IF(ISBLANK($CK144),1,SUM(IF(([2]JOE_DATA!$C$2:$C$19999=$CK144)*([2]JOE_DATA!$B$2:$B$19999="Priority"),1,0)))</f>
        <v>1</v>
      </c>
      <c r="HE144" s="3">
        <f t="array" ref="HE144">IF(LEN($CM144)=0,0.4,SUM(IF(([2]JOE_DATA!$C$2:$C$19999=$CM144)*([2]JOE_DATA!$B$2:$B$19999="Know how"),0.4,0)))
+
IF(LEN($CN144)=0,0.3,SUM(IF(([2]JOE_DATA!$C$2:$C$19999=$CN144)*([2]JOE_DATA!$B$2:$B$19999="Know how"),0.3,0)))
+
IF(LEN($CO144)=0,0.3,SUM(IF(([2]JOE_DATA!$C$2:$C$19999=$CO144)*([2]JOE_DATA!$B$2:$B$19999="Know how"),0.3,0)))</f>
        <v>1</v>
      </c>
      <c r="HF144" s="3">
        <f t="array" ref="HF144">IF(LEN($CS144)=0,0.4,SUM(IF(([2]JOE_DATA!$C$2:$C$19999=$CS144)*([2]JOE_DATA!$B$2:$B$19999="Work type")*([2]JOE_DATA!$A$2:$A$19999="BAIF"),0.4,0)))
+
IF(LEN($CT144)=0,0.3,SUM(IF(([2]JOE_DATA!$C$2:$C$19999=$CT144)*([2]JOE_DATA!$B$2:$B$19999="Work type")*([2]JOE_DATA!$A$2:$A$19999="BAIF"),0.3,0)))
+
IF(LEN($CU144)=0,0.3,SUM(IF(([2]JOE_DATA!$C$2:$C$19999=$CU144)*([2]JOE_DATA!$B$2:$B$19999="Work type")*([2]JOE_DATA!$A$2:$A$19999="BAIF"),0.3,0)))</f>
        <v>1</v>
      </c>
      <c r="HG144" s="3">
        <f t="array" ref="HG144">IF(LEN($CQ144)=0,1,SUM(IF(([2]JOE_DATA!$C$2:$C$19999=$CQ144)*([2]JOE_DATA!$B$2:$B$19999="Client type")*([2]JOE_DATA!$A$2:$A$19999="BAIF"),1,0)))</f>
        <v>1</v>
      </c>
      <c r="HH144" s="3">
        <f t="array" ref="HH144">IF(LEN($CW144)=0,0.4,SUM(IF(([2]JOE_DATA!$C$2:$C$19999=$CW144)*([2]JOE_DATA!$B$2:$B$19999="Work type")*([2]JOE_DATA!$A$2:$A$19999="CRD"),0.4,0)))
+
IF(LEN($CX144)=0,0.3,SUM(IF(([2]JOE_DATA!$C$2:$C$19999=$CX144)*([2]JOE_DATA!$B$2:$B$19999="Work type")*([2]JOE_DATA!$A$2:$A$19999="CRD"),0.3,0)))
+
IF(LEN($CY144)=0,0.3,SUM(IF(([2]JOE_DATA!$C$2:$C$19999=$CY144)*([2]JOE_DATA!$B$2:$B$19999="Work type")*([2]JOE_DATA!$A$2:$A$19999="CRD"),0.3,0)))</f>
        <v>1</v>
      </c>
      <c r="HI144" s="3">
        <f t="array" ref="HI144">IF(LEN($CZ144)=0,0.4,SUM(IF(([2]JOE_DATA!$C$2:$C$19999=$CZ144)*([2]JOE_DATA!$B$2:$B$19999="Sub-work type")*([2]JOE_DATA!$A$2:$A$19999="CRD"),0.4,0)))
+
IF(LEN($DA144)=0,0.3,SUM(IF(([2]JOE_DATA!$C$2:$C$19999=$DA144)*([2]JOE_DATA!$B$2:$B$19999="Sub-work type")*([2]JOE_DATA!$A$2:$A$19999="CRD"),0.3,0)))
+
IF(LEN($DB144)=0,0.3,SUM(IF(([2]JOE_DATA!$C$2:$C$19999=$DB144)*([2]JOE_DATA!$B$2:$B$19999="Sub-work type")*([2]JOE_DATA!$A$2:$A$19999="CRD"),0.3,0)))</f>
        <v>1</v>
      </c>
      <c r="HJ144" s="3">
        <f t="array" ref="HJ144">IF(LEN($CV144)=0,1,SUM(IF(([2]JOE_DATA!$C$2:$C$19999=$CV144)*([2]JOE_DATA!$B$2:$B$19999="Client type")*([2]JOE_DATA!$A$2:$A$19999="CRD"),1,0)))</f>
        <v>1</v>
      </c>
      <c r="HK144" s="3">
        <f t="array" ref="HK144">IF(LEN($DC144)=0,0.4,SUM(IF(([2]JOE_DATA!$C$2:$C$19999=$DC144)*([2]JOE_DATA!$B$2:$B$19999="Work type")*([2]JOE_DATA!$A$2:$A$19999="Corporate"),0.4,0)))
+
IF(LEN($DD144)=0,0.3,SUM(IF(([2]JOE_DATA!$C$2:$C$19999=$DD144)*([2]JOE_DATA!$B$2:$B$19999="Work type")*([2]JOE_DATA!$A$2:$A$19999="Corporate"),0.3,0)))
+
IF(LEN($DE144)=0,0.3,SUM(IF(([2]JOE_DATA!$C$2:$C$19999=$DE144)*([2]JOE_DATA!$B$2:$B$19999="Work type")*([2]JOE_DATA!$A$2:$A$19999="Corporate"),0.3,0)))</f>
        <v>1</v>
      </c>
      <c r="HL144" s="3">
        <f t="array" ref="HL144">IF(LEN($DF144)=0,0.4,SUM(IF(([2]JOE_DATA!$C$2:$C$19999=$DF144)*([2]JOE_DATA!$B$2:$B$19999="Sub-work type")*([2]JOE_DATA!$A$2:$A$19999="Corporate"),0.4,0)))
+
IF(LEN($DG144)=0,0.3,SUM(IF(([2]JOE_DATA!$C$2:$C$19999=$DG144)*([2]JOE_DATA!$B$2:$B$19999="Sub-work type")*([2]JOE_DATA!$A$2:$A$19999="Corporate"),0.3,0)))
+
IF(LEN($DH144)=0,0.3,SUM(IF(([2]JOE_DATA!$C$2:$C$19999=$DH144)*([2]JOE_DATA!$B$2:$B$19999="Sub-work type")*([2]JOE_DATA!$A$2:$A$19999="Corporate"),0.3,0)))</f>
        <v>1</v>
      </c>
      <c r="HM144" s="3">
        <f t="array" ref="HM144">IF(LEN($DI144)=0,0.4,SUM(IF(([2]JOE_DATA!$C$2:$C$19999=$DI144)*([2]JOE_DATA!$B$2:$B$19999="Acting for")*([2]JOE_DATA!$A$2:$A$19999="Corporate"),0.4,0)))
+
IF(LEN($DJ144)=0,0.3,SUM(IF(([2]JOE_DATA!$C$2:$C$19999=$DJ144)*([2]JOE_DATA!$B$2:$B$19999="Acting for")*([2]JOE_DATA!$A$2:$A$19999="Corporate"),0.3,0)))
+
IF(LEN($DK144)=0,0.3,SUM(IF(([2]JOE_DATA!$C$2:$C$19999=$DK144)*([2]JOE_DATA!$B$2:$B$19999="Acting for")*([2]JOE_DATA!$A$2:$A$19999="Corporate"),0.3,0)))</f>
        <v>1</v>
      </c>
      <c r="HN144" s="3">
        <f t="array" ref="HN144">IF(LEN($DM144)=0,0.4,SUM(IF(([2]JOE_DATA!$C$2:$C$19999=$DM144)*([2]JOE_DATA!$B$2:$B$19999="Country of buyer")*([2]JOE_DATA!$A$2:$A$19999="Corporate"),0.4,0)))
+
IF(LEN($DN144)=0,0.3,SUM(IF(([2]JOE_DATA!$C$2:$C$19999=$DN144)*([2]JOE_DATA!$B$2:$B$19999="Country of buyer")*([2]JOE_DATA!$A$2:$A$19999="Corporate"),0.3,0)))
+
IF(LEN($DL144)=0,0.3,SUM(IF(([2]JOE_DATA!$C$2:$C$19999=$DL144)*([2]JOE_DATA!$B$2:$B$19999="Country of buyer")*([2]JOE_DATA!$A$2:$A$19999="Corporate"),0.3,0)))</f>
        <v>1</v>
      </c>
      <c r="HO144" s="3">
        <f t="array" ref="HO144">IF(LEN($DO144)=0,0.4,SUM(IF(([2]JOE_DATA!$C$2:$C$19999=$DO144)*([2]JOE_DATA!$B$2:$B$19999="Country of seller")*([2]JOE_DATA!$A$2:$A$19999="Corporate"),0.4,0)))
+
IF(LEN($DP144)=0,0.3,SUM(IF(([2]JOE_DATA!$C$2:$C$19999=$DP144)*([2]JOE_DATA!$B$2:$B$19999="Country of seller")*([2]JOE_DATA!$A$2:$A$19999="Corporate"),0.3,0)))
+
IF(LEN($DQ144)=0,0.3,SUM(IF(([2]JOE_DATA!$C$2:$C$19999=$DQ144)*([2]JOE_DATA!$B$2:$B$19999="Country of seller")*([2]JOE_DATA!$A$2:$A$19999="Corporate"),0.3,0)))</f>
        <v>1</v>
      </c>
      <c r="HP144" s="3">
        <f t="array" ref="HP144">IF(LEN($DR144)=0,0.4,SUM(IF(([2]JOE_DATA!$C$2:$C$19999=$DR144)*([2]JOE_DATA!$B$2:$B$19999="Country of target")*([2]JOE_DATA!$A$2:$A$19999="Corporate"),0.4,0)))
+
IF(LEN($DS144)=0,0.3,SUM(IF(([2]JOE_DATA!$C$2:$C$19999=$DS144)*([2]JOE_DATA!$B$2:$B$19999="Country of target")*([2]JOE_DATA!$A$2:$A$19999="Corporate"),0.3,0)))
+
IF(LEN($DT144)=0,0.3,SUM(IF(([2]JOE_DATA!$C$2:$C$19999=$DT144)*([2]JOE_DATA!$B$2:$B$19999="Country of target")*([2]JOE_DATA!$A$2:$A$19999="Corporate"),0.3,0)))</f>
        <v>1</v>
      </c>
      <c r="HQ144" s="3">
        <f t="array" ref="HQ144">IF(LEN($DU144)=0,1,SUM(IF(([2]JOE_DATA!$C$2:$C$19999=$DU144)*([2]JOE_DATA!$B$2:$B$19999="Value over US $5m")*([2]JOE_DATA!$A$2:$A$19999="Corporate"),1,0)))</f>
        <v>1</v>
      </c>
      <c r="HR144" s="3">
        <f t="array" ref="HR144">IF(LEN($DV144)=0,1,SUM(IF(([2]JOE_DATA!$C$2:$C$19999=$DV144)*([2]JOE_DATA!$B$2:$B$19999="Value over £500,000")*([2]JOE_DATA!$A$2:$A$19999="Corporate"),1,0)))</f>
        <v>1</v>
      </c>
      <c r="HS144" s="3">
        <f t="array" ref="HS144">IF(LEN($DW144)=0,1,SUM(IF(([2]JOE_DATA!$C$2:$C$19999=$DW144)*([2]JOE_DATA!$B$2:$B$19999="Value over Euro 5m")*([2]JOE_DATA!$A$2:$A$19999="Corporate"),1,0)))</f>
        <v>1</v>
      </c>
      <c r="HT144" s="3">
        <f t="array" ref="HT144">IF(LEN($DX144)=0,1,SUM(IF(([2]JOE_DATA!$C$2:$C$19999=$DX144)*([2]JOE_DATA!$B$2:$B$19999="Value range in euros")*([2]JOE_DATA!$A$2:$A$19999="Corporate"),1,0)))</f>
        <v>1</v>
      </c>
      <c r="HU144" s="3">
        <f t="array" ref="HU144">IF(LEN($DY144)=0,1,SUM(IF(([2]JOE_DATA!$C$2:$C$19999=$DY144)*([2]JOE_DATA!$B$2:$B$19999="Is the deal relevant for M&amp;A study")*([2]JOE_DATA!$A$2:$A$19999="Corporate"),1,0)))</f>
        <v>1</v>
      </c>
      <c r="HV144" s="3">
        <f t="array" ref="HV144">IF(LEN($DZ144)=0,1,SUM(IF(([2]JOE_DATA!$C$2:$C$19999=$DZ144)*([2]JOE_DATA!$B$2:$B$19999="Does the deal involve PE clients")*([2]JOE_DATA!$A$2:$A$19999="Corporate"),1,0)))</f>
        <v>1</v>
      </c>
      <c r="HW144" s="3">
        <f t="array" ref="HW144">IF(LEN($EA144)=0,1,SUM(IF(([2]JOE_DATA!$C$2:$C$19999=$EA144)*([2]JOE_DATA!$B$2:$B$19999="Quarter deal announced/signed")*([2]JOE_DATA!$A$2:$A$19999="Corporate"),1,0)))</f>
        <v>1</v>
      </c>
      <c r="HX144" s="3">
        <f t="array" ref="HX144">IF(LEN($EB144)=0,1,SUM(IF(([2]JOE_DATA!$C$2:$C$19999=$EB144)*([2]JOE_DATA!$B$2:$B$19999="Quarter deal completed")*([2]JOE_DATA!$A$2:$A$19999="Corporate"),1,0)))</f>
        <v>1</v>
      </c>
      <c r="HY144" s="3">
        <f t="array" ref="HY144">IF(LEN($EC144)=0,1,SUM(IF(([2]JOE_DATA!$C$2:$C$19999=$EC144)*([2]JOE_DATA!$B$2:$B$19999="Year deal announced/signed")*([2]JOE_DATA!$A$2:$A$19999="Corporate"),1,0)))</f>
        <v>1</v>
      </c>
      <c r="HZ144" s="3">
        <f t="array" ref="HZ144">IF(LEN($ED144)=0,1,SUM(IF(([2]JOE_DATA!$C$2:$C$19999=$ED144)*([2]JOE_DATA!$B$2:$B$19999="Year deal completed")*([2]JOE_DATA!$A$2:$A$19999="Corporate"),1,0)))</f>
        <v>1</v>
      </c>
      <c r="IA144" s="3">
        <v>1</v>
      </c>
      <c r="IB144" s="3">
        <f t="array" ref="IB144">IF(LEN($EF144)=0,1,SUM(IF(([2]JOE_DATA!$C$2:$C$19999=$EF144)*([2]JOE_DATA!$B$2:$B$19999="Work type")*([2]JOE_DATA!$A$2:$A$19999="Corporate Tax"),1,0)))</f>
        <v>1</v>
      </c>
      <c r="IC144" s="3">
        <f t="array" ref="IC144">IF(LEN($EG144)=0,0.4,SUM(IF(([2]JOE_DATA!$C$2:$C$19999=$EG144)*([2]JOE_DATA!$B$2:$B$19999="Work type")*([2]JOE_DATA!$A$2:$A$19999="EPC Construction"),0.4,0)))
+
IF(LEN($EH144)=0,0.3,SUM(IF(([2]JOE_DATA!$C$2:$C$19999=$EH144)*([2]JOE_DATA!$B$2:$B$19999="Work type")*([2]JOE_DATA!$A$2:$A$19999="EPC Construction"),0.3,0)))
+
IF(LEN($EI144)=0,0.3,SUM(IF(([2]JOE_DATA!$C$2:$C$19999=$EI144)*([2]JOE_DATA!$B$2:$B$19999="Work type")*([2]JOE_DATA!$A$2:$A$19999="EPC Construction"),0.3,0)))</f>
        <v>1</v>
      </c>
      <c r="ID144" s="3">
        <f t="array" ref="ID144">IF(LEN($EJ144)=0,0.4,SUM(IF(([2]JOE_DATA!$C$2:$C$19999=$EJ144)*([2]JOE_DATA!$B$2:$B$19999="Contract type")*([2]JOE_DATA!$A$2:$A$19999="EPC Construction"),0.4,0)))
+
IF(LEN($EK144)=0,0.3,SUM(IF(([2]JOE_DATA!$C$2:$C$19999=$EK144)*([2]JOE_DATA!$B$2:$B$19999="Contract type")*([2]JOE_DATA!$A$2:$A$19999="EPC Construction"),0.3,0)))
+
IF(LEN($EL144)=0,0.3,SUM(IF(([2]JOE_DATA!$C$2:$C$19999=$EL144)*([2]JOE_DATA!$B$2:$B$19999="Contract type")*([2]JOE_DATA!$A$2:$A$19999="EPC Construction"),0.3,0)))</f>
        <v>1</v>
      </c>
      <c r="IE144" s="3">
        <f t="array" ref="IE144">IF(LEN($EP144)=0,1,SUM(IF(([2]JOE_DATA!$C$2:$C$19999=$EP144)*([2]JOE_DATA!$B$2:$B$19999="Client type")*([2]JOE_DATA!$A$2:$A$19999="EPC Construction"),1,0)))</f>
        <v>1</v>
      </c>
      <c r="IF144" s="3">
        <f t="array" ref="IF144">IF(LEN($EN144)=0,1,SUM(IF(([2]JOE_DATA!$C$2:$C$19999=$EN144)*([2]JOE_DATA!$B$2:$B$19999="Subject matter")*([2]JOE_DATA!$A$2:$A$19999="EPC Construction"),1,0)))</f>
        <v>1</v>
      </c>
      <c r="IG144" s="3">
        <f t="array" ref="IG144">IF(LEN($ER144)=0,1,SUM(IF(([2]JOE_DATA!$C$2:$C$19999=$ER144)*([2]JOE_DATA!$B$2:$B$19999="Client scope")*([2]JOE_DATA!$A$2:$A$19999="EPC Construction"),1,0)))</f>
        <v>1</v>
      </c>
      <c r="IH144" s="3">
        <f t="array" ref="IH144">IF(LEN($ES144)=0,0.4,SUM(IF(([2]JOE_DATA!$C$2:$C$19999=$ES144)*([2]JOE_DATA!$B$2:$B$19999="Work type")*([2]JOE_DATA!$A$2:$A$19999="EPC Energy"),0.4,0)))
+
IF(LEN($ET144)=0,0.3,SUM(IF(([2]JOE_DATA!$C$2:$C$19999=$ET144)*([2]JOE_DATA!$B$2:$B$19999="Work type")*([2]JOE_DATA!$A$2:$A$19999="EPC Energy"),0.3,0)))
+
IF(LEN($EU144)=0,0.3,SUM(IF(([2]JOE_DATA!$C$2:$C$19999=$EU144)*([2]JOE_DATA!$B$2:$B$19999="Work type")*([2]JOE_DATA!$A$2:$A$19999="EPC Energy"),0.3,0)))</f>
        <v>1</v>
      </c>
      <c r="II144" s="3">
        <f t="array" ref="II144">IF(LEN($EV144)=0,1,SUM(IF(([2]JOE_DATA!$C$2:$C$19999=$EV144)*([2]JOE_DATA!$B$2:$B$19999="Work type")*([2]JOE_DATA!$A$2:$A$19999="EPC Energy"),1,0)))</f>
        <v>1</v>
      </c>
      <c r="IJ144" s="3">
        <f t="array" ref="IJ144">IF(LEN($EW144)=0,1,SUM(IF(([2]JOE_DATA!$C$2:$C$19999=$EW144)*([2]JOE_DATA!$B$2:$B$19999="Client type")*([2]JOE_DATA!$A$2:$A$19999="EPC Projects"),1,0)))</f>
        <v>1</v>
      </c>
      <c r="IK144" s="3">
        <f t="array" ref="IK144">IF(LEN($FE144)=0,0.4,SUM(IF(([2]JOE_DATA!$C$2:$C$19999=$FE144)*([2]JOE_DATA!$B$2:$B$19999="Client type")*([2]JOE_DATA!$A$2:$A$19999="Real Estate"),0.4,0)))
+
IF(LEN($FF144)=0,0.3,SUM(IF(([2]JOE_DATA!$C$2:$C$19999=$FF144)*([2]JOE_DATA!$B$2:$B$19999="Client type")*([2]JOE_DATA!$A$2:$A$19999="Real Estate"),0.3,0)))
+
IF(LEN($FG144)=0,0.3,SUM(IF(([2]JOE_DATA!$C$2:$C$19999=$FG144)*([2]JOE_DATA!$B$2:$B$19999="Client type")*([2]JOE_DATA!$A$2:$A$19999="Real Estate"),0.3,0)))</f>
        <v>1</v>
      </c>
      <c r="IL144" s="3">
        <f t="array" ref="IL144">IF(LEN($FH144)=0,0.4,SUM(IF(([2]JOE_DATA!$C$2:$C$19999=$FH144)*([2]JOE_DATA!$B$2:$B$19999="Work type")*([2]JOE_DATA!$A$2:$A$19999="Real Estate"),0.4,0)))
+
IF(LEN($FI144)=0,0.3,SUM(IF(([2]JOE_DATA!$C$2:$C$19999=$FI144)*([2]JOE_DATA!$B$2:$B$19999="Work type")*([2]JOE_DATA!$A$2:$A$19999="Real Estate"),0.3,0)))
+
IF(LEN($FJ144)=0,0.3,SUM(IF(([2]JOE_DATA!$C$2:$C$19999=$FJ144)*([2]JOE_DATA!$B$2:$B$19999="Work type")*([2]JOE_DATA!$A$2:$A$19999="Real Estate"),0.3,0)))</f>
        <v>1</v>
      </c>
      <c r="IM144" s="3">
        <f t="array" ref="IM144">IF(LEN($EX144)=0,0.4,SUM(IF(([2]JOE_DATA!$C$2:$C$19999=$EX144)*([2]JOE_DATA!$B$2:$B$19999="Work type")*([2]JOE_DATA!$A$2:$A$19999="Human Capital"),0.4,0)))
+
IF(LEN($EY144)=0,0.3,SUM(IF(([2]JOE_DATA!$C$2:$C$19999=$EY144)*([2]JOE_DATA!$B$2:$B$19999="Work type")*([2]JOE_DATA!$A$2:$A$19999="Human Capital"),0.3,0)))
+
IF(LEN($EZ144)=0,0.3,SUM(IF(([2]JOE_DATA!$C$2:$C$19999=$EZ144)*([2]JOE_DATA!$B$2:$B$19999="Work type")*([2]JOE_DATA!$A$2:$A$19999="Human Capital"),0.3,0)))</f>
        <v>1</v>
      </c>
      <c r="IN144" s="3">
        <f t="array" ref="IN144">IF(LEN($FA144)=0,0.4,SUM(IF(([2]JOE_DATA!$C$2:$C$19999=$FA144)*([2]JOE_DATA!$B$2:$B$19999="Sub-work types")*([2]JOE_DATA!$A$2:$A$19999="Human Capital"),0.4,0)))
+
IF(LEN($FB144)=0,0.3,SUM(IF(([2]JOE_DATA!$C$2:$C$19999=$FB144)*([2]JOE_DATA!$B$2:$B$19999="Sub-work types")*([2]JOE_DATA!$A$2:$A$19999="Human Capital"),0.3,0)))
+
IF(LEN($FC144)=0,0.3,SUM(IF(([2]JOE_DATA!$C$2:$C$19999=$FC144)*([2]JOE_DATA!$B$2:$B$19999="Sub-work types")*([2]JOE_DATA!$A$2:$A$19999="Human Capital"),0.3,0)))</f>
        <v>1</v>
      </c>
      <c r="IO144" s="16">
        <f t="array" ref="IO144">IF(LEN($FD144)=0,1,SUM(IF(([2]JOE_DATA!$C$2:$C$19999=$FD144)*([2]JOE_DATA!$B$2:$B$19999="Pension scheme")*([2]JOE_DATA!$A$2:$A$19999="Human Capital"),1,0)))</f>
        <v>1</v>
      </c>
      <c r="IP144" s="3">
        <f t="array" ref="IP144">IF(LEN($BT144)=0,0.4,SUM(IF(([2]JOE_DATA!$C$2:$C$19999=$BT144)*([2]JOE_DATA!$B$2:$B$19999="Other Matter Executive"),0.4,0)))
+
IF(LEN($BU144)=0,0.3,SUM(IF(([2]JOE_DATA!$C$2:$C$19999=$BU144)*([2]JOE_DATA!$B$2:$B$19999="Other Matter Executive"),0.3,0)))
+
IF(LEN($BV144)=0,0.3,SUM(IF(([2]JOE_DATA!$C$2:$C$19999=$BV144)*([2]JOE_DATA!$B$2:$B$19999="Other Matter Executive"),0.3,0)))</f>
        <v>1</v>
      </c>
    </row>
    <row r="145" spans="1:250" ht="27.75">
      <c r="A145" s="37" t="s">
        <v>246</v>
      </c>
      <c r="B145" s="38" t="s">
        <v>657</v>
      </c>
      <c r="C145" s="37" t="s">
        <v>248</v>
      </c>
      <c r="D145" s="37" t="s">
        <v>658</v>
      </c>
      <c r="E145" s="3"/>
      <c r="F145" s="40" t="s">
        <v>269</v>
      </c>
      <c r="G145" s="3"/>
      <c r="H145" s="3"/>
      <c r="I145" s="40" t="s">
        <v>270</v>
      </c>
      <c r="J145" s="3"/>
      <c r="K145" s="3"/>
      <c r="L145" s="37"/>
      <c r="M145" s="3"/>
      <c r="N145" s="3"/>
      <c r="O145" s="41" t="s">
        <v>99</v>
      </c>
      <c r="P145" s="37"/>
      <c r="Q145" s="37"/>
      <c r="R145" s="3"/>
      <c r="S145" s="42"/>
      <c r="T145" s="42">
        <v>39807</v>
      </c>
      <c r="U145" s="40" t="s">
        <v>269</v>
      </c>
      <c r="V145" s="3"/>
      <c r="W145" s="3"/>
      <c r="X145" s="40" t="s">
        <v>270</v>
      </c>
      <c r="Y145" s="3"/>
      <c r="Z145" s="3"/>
      <c r="AA145" s="37" t="s">
        <v>659</v>
      </c>
      <c r="AB145" s="37"/>
      <c r="AC145" s="3"/>
      <c r="AD145" s="37" t="s">
        <v>254</v>
      </c>
      <c r="AE145" s="3"/>
      <c r="AF145" s="3"/>
      <c r="AG145" s="43" t="s">
        <v>130</v>
      </c>
      <c r="AH145" s="3"/>
      <c r="AI145" s="37" t="s">
        <v>255</v>
      </c>
      <c r="AJ145" s="3"/>
      <c r="AK145" s="3"/>
      <c r="AL145" s="37"/>
      <c r="AM145" s="3"/>
      <c r="AN145" s="3"/>
      <c r="AO145" s="37" t="s">
        <v>256</v>
      </c>
      <c r="AP145" s="3"/>
      <c r="AQ145" s="3"/>
      <c r="AR145" s="3"/>
      <c r="AS145" s="3"/>
      <c r="AT145" s="3"/>
      <c r="AU145" s="3"/>
      <c r="AV145" s="3"/>
      <c r="AW145" s="3"/>
      <c r="AX145" s="3"/>
      <c r="AY145" s="3"/>
      <c r="AZ145" s="3"/>
      <c r="BA145" s="3"/>
      <c r="BB145" s="3"/>
      <c r="BC145" s="3"/>
      <c r="BD145" s="3"/>
      <c r="BE145" s="44"/>
      <c r="BF145" s="37"/>
      <c r="BG145" s="37" t="s">
        <v>254</v>
      </c>
      <c r="BH145" s="3"/>
      <c r="BI145" s="40" t="s">
        <v>257</v>
      </c>
      <c r="BJ145" s="45"/>
      <c r="BK145" s="45"/>
      <c r="BL145" s="46" t="s">
        <v>258</v>
      </c>
      <c r="BM145" s="46"/>
      <c r="BN145" s="37"/>
      <c r="BO145" s="3"/>
      <c r="BP145" s="3"/>
      <c r="BQ145" s="3"/>
      <c r="BR145" s="3"/>
      <c r="BS145" s="3"/>
      <c r="BT145" s="37"/>
      <c r="BU145" s="37"/>
      <c r="BV145" s="37"/>
      <c r="BW145" s="3"/>
      <c r="BX145" s="3"/>
      <c r="BY145" s="3"/>
      <c r="BZ145" s="3"/>
      <c r="CA145" s="3"/>
      <c r="CB145" s="3"/>
      <c r="CC145" s="3"/>
      <c r="CD145" s="41" t="s">
        <v>259</v>
      </c>
      <c r="CE145" s="40" t="s">
        <v>260</v>
      </c>
      <c r="CF145" s="3"/>
      <c r="CG145" s="41" t="s">
        <v>261</v>
      </c>
      <c r="CH145" s="40"/>
      <c r="CI145" s="3"/>
      <c r="CJ145" s="3"/>
      <c r="CK145" s="41" t="s">
        <v>262</v>
      </c>
      <c r="CL145" s="3"/>
      <c r="CM145" s="3"/>
      <c r="CN145" s="3"/>
      <c r="CO145" s="3"/>
      <c r="CP145" s="3"/>
      <c r="CQ145" s="37"/>
      <c r="CR145" s="37"/>
      <c r="CS145" s="37"/>
      <c r="CT145" s="37"/>
      <c r="CU145" s="37"/>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7"/>
      <c r="FF145" s="37"/>
      <c r="FG145" s="37"/>
      <c r="FH145" s="37"/>
      <c r="FI145" s="37"/>
      <c r="FJ145" s="3"/>
      <c r="FK145" s="3"/>
      <c r="FL145" s="3"/>
      <c r="FM145" s="3"/>
      <c r="FO145" s="3"/>
      <c r="FP145" s="3"/>
      <c r="FQ145" s="3" t="str">
        <f t="array" ref="FQ145">IF(SUM($FU145:$IP145)=74,"PASS","FAIL")</f>
        <v>PASS</v>
      </c>
      <c r="FR145" s="3">
        <f t="shared" si="13"/>
        <v>0</v>
      </c>
      <c r="FS145" s="3">
        <f t="shared" si="14"/>
        <v>0</v>
      </c>
      <c r="FT145" s="3"/>
      <c r="FU145" s="3">
        <f t="array" ref="FU145">SUM(IF(([2]JOE_DATA!$C$2:$C$19999=$C145)*([2]JOE_DATA!$B$2:$B$19999="Client Name Confidential"),1,0))</f>
        <v>1</v>
      </c>
      <c r="FV145" s="3">
        <f t="array" ref="FV145">IF(ISBLANK($E145),1,SUM(IF(([2]JOE_DATA!$C$2:$C$19999=$E145)*([2]JOE_DATA!$B$2:$B$19999="Client name confidential on completion"),1,0)))</f>
        <v>1</v>
      </c>
      <c r="FW145" s="3">
        <f t="array" ref="FW145">IF(LEN($F145)=0,0.5,SUM(IF(([2]JOE_DATA!$C$2:$C$19999=$F145)*([2]JOE_DATA!$B$2:$B$19999="Client sector group"),0.5,0)))
+
IF(LEN($G145)=0,0.25,SUM(IF(([2]JOE_DATA!$C$2:$C$19999=$G145)*([2]JOE_DATA!$B$2:$B$19999="Client sector group"),0.25,0)))
+
IF(LEN($H145)=0,0.25,SUM(IF(([2]JOE_DATA!$C$2:$C$19999=$H145)*([2]JOE_DATA!$B$2:$B$19999="Client sector group"),0.25,0)))</f>
        <v>1</v>
      </c>
      <c r="FX145" s="3">
        <f t="array" ref="FX145">IF(ISBLANK($I145),0.5,SUM(IF(([2]JOE_DATA!$C$2:$C$19999=$I145)*([2]JOE_DATA!$B$2:$B$19999="Client sub-sector group"),0.5,0)))
+
IF(ISBLANK($J145),0.25,SUM(IF(([2]JOE_DATA!$C$2:$C$19999=$J145)*([2]JOE_DATA!$B$2:$B$19999="Client sub-sector group"),0.25,0)))
+
IF(ISBLANK($K145),0.25,SUM(IF(([2]JOE_DATA!$C$2:$C$19999=$K145)*([2]JOE_DATA!$B$2:$B$19999="Client sub-sector group"),0.25,0)))</f>
        <v>1</v>
      </c>
      <c r="FY145" s="3">
        <f t="array" ref="FY145">IF(LEN($L145)=0,0.4,SUM(IF(([2]JOE_DATA!$C$2:$C$19999=$L145)*([2]JOE_DATA!$B$2:$B$19999="Predominant Country of Client"),0.4,0)))
+
IF(LEN($M145)=0,0.3,SUM(IF(([2]JOE_DATA!$C$2:$C$19999=$M145)*([2]JOE_DATA!$B$2:$B$19999="Predominant Country of Client"),0.3,0)))
+
IF(LEN($N145)=0,0.3,SUM(IF(([2]JOE_DATA!$C$2:$C$19999=$N145)*([2]JOE_DATA!$B$2:$B$19999="Predominant Country of Client"),0.3,0)))</f>
        <v>1</v>
      </c>
      <c r="FZ145" s="3">
        <f t="array" ref="FZ145">IF(LEN($O145)=0,0.4,SUM(IF(([2]JOE_DATA!$C$2:$C$19999=$O145)*([2]JOE_DATA!$B$2:$B$19999="Main practice group"),0.4,0)))
+
IF(LEN($P145)=0,0.3,SUM(IF(([2]JOE_DATA!$C$2:$C$19999=$P145)*([2]JOE_DATA!$B$2:$B$19999="Main practice group"),0.3,0)))
+
IF(LEN($Q145)=0,0.3,SUM(IF(([2]JOE_DATA!$C$2:$C$19999=$Q145)*([2]JOE_DATA!$B$2:$B$19999="Main practice group"),0.3,0)))</f>
        <v>1</v>
      </c>
      <c r="GA145" s="3">
        <f t="shared" si="15"/>
        <v>1</v>
      </c>
      <c r="GB145" s="3">
        <f t="shared" si="16"/>
        <v>1</v>
      </c>
      <c r="GC145" s="3">
        <f t="array" ref="GC145">IF(LEN($U145)=0,0.4,SUM(IF(([2]JOE_DATA!$C$2:$C$19999=$U145)*([2]JOE_DATA!$B$2:$B$19999="Matter sector group"),0.4,0)))
+
IF(LEN($V145)=0,0.3,SUM(IF(([2]JOE_DATA!$C$2:$C$19999=$V145)*([2]JOE_DATA!$B$2:$B$19999="Matter sector group"),0.3,0)))
+
IF(LEN($W145)=0,0.3,SUM(IF(([2]JOE_DATA!$C$2:$C$19999=$W145)*([2]JOE_DATA!$B$2:$B$19999="Matter sector group"),0.3,0)))</f>
        <v>1</v>
      </c>
      <c r="GD145" s="3">
        <f t="array" ref="GD145">IF(LEN($X145)=0,0.4,SUM(IF(([2]JOE_DATA!$C$2:$C$19999=$X145)*([2]JOE_DATA!$B$2:$B$19999="Matter sub-sector group"),0.4,0)))
+
IF(LEN($Y145)=0,0.3,SUM(IF(([2]JOE_DATA!$C$2:$C$19999=$Y145)*([2]JOE_DATA!$B$2:$B$19999="Matter sub-sector group"),0.3,0)))
+
IF(LEN($Z145)=0,0.3,SUM(IF(([2]JOE_DATA!$C$2:$C$19999=$Z145)*([2]JOE_DATA!$B$2:$B$19999="Matter sub-sector group"),0.3,0)))</f>
        <v>1</v>
      </c>
      <c r="GE145" s="3">
        <f t="array" ref="GE145">IF(ISBLANK($AD145),1,SUM(IF(([2]JOE_DATA!$C$2:$C$19999=$AD145)*([2]JOE_DATA!$B$2:$B$19999="Matter confidential"),1,0)))</f>
        <v>1</v>
      </c>
      <c r="GF145" s="3">
        <f t="array" ref="GF145">IF(ISBLANK($AE145),1,SUM(IF(([2]JOE_DATA!$C$2:$C$19999=$AE145)*([2]JOE_DATA!$B$2:$B$19999="Matter confidential on completion"),1,0)))</f>
        <v>1</v>
      </c>
      <c r="GG145" s="3">
        <f t="array" ref="GG145">IF(ISBLANK($AG145),1,SUM(IF(([2]JOE_DATA!$C$2:$C$19999=$AG145)*([2]JOE_DATA!$B$2:$B$19999="Applicable law"),1,0)))</f>
        <v>1</v>
      </c>
      <c r="GH145" s="3">
        <f t="array" ref="GH145">IF(ISBLANK($AO145),1,SUM(IF(([2]JOE_DATA!$C$2:$C$19999=$AO145)*([2]JOE_DATA!$B$2:$B$19999="Contentious"),1,0)))</f>
        <v>1</v>
      </c>
      <c r="GI145" s="3">
        <f t="array" ref="GI145">IF(ISBLANK($AP145),1,SUM(IF(([2]JOE_DATA!$C$2:$C$19999=$AP145)*([2]JOE_DATA!$B$2:$B$19999="Dispute resolution"),1,0)))</f>
        <v>1</v>
      </c>
      <c r="GJ145" s="3">
        <f t="array" ref="GJ145">IF(ISBLANK($AQ145),1,SUM(IF(([2]JOE_DATA!$C$2:$C$19999=$AQ145)*([2]JOE_DATA!$B$2:$B$19999="Language of dispute"),1,0)))</f>
        <v>1</v>
      </c>
      <c r="GK145" s="3">
        <f t="array" ref="GK145">IF(LEN($AW145)=0,0.4,SUM(IF(([2]JOE_DATA!$C$2:$C$19999=$AW145)*([2]JOE_DATA!$B$2:$B$19999="Country Of Arbitration"),0.4,0)))
+
IF(LEN($AX145)=0,0.3,SUM(IF(([2]JOE_DATA!$C$2:$C$19999=$AX145)*([2]JOE_DATA!$B$2:$B$19999="Country Of Arbitration"),0.3,0)))
+
IF(LEN($AY145)=0,0.3,SUM(IF(([2]JOE_DATA!$C$2:$C$19999=$AY145)*([2]JOE_DATA!$B$2:$B$19999="Country Of Arbitration"),0.3,0)))</f>
        <v>1</v>
      </c>
      <c r="GL145" s="3">
        <f t="array" ref="GL145">IF(LEN($AT145)=0,0.4,SUM(IF(([2]JOE_DATA!$C$2:$C$19999=$AT145)*([2]JOE_DATA!$B$2:$B$19999="Jurisdiction of dispute"),0.4,0)))
+
IF(LEN($AU145)=0,0.3,SUM(IF(([2]JOE_DATA!$C$2:$C$19999=$AU145)*([2]JOE_DATA!$B$2:$B$19999="Jurisdiction of dispute"),0.3,0)))
+
IF(LEN($AV145)=0,0.3,SUM(IF(([2]JOE_DATA!$C$2:$C$19999=$AV145)*([2]JOE_DATA!$B$2:$B$19999="Jurisdiction of dispute"),0.3,0)))</f>
        <v>1</v>
      </c>
      <c r="GM145" s="3">
        <f t="array" ref="GM145">IF(LEN($AZ145)=0,0.6,SUM(IF(([2]JOE_DATA!$C$2:$C$19999=$AZ145)*([2]JOE_DATA!$B$2:$B$19999="Seat of arbitration"),0.6,0)))
+
IF(LEN($BA145)=0,0.4,SUM(IF(([2]JOE_DATA!$C$2:$C$19999=$BA145)*([2]JOE_DATA!$B$2:$B$19999="Seat of arbitration"),0.4,0)))</f>
        <v>1</v>
      </c>
      <c r="GN145" s="3">
        <f t="array" ref="GN145">IF(ISBLANK($BB145),1,SUM(IF(([2]JOE_DATA!$C$2:$C$19999=$BB145)*([2]JOE_DATA!$B$2:$B$19999="Arbitral rules"),1,0)))</f>
        <v>1</v>
      </c>
      <c r="GO145" s="3">
        <f t="array" ref="GO145">IF(ISBLANK($BC145),1,SUM(IF(([2]JOE_DATA!$C$2:$C$19999=$BC145)*([2]JOE_DATA!$B$2:$B$19999="Investment treaty"),1,0)))</f>
        <v>1</v>
      </c>
      <c r="GP145" s="3">
        <f t="array" ref="GP145">IF(ISBLANK($BD145),1,SUM(IF(([2]JOE_DATA!$C$2:$C$19999=$BD145)*([2]JOE_DATA!$B$2:$B$19999="Investigation type"),1,0)))</f>
        <v>1</v>
      </c>
      <c r="GQ145" s="3">
        <f t="array" ref="GQ145">IF(ISBLANK($BF145),1,SUM(IF(([2]JOE_DATA!$C$2:$C$19999=$BF145)*([2]JOE_DATA!$B$2:$B$19999="Currency of deal"),1,0)))</f>
        <v>1</v>
      </c>
      <c r="GR145" s="3">
        <f t="array" ref="GR145">IF(ISBLANK($BG145),1,SUM(IF(([2]JOE_DATA!$C$2:$C$19999=$BG145)*([2]JOE_DATA!$B$2:$B$19999="Value confidential"),1,0)))</f>
        <v>1</v>
      </c>
      <c r="GS145" s="3">
        <f t="array" ref="GS145">IF(ISBLANK($BH145),1,SUM(IF(([2]JOE_DATA!$C$2:$C$19999=$BH145)*([2]JOE_DATA!$B$2:$B$19999="Value confidential on completion"),1,0)))</f>
        <v>1</v>
      </c>
      <c r="GT145" s="3">
        <f t="array" ref="GT145">IF(LEN($BI145)=0,0.4,SUM(IF(([2]JOE_DATA!$C$2:$C$19999=$BI145)*([2]JOE_DATA!$B$2:$B$19999="Teams"),0.4,0)))
+
IF(LEN($BJ145)=0,0.3,SUM(IF(([2]JOE_DATA!$C$2:$C$19999=$BJ145)*([2]JOE_DATA!$B$2:$B$19999="Teams"),0.3,0)))
+
IF(LEN($BK145)=0,0.3,SUM(IF(([2]JOE_DATA!$C$2:$C$19999=$BK145)*([2]JOE_DATA!$B$2:$B$19999="Teams"),0.3,0)))</f>
        <v>1</v>
      </c>
      <c r="GU145" s="3">
        <f t="array" ref="GU145">IF(LEN($BL145)=0,0.4,SUM(IF(([2]JOE_DATA!$C$2:$C$19999=$BL145)*([2]JOE_DATA!$B$2:$B$19999="Lead Matter Partner"),0.4,0)))
+
IF(LEN($BM145)=0,0.3,SUM(IF(([2]JOE_DATA!$C$2:$C$19999=$BM145)*([2]JOE_DATA!$B$2:$B$19999="Lead Matter Partner"),0.3,0)))
+
IF(LEN($BN145)=0,0.3,SUM(IF(([2]JOE_DATA!$C$2:$C$19999=$BN145)*([2]JOE_DATA!$B$2:$B$19999="Lead Matter Partner"),0.3,0)))</f>
        <v>1</v>
      </c>
      <c r="GV145" s="3">
        <f t="array" ref="GV145">IF(LEN($BP145)=0,0.4,SUM(IF(([2]JOE_DATA!$C$2:$C$19999=$BP145)*([2]JOE_DATA!$B$2:$B$19999="Source of credential"),0.4,0)))
+
IF(LEN($BQ145)=0,0.3,SUM(IF(([2]JOE_DATA!$C$2:$C$19999=$BQ145)*([2]JOE_DATA!$B$2:$B$19999="Source of credential"),0.3,0)))
+
IF(LEN($BR145)=0,0.3,SUM(IF(([2]JOE_DATA!$C$2:$C$19999=$BR145)*([2]JOE_DATA!$B$2:$B$19999="Source of credential"),0.3,0)))</f>
        <v>1</v>
      </c>
      <c r="GW145" s="3">
        <f t="array" ref="GW145">IF(LEN($BX145)=0,0.4,SUM(IF(([2]JOE_DATA!$C$2:$C$19999=$BX145)*([2]JOE_DATA!$B$2:$B$19999="CMS firms involved"),0.4,0)))
+
IF(LEN($BY145)=0,0.6,SUM(IF(([2]JOE_DATA!$C$2:$C$19999=$BY145)*([2]JOE_DATA!$B$2:$B$19999="CMS firms involved"),0.6,0)))</f>
        <v>1</v>
      </c>
      <c r="GX145" s="3">
        <f t="array" ref="GX145">IF(ISBLANK($BZ145),1,SUM(IF(([2]JOE_DATA!$C$2:$C$19999=$BZ145)*([2]JOE_DATA!$B$2:$B$19999="Lead CMS firm"),1,0)))</f>
        <v>1</v>
      </c>
      <c r="GY145" s="3">
        <f t="array" ref="GY145">IF(LEN($CA145)=0,0.4,SUM(IF(([2]JOE_DATA!$C$2:$C$19999=$CA145)*([2]JOE_DATA!$B$2:$B$19999="Countries of other CMS firms"),0.4,0)))
+
IF(LEN($CB145)=0,0.3,SUM(IF(([2]JOE_DATA!$C$2:$C$19999=$CB145)*([2]JOE_DATA!$B$2:$B$19999="Countries of other CMS firms"),0.3,0)))
+
IF(LEN($CC145)=0,0.3,SUM(IF(([2]JOE_DATA!$C$2:$C$19999=$CC145)*([2]JOE_DATA!$B$2:$B$19999="Countries of other CMS firms"),0.3,0)))</f>
        <v>1</v>
      </c>
      <c r="GZ145" s="3">
        <f t="array" ref="GZ145">IF(ISBLANK($CD145),1,SUM(IF(([2]JOE_DATA!$C$2:$C$19999=$CD145)*([2]JOE_DATA!$B$2:$B$19999="Credential status"),1,0)))</f>
        <v>1</v>
      </c>
      <c r="HA145" s="3">
        <f t="array" ref="HA145">IF(ISBLANK($CE145),1,SUM(IF(([2]JOE_DATA!$C$2:$C$19999=$CE145)*([2]JOE_DATA!$B$2:$B$19999="Credential version"),1,0)))</f>
        <v>1</v>
      </c>
      <c r="HB145" s="3">
        <f t="array" ref="HB145">IF(ISBLANK($CG145),1,SUM(IF(([2]JOE_DATA!$C$2:$C$19999=$CG145)*([2]JOE_DATA!$B$2:$B$19999="Credential type "),1,0)))</f>
        <v>1</v>
      </c>
      <c r="HC145" s="3">
        <f t="array" ref="HC145">IF(ISBLANK($CH145),1,SUM(IF(([2]JOE_DATA!$C$2:$C$19999=$CH145)*([2]JOE_DATA!$B$2:$B$19999="Other uses"),1,0)))</f>
        <v>1</v>
      </c>
      <c r="HD145" s="3">
        <f t="array" ref="HD145">IF(ISBLANK($CK145),1,SUM(IF(([2]JOE_DATA!$C$2:$C$19999=$CK145)*([2]JOE_DATA!$B$2:$B$19999="Priority"),1,0)))</f>
        <v>1</v>
      </c>
      <c r="HE145" s="3">
        <f t="array" ref="HE145">IF(LEN($CM145)=0,0.4,SUM(IF(([2]JOE_DATA!$C$2:$C$19999=$CM145)*([2]JOE_DATA!$B$2:$B$19999="Know how"),0.4,0)))
+
IF(LEN($CN145)=0,0.3,SUM(IF(([2]JOE_DATA!$C$2:$C$19999=$CN145)*([2]JOE_DATA!$B$2:$B$19999="Know how"),0.3,0)))
+
IF(LEN($CO145)=0,0.3,SUM(IF(([2]JOE_DATA!$C$2:$C$19999=$CO145)*([2]JOE_DATA!$B$2:$B$19999="Know how"),0.3,0)))</f>
        <v>1</v>
      </c>
      <c r="HF145" s="3">
        <f t="array" ref="HF145">IF(LEN($CS145)=0,0.4,SUM(IF(([2]JOE_DATA!$C$2:$C$19999=$CS145)*([2]JOE_DATA!$B$2:$B$19999="Work type")*([2]JOE_DATA!$A$2:$A$19999="BAIF"),0.4,0)))
+
IF(LEN($CT145)=0,0.3,SUM(IF(([2]JOE_DATA!$C$2:$C$19999=$CT145)*([2]JOE_DATA!$B$2:$B$19999="Work type")*([2]JOE_DATA!$A$2:$A$19999="BAIF"),0.3,0)))
+
IF(LEN($CU145)=0,0.3,SUM(IF(([2]JOE_DATA!$C$2:$C$19999=$CU145)*([2]JOE_DATA!$B$2:$B$19999="Work type")*([2]JOE_DATA!$A$2:$A$19999="BAIF"),0.3,0)))</f>
        <v>1</v>
      </c>
      <c r="HG145" s="3">
        <f t="array" ref="HG145">IF(LEN($CQ145)=0,1,SUM(IF(([2]JOE_DATA!$C$2:$C$19999=$CQ145)*([2]JOE_DATA!$B$2:$B$19999="Client type")*([2]JOE_DATA!$A$2:$A$19999="BAIF"),1,0)))</f>
        <v>1</v>
      </c>
      <c r="HH145" s="3">
        <f t="array" ref="HH145">IF(LEN($CW145)=0,0.4,SUM(IF(([2]JOE_DATA!$C$2:$C$19999=$CW145)*([2]JOE_DATA!$B$2:$B$19999="Work type")*([2]JOE_DATA!$A$2:$A$19999="CRD"),0.4,0)))
+
IF(LEN($CX145)=0,0.3,SUM(IF(([2]JOE_DATA!$C$2:$C$19999=$CX145)*([2]JOE_DATA!$B$2:$B$19999="Work type")*([2]JOE_DATA!$A$2:$A$19999="CRD"),0.3,0)))
+
IF(LEN($CY145)=0,0.3,SUM(IF(([2]JOE_DATA!$C$2:$C$19999=$CY145)*([2]JOE_DATA!$B$2:$B$19999="Work type")*([2]JOE_DATA!$A$2:$A$19999="CRD"),0.3,0)))</f>
        <v>1</v>
      </c>
      <c r="HI145" s="3">
        <f t="array" ref="HI145">IF(LEN($CZ145)=0,0.4,SUM(IF(([2]JOE_DATA!$C$2:$C$19999=$CZ145)*([2]JOE_DATA!$B$2:$B$19999="Sub-work type")*([2]JOE_DATA!$A$2:$A$19999="CRD"),0.4,0)))
+
IF(LEN($DA145)=0,0.3,SUM(IF(([2]JOE_DATA!$C$2:$C$19999=$DA145)*([2]JOE_DATA!$B$2:$B$19999="Sub-work type")*([2]JOE_DATA!$A$2:$A$19999="CRD"),0.3,0)))
+
IF(LEN($DB145)=0,0.3,SUM(IF(([2]JOE_DATA!$C$2:$C$19999=$DB145)*([2]JOE_DATA!$B$2:$B$19999="Sub-work type")*([2]JOE_DATA!$A$2:$A$19999="CRD"),0.3,0)))</f>
        <v>1</v>
      </c>
      <c r="HJ145" s="3">
        <f t="array" ref="HJ145">IF(LEN($CV145)=0,1,SUM(IF(([2]JOE_DATA!$C$2:$C$19999=$CV145)*([2]JOE_DATA!$B$2:$B$19999="Client type")*([2]JOE_DATA!$A$2:$A$19999="CRD"),1,0)))</f>
        <v>1</v>
      </c>
      <c r="HK145" s="3">
        <f t="array" ref="HK145">IF(LEN($DC145)=0,0.4,SUM(IF(([2]JOE_DATA!$C$2:$C$19999=$DC145)*([2]JOE_DATA!$B$2:$B$19999="Work type")*([2]JOE_DATA!$A$2:$A$19999="Corporate"),0.4,0)))
+
IF(LEN($DD145)=0,0.3,SUM(IF(([2]JOE_DATA!$C$2:$C$19999=$DD145)*([2]JOE_DATA!$B$2:$B$19999="Work type")*([2]JOE_DATA!$A$2:$A$19999="Corporate"),0.3,0)))
+
IF(LEN($DE145)=0,0.3,SUM(IF(([2]JOE_DATA!$C$2:$C$19999=$DE145)*([2]JOE_DATA!$B$2:$B$19999="Work type")*([2]JOE_DATA!$A$2:$A$19999="Corporate"),0.3,0)))</f>
        <v>1</v>
      </c>
      <c r="HL145" s="3">
        <f t="array" ref="HL145">IF(LEN($DF145)=0,0.4,SUM(IF(([2]JOE_DATA!$C$2:$C$19999=$DF145)*([2]JOE_DATA!$B$2:$B$19999="Sub-work type")*([2]JOE_DATA!$A$2:$A$19999="Corporate"),0.4,0)))
+
IF(LEN($DG145)=0,0.3,SUM(IF(([2]JOE_DATA!$C$2:$C$19999=$DG145)*([2]JOE_DATA!$B$2:$B$19999="Sub-work type")*([2]JOE_DATA!$A$2:$A$19999="Corporate"),0.3,0)))
+
IF(LEN($DH145)=0,0.3,SUM(IF(([2]JOE_DATA!$C$2:$C$19999=$DH145)*([2]JOE_DATA!$B$2:$B$19999="Sub-work type")*([2]JOE_DATA!$A$2:$A$19999="Corporate"),0.3,0)))</f>
        <v>1</v>
      </c>
      <c r="HM145" s="3">
        <f t="array" ref="HM145">IF(LEN($DI145)=0,0.4,SUM(IF(([2]JOE_DATA!$C$2:$C$19999=$DI145)*([2]JOE_DATA!$B$2:$B$19999="Acting for")*([2]JOE_DATA!$A$2:$A$19999="Corporate"),0.4,0)))
+
IF(LEN($DJ145)=0,0.3,SUM(IF(([2]JOE_DATA!$C$2:$C$19999=$DJ145)*([2]JOE_DATA!$B$2:$B$19999="Acting for")*([2]JOE_DATA!$A$2:$A$19999="Corporate"),0.3,0)))
+
IF(LEN($DK145)=0,0.3,SUM(IF(([2]JOE_DATA!$C$2:$C$19999=$DK145)*([2]JOE_DATA!$B$2:$B$19999="Acting for")*([2]JOE_DATA!$A$2:$A$19999="Corporate"),0.3,0)))</f>
        <v>1</v>
      </c>
      <c r="HN145" s="3">
        <f t="array" ref="HN145">IF(LEN($DM145)=0,0.4,SUM(IF(([2]JOE_DATA!$C$2:$C$19999=$DM145)*([2]JOE_DATA!$B$2:$B$19999="Country of buyer")*([2]JOE_DATA!$A$2:$A$19999="Corporate"),0.4,0)))
+
IF(LEN($DN145)=0,0.3,SUM(IF(([2]JOE_DATA!$C$2:$C$19999=$DN145)*([2]JOE_DATA!$B$2:$B$19999="Country of buyer")*([2]JOE_DATA!$A$2:$A$19999="Corporate"),0.3,0)))
+
IF(LEN($DL145)=0,0.3,SUM(IF(([2]JOE_DATA!$C$2:$C$19999=$DL145)*([2]JOE_DATA!$B$2:$B$19999="Country of buyer")*([2]JOE_DATA!$A$2:$A$19999="Corporate"),0.3,0)))</f>
        <v>1</v>
      </c>
      <c r="HO145" s="3">
        <f t="array" ref="HO145">IF(LEN($DO145)=0,0.4,SUM(IF(([2]JOE_DATA!$C$2:$C$19999=$DO145)*([2]JOE_DATA!$B$2:$B$19999="Country of seller")*([2]JOE_DATA!$A$2:$A$19999="Corporate"),0.4,0)))
+
IF(LEN($DP145)=0,0.3,SUM(IF(([2]JOE_DATA!$C$2:$C$19999=$DP145)*([2]JOE_DATA!$B$2:$B$19999="Country of seller")*([2]JOE_DATA!$A$2:$A$19999="Corporate"),0.3,0)))
+
IF(LEN($DQ145)=0,0.3,SUM(IF(([2]JOE_DATA!$C$2:$C$19999=$DQ145)*([2]JOE_DATA!$B$2:$B$19999="Country of seller")*([2]JOE_DATA!$A$2:$A$19999="Corporate"),0.3,0)))</f>
        <v>1</v>
      </c>
      <c r="HP145" s="3">
        <f t="array" ref="HP145">IF(LEN($DR145)=0,0.4,SUM(IF(([2]JOE_DATA!$C$2:$C$19999=$DR145)*([2]JOE_DATA!$B$2:$B$19999="Country of target")*([2]JOE_DATA!$A$2:$A$19999="Corporate"),0.4,0)))
+
IF(LEN($DS145)=0,0.3,SUM(IF(([2]JOE_DATA!$C$2:$C$19999=$DS145)*([2]JOE_DATA!$B$2:$B$19999="Country of target")*([2]JOE_DATA!$A$2:$A$19999="Corporate"),0.3,0)))
+
IF(LEN($DT145)=0,0.3,SUM(IF(([2]JOE_DATA!$C$2:$C$19999=$DT145)*([2]JOE_DATA!$B$2:$B$19999="Country of target")*([2]JOE_DATA!$A$2:$A$19999="Corporate"),0.3,0)))</f>
        <v>1</v>
      </c>
      <c r="HQ145" s="3">
        <f t="array" ref="HQ145">IF(LEN($DU145)=0,1,SUM(IF(([2]JOE_DATA!$C$2:$C$19999=$DU145)*([2]JOE_DATA!$B$2:$B$19999="Value over US $5m")*([2]JOE_DATA!$A$2:$A$19999="Corporate"),1,0)))</f>
        <v>1</v>
      </c>
      <c r="HR145" s="3">
        <f t="array" ref="HR145">IF(LEN($DV145)=0,1,SUM(IF(([2]JOE_DATA!$C$2:$C$19999=$DV145)*([2]JOE_DATA!$B$2:$B$19999="Value over £500,000")*([2]JOE_DATA!$A$2:$A$19999="Corporate"),1,0)))</f>
        <v>1</v>
      </c>
      <c r="HS145" s="3">
        <f t="array" ref="HS145">IF(LEN($DW145)=0,1,SUM(IF(([2]JOE_DATA!$C$2:$C$19999=$DW145)*([2]JOE_DATA!$B$2:$B$19999="Value over Euro 5m")*([2]JOE_DATA!$A$2:$A$19999="Corporate"),1,0)))</f>
        <v>1</v>
      </c>
      <c r="HT145" s="3">
        <f t="array" ref="HT145">IF(LEN($DX145)=0,1,SUM(IF(([2]JOE_DATA!$C$2:$C$19999=$DX145)*([2]JOE_DATA!$B$2:$B$19999="Value range in euros")*([2]JOE_DATA!$A$2:$A$19999="Corporate"),1,0)))</f>
        <v>1</v>
      </c>
      <c r="HU145" s="3">
        <f t="array" ref="HU145">IF(LEN($DY145)=0,1,SUM(IF(([2]JOE_DATA!$C$2:$C$19999=$DY145)*([2]JOE_DATA!$B$2:$B$19999="Is the deal relevant for M&amp;A study")*([2]JOE_DATA!$A$2:$A$19999="Corporate"),1,0)))</f>
        <v>1</v>
      </c>
      <c r="HV145" s="3">
        <f t="array" ref="HV145">IF(LEN($DZ145)=0,1,SUM(IF(([2]JOE_DATA!$C$2:$C$19999=$DZ145)*([2]JOE_DATA!$B$2:$B$19999="Does the deal involve PE clients")*([2]JOE_DATA!$A$2:$A$19999="Corporate"),1,0)))</f>
        <v>1</v>
      </c>
      <c r="HW145" s="3">
        <f t="array" ref="HW145">IF(LEN($EA145)=0,1,SUM(IF(([2]JOE_DATA!$C$2:$C$19999=$EA145)*([2]JOE_DATA!$B$2:$B$19999="Quarter deal announced/signed")*([2]JOE_DATA!$A$2:$A$19999="Corporate"),1,0)))</f>
        <v>1</v>
      </c>
      <c r="HX145" s="3">
        <f t="array" ref="HX145">IF(LEN($EB145)=0,1,SUM(IF(([2]JOE_DATA!$C$2:$C$19999=$EB145)*([2]JOE_DATA!$B$2:$B$19999="Quarter deal completed")*([2]JOE_DATA!$A$2:$A$19999="Corporate"),1,0)))</f>
        <v>1</v>
      </c>
      <c r="HY145" s="3">
        <f t="array" ref="HY145">IF(LEN($EC145)=0,1,SUM(IF(([2]JOE_DATA!$C$2:$C$19999=$EC145)*([2]JOE_DATA!$B$2:$B$19999="Year deal announced/signed")*([2]JOE_DATA!$A$2:$A$19999="Corporate"),1,0)))</f>
        <v>1</v>
      </c>
      <c r="HZ145" s="3">
        <f t="array" ref="HZ145">IF(LEN($ED145)=0,1,SUM(IF(([2]JOE_DATA!$C$2:$C$19999=$ED145)*([2]JOE_DATA!$B$2:$B$19999="Year deal completed")*([2]JOE_DATA!$A$2:$A$19999="Corporate"),1,0)))</f>
        <v>1</v>
      </c>
      <c r="IA145" s="3">
        <v>1</v>
      </c>
      <c r="IB145" s="3">
        <f t="array" ref="IB145">IF(LEN($EF145)=0,1,SUM(IF(([2]JOE_DATA!$C$2:$C$19999=$EF145)*([2]JOE_DATA!$B$2:$B$19999="Work type")*([2]JOE_DATA!$A$2:$A$19999="Corporate Tax"),1,0)))</f>
        <v>1</v>
      </c>
      <c r="IC145" s="3">
        <f t="array" ref="IC145">IF(LEN($EG145)=0,0.4,SUM(IF(([2]JOE_DATA!$C$2:$C$19999=$EG145)*([2]JOE_DATA!$B$2:$B$19999="Work type")*([2]JOE_DATA!$A$2:$A$19999="EPC Construction"),0.4,0)))
+
IF(LEN($EH145)=0,0.3,SUM(IF(([2]JOE_DATA!$C$2:$C$19999=$EH145)*([2]JOE_DATA!$B$2:$B$19999="Work type")*([2]JOE_DATA!$A$2:$A$19999="EPC Construction"),0.3,0)))
+
IF(LEN($EI145)=0,0.3,SUM(IF(([2]JOE_DATA!$C$2:$C$19999=$EI145)*([2]JOE_DATA!$B$2:$B$19999="Work type")*([2]JOE_DATA!$A$2:$A$19999="EPC Construction"),0.3,0)))</f>
        <v>1</v>
      </c>
      <c r="ID145" s="3">
        <f t="array" ref="ID145">IF(LEN($EJ145)=0,0.4,SUM(IF(([2]JOE_DATA!$C$2:$C$19999=$EJ145)*([2]JOE_DATA!$B$2:$B$19999="Contract type")*([2]JOE_DATA!$A$2:$A$19999="EPC Construction"),0.4,0)))
+
IF(LEN($EK145)=0,0.3,SUM(IF(([2]JOE_DATA!$C$2:$C$19999=$EK145)*([2]JOE_DATA!$B$2:$B$19999="Contract type")*([2]JOE_DATA!$A$2:$A$19999="EPC Construction"),0.3,0)))
+
IF(LEN($EL145)=0,0.3,SUM(IF(([2]JOE_DATA!$C$2:$C$19999=$EL145)*([2]JOE_DATA!$B$2:$B$19999="Contract type")*([2]JOE_DATA!$A$2:$A$19999="EPC Construction"),0.3,0)))</f>
        <v>1</v>
      </c>
      <c r="IE145" s="3">
        <f t="array" ref="IE145">IF(LEN($EP145)=0,1,SUM(IF(([2]JOE_DATA!$C$2:$C$19999=$EP145)*([2]JOE_DATA!$B$2:$B$19999="Client type")*([2]JOE_DATA!$A$2:$A$19999="EPC Construction"),1,0)))</f>
        <v>1</v>
      </c>
      <c r="IF145" s="3">
        <f t="array" ref="IF145">IF(LEN($EN145)=0,1,SUM(IF(([2]JOE_DATA!$C$2:$C$19999=$EN145)*([2]JOE_DATA!$B$2:$B$19999="Subject matter")*([2]JOE_DATA!$A$2:$A$19999="EPC Construction"),1,0)))</f>
        <v>1</v>
      </c>
      <c r="IG145" s="3">
        <f t="array" ref="IG145">IF(LEN($ER145)=0,1,SUM(IF(([2]JOE_DATA!$C$2:$C$19999=$ER145)*([2]JOE_DATA!$B$2:$B$19999="Client scope")*([2]JOE_DATA!$A$2:$A$19999="EPC Construction"),1,0)))</f>
        <v>1</v>
      </c>
      <c r="IH145" s="3">
        <f t="array" ref="IH145">IF(LEN($ES145)=0,0.4,SUM(IF(([2]JOE_DATA!$C$2:$C$19999=$ES145)*([2]JOE_DATA!$B$2:$B$19999="Work type")*([2]JOE_DATA!$A$2:$A$19999="EPC Energy"),0.4,0)))
+
IF(LEN($ET145)=0,0.3,SUM(IF(([2]JOE_DATA!$C$2:$C$19999=$ET145)*([2]JOE_DATA!$B$2:$B$19999="Work type")*([2]JOE_DATA!$A$2:$A$19999="EPC Energy"),0.3,0)))
+
IF(LEN($EU145)=0,0.3,SUM(IF(([2]JOE_DATA!$C$2:$C$19999=$EU145)*([2]JOE_DATA!$B$2:$B$19999="Work type")*([2]JOE_DATA!$A$2:$A$19999="EPC Energy"),0.3,0)))</f>
        <v>1</v>
      </c>
      <c r="II145" s="3">
        <f t="array" ref="II145">IF(LEN($EV145)=0,1,SUM(IF(([2]JOE_DATA!$C$2:$C$19999=$EV145)*([2]JOE_DATA!$B$2:$B$19999="Work type")*([2]JOE_DATA!$A$2:$A$19999="EPC Energy"),1,0)))</f>
        <v>1</v>
      </c>
      <c r="IJ145" s="3">
        <f t="array" ref="IJ145">IF(LEN($EW145)=0,1,SUM(IF(([2]JOE_DATA!$C$2:$C$19999=$EW145)*([2]JOE_DATA!$B$2:$B$19999="Client type")*([2]JOE_DATA!$A$2:$A$19999="EPC Projects"),1,0)))</f>
        <v>1</v>
      </c>
      <c r="IK145" s="3">
        <f t="array" ref="IK145">IF(LEN($FE145)=0,0.4,SUM(IF(([2]JOE_DATA!$C$2:$C$19999=$FE145)*([2]JOE_DATA!$B$2:$B$19999="Client type")*([2]JOE_DATA!$A$2:$A$19999="Real Estate"),0.4,0)))
+
IF(LEN($FF145)=0,0.3,SUM(IF(([2]JOE_DATA!$C$2:$C$19999=$FF145)*([2]JOE_DATA!$B$2:$B$19999="Client type")*([2]JOE_DATA!$A$2:$A$19999="Real Estate"),0.3,0)))
+
IF(LEN($FG145)=0,0.3,SUM(IF(([2]JOE_DATA!$C$2:$C$19999=$FG145)*([2]JOE_DATA!$B$2:$B$19999="Client type")*([2]JOE_DATA!$A$2:$A$19999="Real Estate"),0.3,0)))</f>
        <v>1</v>
      </c>
      <c r="IL145" s="3">
        <f t="array" ref="IL145">IF(LEN($FH145)=0,0.4,SUM(IF(([2]JOE_DATA!$C$2:$C$19999=$FH145)*([2]JOE_DATA!$B$2:$B$19999="Work type")*([2]JOE_DATA!$A$2:$A$19999="Real Estate"),0.4,0)))
+
IF(LEN($FI145)=0,0.3,SUM(IF(([2]JOE_DATA!$C$2:$C$19999=$FI145)*([2]JOE_DATA!$B$2:$B$19999="Work type")*([2]JOE_DATA!$A$2:$A$19999="Real Estate"),0.3,0)))
+
IF(LEN($FJ145)=0,0.3,SUM(IF(([2]JOE_DATA!$C$2:$C$19999=$FJ145)*([2]JOE_DATA!$B$2:$B$19999="Work type")*([2]JOE_DATA!$A$2:$A$19999="Real Estate"),0.3,0)))</f>
        <v>1</v>
      </c>
      <c r="IM145" s="3">
        <f t="array" ref="IM145">IF(LEN($EX145)=0,0.4,SUM(IF(([2]JOE_DATA!$C$2:$C$19999=$EX145)*([2]JOE_DATA!$B$2:$B$19999="Work type")*([2]JOE_DATA!$A$2:$A$19999="Human Capital"),0.4,0)))
+
IF(LEN($EY145)=0,0.3,SUM(IF(([2]JOE_DATA!$C$2:$C$19999=$EY145)*([2]JOE_DATA!$B$2:$B$19999="Work type")*([2]JOE_DATA!$A$2:$A$19999="Human Capital"),0.3,0)))
+
IF(LEN($EZ145)=0,0.3,SUM(IF(([2]JOE_DATA!$C$2:$C$19999=$EZ145)*([2]JOE_DATA!$B$2:$B$19999="Work type")*([2]JOE_DATA!$A$2:$A$19999="Human Capital"),0.3,0)))</f>
        <v>1</v>
      </c>
      <c r="IN145" s="3">
        <f t="array" ref="IN145">IF(LEN($FA145)=0,0.4,SUM(IF(([2]JOE_DATA!$C$2:$C$19999=$FA145)*([2]JOE_DATA!$B$2:$B$19999="Sub-work types")*([2]JOE_DATA!$A$2:$A$19999="Human Capital"),0.4,0)))
+
IF(LEN($FB145)=0,0.3,SUM(IF(([2]JOE_DATA!$C$2:$C$19999=$FB145)*([2]JOE_DATA!$B$2:$B$19999="Sub-work types")*([2]JOE_DATA!$A$2:$A$19999="Human Capital"),0.3,0)))
+
IF(LEN($FC145)=0,0.3,SUM(IF(([2]JOE_DATA!$C$2:$C$19999=$FC145)*([2]JOE_DATA!$B$2:$B$19999="Sub-work types")*([2]JOE_DATA!$A$2:$A$19999="Human Capital"),0.3,0)))</f>
        <v>1</v>
      </c>
      <c r="IO145" s="16">
        <f t="array" ref="IO145">IF(LEN($FD145)=0,1,SUM(IF(([2]JOE_DATA!$C$2:$C$19999=$FD145)*([2]JOE_DATA!$B$2:$B$19999="Pension scheme")*([2]JOE_DATA!$A$2:$A$19999="Human Capital"),1,0)))</f>
        <v>1</v>
      </c>
      <c r="IP145" s="3">
        <f t="array" ref="IP145">IF(LEN($BT145)=0,0.4,SUM(IF(([2]JOE_DATA!$C$2:$C$19999=$BT145)*([2]JOE_DATA!$B$2:$B$19999="Other Matter Executive"),0.4,0)))
+
IF(LEN($BU145)=0,0.3,SUM(IF(([2]JOE_DATA!$C$2:$C$19999=$BU145)*([2]JOE_DATA!$B$2:$B$19999="Other Matter Executive"),0.3,0)))
+
IF(LEN($BV145)=0,0.3,SUM(IF(([2]JOE_DATA!$C$2:$C$19999=$BV145)*([2]JOE_DATA!$B$2:$B$19999="Other Matter Executive"),0.3,0)))</f>
        <v>1</v>
      </c>
    </row>
    <row r="146" spans="1:250" ht="36.75">
      <c r="A146" s="37" t="s">
        <v>246</v>
      </c>
      <c r="B146" s="38" t="s">
        <v>660</v>
      </c>
      <c r="C146" s="37" t="s">
        <v>254</v>
      </c>
      <c r="D146" s="37"/>
      <c r="E146" s="3"/>
      <c r="F146" s="40" t="s">
        <v>277</v>
      </c>
      <c r="G146" s="3"/>
      <c r="H146" s="3"/>
      <c r="I146" s="40" t="s">
        <v>278</v>
      </c>
      <c r="J146" s="3"/>
      <c r="K146" s="3"/>
      <c r="L146" s="37"/>
      <c r="M146" s="3"/>
      <c r="N146" s="3"/>
      <c r="O146" s="41" t="s">
        <v>100</v>
      </c>
      <c r="P146" s="37"/>
      <c r="Q146" s="37"/>
      <c r="R146" s="3"/>
      <c r="S146" s="42"/>
      <c r="T146" s="42"/>
      <c r="U146" s="40" t="s">
        <v>277</v>
      </c>
      <c r="V146" s="3"/>
      <c r="W146" s="3"/>
      <c r="X146" s="40" t="s">
        <v>278</v>
      </c>
      <c r="Y146" s="3"/>
      <c r="Z146" s="3"/>
      <c r="AA146" s="37" t="s">
        <v>661</v>
      </c>
      <c r="AB146" s="37" t="s">
        <v>662</v>
      </c>
      <c r="AC146" s="3"/>
      <c r="AD146" s="37" t="s">
        <v>254</v>
      </c>
      <c r="AE146" s="3"/>
      <c r="AF146" s="3"/>
      <c r="AG146" s="43" t="s">
        <v>130</v>
      </c>
      <c r="AH146" s="3"/>
      <c r="AI146" s="37" t="s">
        <v>255</v>
      </c>
      <c r="AJ146" s="3"/>
      <c r="AK146" s="3"/>
      <c r="AL146" s="37"/>
      <c r="AM146" s="3"/>
      <c r="AN146" s="3"/>
      <c r="AO146" s="37" t="s">
        <v>133</v>
      </c>
      <c r="AP146" s="3"/>
      <c r="AQ146" s="3"/>
      <c r="AR146" s="3"/>
      <c r="AS146" s="3"/>
      <c r="AT146" s="3"/>
      <c r="AU146" s="3"/>
      <c r="AV146" s="3"/>
      <c r="AW146" s="3"/>
      <c r="AX146" s="3"/>
      <c r="AY146" s="3"/>
      <c r="AZ146" s="3"/>
      <c r="BA146" s="3"/>
      <c r="BB146" s="3"/>
      <c r="BC146" s="3"/>
      <c r="BD146" s="3"/>
      <c r="BE146" s="44"/>
      <c r="BF146" s="37"/>
      <c r="BG146" s="37" t="s">
        <v>254</v>
      </c>
      <c r="BH146" s="3"/>
      <c r="BI146" s="37" t="s">
        <v>289</v>
      </c>
      <c r="BJ146" s="45"/>
      <c r="BK146" s="45"/>
      <c r="BL146" s="46" t="s">
        <v>290</v>
      </c>
      <c r="BM146" s="46"/>
      <c r="BN146" s="37"/>
      <c r="BO146" s="3"/>
      <c r="BP146" s="3"/>
      <c r="BQ146" s="3"/>
      <c r="BR146" s="3"/>
      <c r="BS146" s="3"/>
      <c r="BT146" s="46" t="s">
        <v>329</v>
      </c>
      <c r="BU146" s="37"/>
      <c r="BV146" s="37"/>
      <c r="BW146" s="3"/>
      <c r="BX146" s="3"/>
      <c r="BY146" s="3"/>
      <c r="BZ146" s="3"/>
      <c r="CA146" s="3"/>
      <c r="CB146" s="3"/>
      <c r="CC146" s="3"/>
      <c r="CD146" s="41" t="s">
        <v>259</v>
      </c>
      <c r="CE146" s="40" t="s">
        <v>260</v>
      </c>
      <c r="CF146" s="3"/>
      <c r="CG146" s="41" t="s">
        <v>261</v>
      </c>
      <c r="CH146" s="40"/>
      <c r="CI146" s="3"/>
      <c r="CJ146" s="3"/>
      <c r="CK146" s="41" t="s">
        <v>262</v>
      </c>
      <c r="CL146" s="3"/>
      <c r="CM146" s="3"/>
      <c r="CN146" s="3"/>
      <c r="CO146" s="3"/>
      <c r="CP146" s="3"/>
      <c r="CQ146" s="37"/>
      <c r="CR146" s="37"/>
      <c r="CS146" s="37"/>
      <c r="CT146" s="37"/>
      <c r="CU146" s="37"/>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7"/>
      <c r="FF146" s="37"/>
      <c r="FG146" s="37"/>
      <c r="FH146" s="37"/>
      <c r="FI146" s="37"/>
      <c r="FJ146" s="3"/>
      <c r="FK146" s="3"/>
      <c r="FL146" s="3"/>
      <c r="FM146" s="3"/>
      <c r="FO146" s="3"/>
      <c r="FP146" s="3"/>
      <c r="FQ146" s="3" t="str">
        <f t="array" ref="FQ146">IF(SUM($FU146:$IP146)=74,"PASS","FAIL")</f>
        <v>PASS</v>
      </c>
      <c r="FR146" s="3">
        <f t="shared" si="13"/>
        <v>0</v>
      </c>
      <c r="FS146" s="3">
        <f t="shared" si="14"/>
        <v>0</v>
      </c>
      <c r="FT146" s="3"/>
      <c r="FU146" s="3">
        <f t="array" ref="FU146">SUM(IF(([2]JOE_DATA!$C$2:$C$19999=$C146)*([2]JOE_DATA!$B$2:$B$19999="Client Name Confidential"),1,0))</f>
        <v>1</v>
      </c>
      <c r="FV146" s="3">
        <f t="array" ref="FV146">IF(ISBLANK($E146),1,SUM(IF(([2]JOE_DATA!$C$2:$C$19999=$E146)*([2]JOE_DATA!$B$2:$B$19999="Client name confidential on completion"),1,0)))</f>
        <v>1</v>
      </c>
      <c r="FW146" s="3">
        <f t="array" ref="FW146">IF(LEN($F146)=0,0.5,SUM(IF(([2]JOE_DATA!$C$2:$C$19999=$F146)*([2]JOE_DATA!$B$2:$B$19999="Client sector group"),0.5,0)))
+
IF(LEN($G146)=0,0.25,SUM(IF(([2]JOE_DATA!$C$2:$C$19999=$G146)*([2]JOE_DATA!$B$2:$B$19999="Client sector group"),0.25,0)))
+
IF(LEN($H146)=0,0.25,SUM(IF(([2]JOE_DATA!$C$2:$C$19999=$H146)*([2]JOE_DATA!$B$2:$B$19999="Client sector group"),0.25,0)))</f>
        <v>1</v>
      </c>
      <c r="FX146" s="3">
        <f t="array" ref="FX146">IF(ISBLANK($I146),0.5,SUM(IF(([2]JOE_DATA!$C$2:$C$19999=$I146)*([2]JOE_DATA!$B$2:$B$19999="Client sub-sector group"),0.5,0)))
+
IF(ISBLANK($J146),0.25,SUM(IF(([2]JOE_DATA!$C$2:$C$19999=$J146)*([2]JOE_DATA!$B$2:$B$19999="Client sub-sector group"),0.25,0)))
+
IF(ISBLANK($K146),0.25,SUM(IF(([2]JOE_DATA!$C$2:$C$19999=$K146)*([2]JOE_DATA!$B$2:$B$19999="Client sub-sector group"),0.25,0)))</f>
        <v>1</v>
      </c>
      <c r="FY146" s="3">
        <f t="array" ref="FY146">IF(LEN($L146)=0,0.4,SUM(IF(([2]JOE_DATA!$C$2:$C$19999=$L146)*([2]JOE_DATA!$B$2:$B$19999="Predominant Country of Client"),0.4,0)))
+
IF(LEN($M146)=0,0.3,SUM(IF(([2]JOE_DATA!$C$2:$C$19999=$M146)*([2]JOE_DATA!$B$2:$B$19999="Predominant Country of Client"),0.3,0)))
+
IF(LEN($N146)=0,0.3,SUM(IF(([2]JOE_DATA!$C$2:$C$19999=$N146)*([2]JOE_DATA!$B$2:$B$19999="Predominant Country of Client"),0.3,0)))</f>
        <v>1</v>
      </c>
      <c r="FZ146" s="3">
        <f t="array" ref="FZ146">IF(LEN($O146)=0,0.4,SUM(IF(([2]JOE_DATA!$C$2:$C$19999=$O146)*([2]JOE_DATA!$B$2:$B$19999="Main practice group"),0.4,0)))
+
IF(LEN($P146)=0,0.3,SUM(IF(([2]JOE_DATA!$C$2:$C$19999=$P146)*([2]JOE_DATA!$B$2:$B$19999="Main practice group"),0.3,0)))
+
IF(LEN($Q146)=0,0.3,SUM(IF(([2]JOE_DATA!$C$2:$C$19999=$Q146)*([2]JOE_DATA!$B$2:$B$19999="Main practice group"),0.3,0)))</f>
        <v>1</v>
      </c>
      <c r="GA146" s="3">
        <f t="shared" si="15"/>
        <v>1</v>
      </c>
      <c r="GB146" s="3">
        <f t="shared" si="16"/>
        <v>1</v>
      </c>
      <c r="GC146" s="3">
        <f t="array" ref="GC146">IF(LEN($U146)=0,0.4,SUM(IF(([2]JOE_DATA!$C$2:$C$19999=$U146)*([2]JOE_DATA!$B$2:$B$19999="Matter sector group"),0.4,0)))
+
IF(LEN($V146)=0,0.3,SUM(IF(([2]JOE_DATA!$C$2:$C$19999=$V146)*([2]JOE_DATA!$B$2:$B$19999="Matter sector group"),0.3,0)))
+
IF(LEN($W146)=0,0.3,SUM(IF(([2]JOE_DATA!$C$2:$C$19999=$W146)*([2]JOE_DATA!$B$2:$B$19999="Matter sector group"),0.3,0)))</f>
        <v>1</v>
      </c>
      <c r="GD146" s="3">
        <f t="array" ref="GD146">IF(LEN($X146)=0,0.4,SUM(IF(([2]JOE_DATA!$C$2:$C$19999=$X146)*([2]JOE_DATA!$B$2:$B$19999="Matter sub-sector group"),0.4,0)))
+
IF(LEN($Y146)=0,0.3,SUM(IF(([2]JOE_DATA!$C$2:$C$19999=$Y146)*([2]JOE_DATA!$B$2:$B$19999="Matter sub-sector group"),0.3,0)))
+
IF(LEN($Z146)=0,0.3,SUM(IF(([2]JOE_DATA!$C$2:$C$19999=$Z146)*([2]JOE_DATA!$B$2:$B$19999="Matter sub-sector group"),0.3,0)))</f>
        <v>1</v>
      </c>
      <c r="GE146" s="3">
        <f t="array" ref="GE146">IF(ISBLANK($AD146),1,SUM(IF(([2]JOE_DATA!$C$2:$C$19999=$AD146)*([2]JOE_DATA!$B$2:$B$19999="Matter confidential"),1,0)))</f>
        <v>1</v>
      </c>
      <c r="GF146" s="3">
        <f t="array" ref="GF146">IF(ISBLANK($AE146),1,SUM(IF(([2]JOE_DATA!$C$2:$C$19999=$AE146)*([2]JOE_DATA!$B$2:$B$19999="Matter confidential on completion"),1,0)))</f>
        <v>1</v>
      </c>
      <c r="GG146" s="3">
        <f t="array" ref="GG146">IF(ISBLANK($AG146),1,SUM(IF(([2]JOE_DATA!$C$2:$C$19999=$AG146)*([2]JOE_DATA!$B$2:$B$19999="Applicable law"),1,0)))</f>
        <v>1</v>
      </c>
      <c r="GH146" s="3">
        <f t="array" ref="GH146">IF(ISBLANK($AO146),1,SUM(IF(([2]JOE_DATA!$C$2:$C$19999=$AO146)*([2]JOE_DATA!$B$2:$B$19999="Contentious"),1,0)))</f>
        <v>1</v>
      </c>
      <c r="GI146" s="3">
        <f t="array" ref="GI146">IF(ISBLANK($AP146),1,SUM(IF(([2]JOE_DATA!$C$2:$C$19999=$AP146)*([2]JOE_DATA!$B$2:$B$19999="Dispute resolution"),1,0)))</f>
        <v>1</v>
      </c>
      <c r="GJ146" s="3">
        <f t="array" ref="GJ146">IF(ISBLANK($AQ146),1,SUM(IF(([2]JOE_DATA!$C$2:$C$19999=$AQ146)*([2]JOE_DATA!$B$2:$B$19999="Language of dispute"),1,0)))</f>
        <v>1</v>
      </c>
      <c r="GK146" s="3">
        <f t="array" ref="GK146">IF(LEN($AW146)=0,0.4,SUM(IF(([2]JOE_DATA!$C$2:$C$19999=$AW146)*([2]JOE_DATA!$B$2:$B$19999="Country Of Arbitration"),0.4,0)))
+
IF(LEN($AX146)=0,0.3,SUM(IF(([2]JOE_DATA!$C$2:$C$19999=$AX146)*([2]JOE_DATA!$B$2:$B$19999="Country Of Arbitration"),0.3,0)))
+
IF(LEN($AY146)=0,0.3,SUM(IF(([2]JOE_DATA!$C$2:$C$19999=$AY146)*([2]JOE_DATA!$B$2:$B$19999="Country Of Arbitration"),0.3,0)))</f>
        <v>1</v>
      </c>
      <c r="GL146" s="3">
        <f t="array" ref="GL146">IF(LEN($AT146)=0,0.4,SUM(IF(([2]JOE_DATA!$C$2:$C$19999=$AT146)*([2]JOE_DATA!$B$2:$B$19999="Jurisdiction of dispute"),0.4,0)))
+
IF(LEN($AU146)=0,0.3,SUM(IF(([2]JOE_DATA!$C$2:$C$19999=$AU146)*([2]JOE_DATA!$B$2:$B$19999="Jurisdiction of dispute"),0.3,0)))
+
IF(LEN($AV146)=0,0.3,SUM(IF(([2]JOE_DATA!$C$2:$C$19999=$AV146)*([2]JOE_DATA!$B$2:$B$19999="Jurisdiction of dispute"),0.3,0)))</f>
        <v>1</v>
      </c>
      <c r="GM146" s="3">
        <f t="array" ref="GM146">IF(LEN($AZ146)=0,0.6,SUM(IF(([2]JOE_DATA!$C$2:$C$19999=$AZ146)*([2]JOE_DATA!$B$2:$B$19999="Seat of arbitration"),0.6,0)))
+
IF(LEN($BA146)=0,0.4,SUM(IF(([2]JOE_DATA!$C$2:$C$19999=$BA146)*([2]JOE_DATA!$B$2:$B$19999="Seat of arbitration"),0.4,0)))</f>
        <v>1</v>
      </c>
      <c r="GN146" s="3">
        <f t="array" ref="GN146">IF(ISBLANK($BB146),1,SUM(IF(([2]JOE_DATA!$C$2:$C$19999=$BB146)*([2]JOE_DATA!$B$2:$B$19999="Arbitral rules"),1,0)))</f>
        <v>1</v>
      </c>
      <c r="GO146" s="3">
        <f t="array" ref="GO146">IF(ISBLANK($BC146),1,SUM(IF(([2]JOE_DATA!$C$2:$C$19999=$BC146)*([2]JOE_DATA!$B$2:$B$19999="Investment treaty"),1,0)))</f>
        <v>1</v>
      </c>
      <c r="GP146" s="3">
        <f t="array" ref="GP146">IF(ISBLANK($BD146),1,SUM(IF(([2]JOE_DATA!$C$2:$C$19999=$BD146)*([2]JOE_DATA!$B$2:$B$19999="Investigation type"),1,0)))</f>
        <v>1</v>
      </c>
      <c r="GQ146" s="3">
        <f t="array" ref="GQ146">IF(ISBLANK($BF146),1,SUM(IF(([2]JOE_DATA!$C$2:$C$19999=$BF146)*([2]JOE_DATA!$B$2:$B$19999="Currency of deal"),1,0)))</f>
        <v>1</v>
      </c>
      <c r="GR146" s="3">
        <f t="array" ref="GR146">IF(ISBLANK($BG146),1,SUM(IF(([2]JOE_DATA!$C$2:$C$19999=$BG146)*([2]JOE_DATA!$B$2:$B$19999="Value confidential"),1,0)))</f>
        <v>1</v>
      </c>
      <c r="GS146" s="3">
        <f t="array" ref="GS146">IF(ISBLANK($BH146),1,SUM(IF(([2]JOE_DATA!$C$2:$C$19999=$BH146)*([2]JOE_DATA!$B$2:$B$19999="Value confidential on completion"),1,0)))</f>
        <v>1</v>
      </c>
      <c r="GT146" s="3">
        <f t="array" ref="GT146">IF(LEN($BI146)=0,0.4,SUM(IF(([2]JOE_DATA!$C$2:$C$19999=$BI146)*([2]JOE_DATA!$B$2:$B$19999="Teams"),0.4,0)))
+
IF(LEN($BJ146)=0,0.3,SUM(IF(([2]JOE_DATA!$C$2:$C$19999=$BJ146)*([2]JOE_DATA!$B$2:$B$19999="Teams"),0.3,0)))
+
IF(LEN($BK146)=0,0.3,SUM(IF(([2]JOE_DATA!$C$2:$C$19999=$BK146)*([2]JOE_DATA!$B$2:$B$19999="Teams"),0.3,0)))</f>
        <v>1</v>
      </c>
      <c r="GU146" s="3">
        <f t="array" ref="GU146">IF(LEN($BL146)=0,0.4,SUM(IF(([2]JOE_DATA!$C$2:$C$19999=$BL146)*([2]JOE_DATA!$B$2:$B$19999="Lead Matter Partner"),0.4,0)))
+
IF(LEN($BM146)=0,0.3,SUM(IF(([2]JOE_DATA!$C$2:$C$19999=$BM146)*([2]JOE_DATA!$B$2:$B$19999="Lead Matter Partner"),0.3,0)))
+
IF(LEN($BN146)=0,0.3,SUM(IF(([2]JOE_DATA!$C$2:$C$19999=$BN146)*([2]JOE_DATA!$B$2:$B$19999="Lead Matter Partner"),0.3,0)))</f>
        <v>1</v>
      </c>
      <c r="GV146" s="3">
        <f t="array" ref="GV146">IF(LEN($BP146)=0,0.4,SUM(IF(([2]JOE_DATA!$C$2:$C$19999=$BP146)*([2]JOE_DATA!$B$2:$B$19999="Source of credential"),0.4,0)))
+
IF(LEN($BQ146)=0,0.3,SUM(IF(([2]JOE_DATA!$C$2:$C$19999=$BQ146)*([2]JOE_DATA!$B$2:$B$19999="Source of credential"),0.3,0)))
+
IF(LEN($BR146)=0,0.3,SUM(IF(([2]JOE_DATA!$C$2:$C$19999=$BR146)*([2]JOE_DATA!$B$2:$B$19999="Source of credential"),0.3,0)))</f>
        <v>1</v>
      </c>
      <c r="GW146" s="3">
        <f t="array" ref="GW146">IF(LEN($BX146)=0,0.4,SUM(IF(([2]JOE_DATA!$C$2:$C$19999=$BX146)*([2]JOE_DATA!$B$2:$B$19999="CMS firms involved"),0.4,0)))
+
IF(LEN($BY146)=0,0.6,SUM(IF(([2]JOE_DATA!$C$2:$C$19999=$BY146)*([2]JOE_DATA!$B$2:$B$19999="CMS firms involved"),0.6,0)))</f>
        <v>1</v>
      </c>
      <c r="GX146" s="3">
        <f t="array" ref="GX146">IF(ISBLANK($BZ146),1,SUM(IF(([2]JOE_DATA!$C$2:$C$19999=$BZ146)*([2]JOE_DATA!$B$2:$B$19999="Lead CMS firm"),1,0)))</f>
        <v>1</v>
      </c>
      <c r="GY146" s="3">
        <f t="array" ref="GY146">IF(LEN($CA146)=0,0.4,SUM(IF(([2]JOE_DATA!$C$2:$C$19999=$CA146)*([2]JOE_DATA!$B$2:$B$19999="Countries of other CMS firms"),0.4,0)))
+
IF(LEN($CB146)=0,0.3,SUM(IF(([2]JOE_DATA!$C$2:$C$19999=$CB146)*([2]JOE_DATA!$B$2:$B$19999="Countries of other CMS firms"),0.3,0)))
+
IF(LEN($CC146)=0,0.3,SUM(IF(([2]JOE_DATA!$C$2:$C$19999=$CC146)*([2]JOE_DATA!$B$2:$B$19999="Countries of other CMS firms"),0.3,0)))</f>
        <v>1</v>
      </c>
      <c r="GZ146" s="3">
        <f t="array" ref="GZ146">IF(ISBLANK($CD146),1,SUM(IF(([2]JOE_DATA!$C$2:$C$19999=$CD146)*([2]JOE_DATA!$B$2:$B$19999="Credential status"),1,0)))</f>
        <v>1</v>
      </c>
      <c r="HA146" s="3">
        <f t="array" ref="HA146">IF(ISBLANK($CE146),1,SUM(IF(([2]JOE_DATA!$C$2:$C$19999=$CE146)*([2]JOE_DATA!$B$2:$B$19999="Credential version"),1,0)))</f>
        <v>1</v>
      </c>
      <c r="HB146" s="3">
        <f t="array" ref="HB146">IF(ISBLANK($CG146),1,SUM(IF(([2]JOE_DATA!$C$2:$C$19999=$CG146)*([2]JOE_DATA!$B$2:$B$19999="Credential type "),1,0)))</f>
        <v>1</v>
      </c>
      <c r="HC146" s="3">
        <f t="array" ref="HC146">IF(ISBLANK($CH146),1,SUM(IF(([2]JOE_DATA!$C$2:$C$19999=$CH146)*([2]JOE_DATA!$B$2:$B$19999="Other uses"),1,0)))</f>
        <v>1</v>
      </c>
      <c r="HD146" s="3">
        <f t="array" ref="HD146">IF(ISBLANK($CK146),1,SUM(IF(([2]JOE_DATA!$C$2:$C$19999=$CK146)*([2]JOE_DATA!$B$2:$B$19999="Priority"),1,0)))</f>
        <v>1</v>
      </c>
      <c r="HE146" s="3">
        <f t="array" ref="HE146">IF(LEN($CM146)=0,0.4,SUM(IF(([2]JOE_DATA!$C$2:$C$19999=$CM146)*([2]JOE_DATA!$B$2:$B$19999="Know how"),0.4,0)))
+
IF(LEN($CN146)=0,0.3,SUM(IF(([2]JOE_DATA!$C$2:$C$19999=$CN146)*([2]JOE_DATA!$B$2:$B$19999="Know how"),0.3,0)))
+
IF(LEN($CO146)=0,0.3,SUM(IF(([2]JOE_DATA!$C$2:$C$19999=$CO146)*([2]JOE_DATA!$B$2:$B$19999="Know how"),0.3,0)))</f>
        <v>1</v>
      </c>
      <c r="HF146" s="3">
        <f t="array" ref="HF146">IF(LEN($CS146)=0,0.4,SUM(IF(([2]JOE_DATA!$C$2:$C$19999=$CS146)*([2]JOE_DATA!$B$2:$B$19999="Work type")*([2]JOE_DATA!$A$2:$A$19999="BAIF"),0.4,0)))
+
IF(LEN($CT146)=0,0.3,SUM(IF(([2]JOE_DATA!$C$2:$C$19999=$CT146)*([2]JOE_DATA!$B$2:$B$19999="Work type")*([2]JOE_DATA!$A$2:$A$19999="BAIF"),0.3,0)))
+
IF(LEN($CU146)=0,0.3,SUM(IF(([2]JOE_DATA!$C$2:$C$19999=$CU146)*([2]JOE_DATA!$B$2:$B$19999="Work type")*([2]JOE_DATA!$A$2:$A$19999="BAIF"),0.3,0)))</f>
        <v>1</v>
      </c>
      <c r="HG146" s="3">
        <f t="array" ref="HG146">IF(LEN($CQ146)=0,1,SUM(IF(([2]JOE_DATA!$C$2:$C$19999=$CQ146)*([2]JOE_DATA!$B$2:$B$19999="Client type")*([2]JOE_DATA!$A$2:$A$19999="BAIF"),1,0)))</f>
        <v>1</v>
      </c>
      <c r="HH146" s="3">
        <f t="array" ref="HH146">IF(LEN($CW146)=0,0.4,SUM(IF(([2]JOE_DATA!$C$2:$C$19999=$CW146)*([2]JOE_DATA!$B$2:$B$19999="Work type")*([2]JOE_DATA!$A$2:$A$19999="CRD"),0.4,0)))
+
IF(LEN($CX146)=0,0.3,SUM(IF(([2]JOE_DATA!$C$2:$C$19999=$CX146)*([2]JOE_DATA!$B$2:$B$19999="Work type")*([2]JOE_DATA!$A$2:$A$19999="CRD"),0.3,0)))
+
IF(LEN($CY146)=0,0.3,SUM(IF(([2]JOE_DATA!$C$2:$C$19999=$CY146)*([2]JOE_DATA!$B$2:$B$19999="Work type")*([2]JOE_DATA!$A$2:$A$19999="CRD"),0.3,0)))</f>
        <v>1</v>
      </c>
      <c r="HI146" s="3">
        <f t="array" ref="HI146">IF(LEN($CZ146)=0,0.4,SUM(IF(([2]JOE_DATA!$C$2:$C$19999=$CZ146)*([2]JOE_DATA!$B$2:$B$19999="Sub-work type")*([2]JOE_DATA!$A$2:$A$19999="CRD"),0.4,0)))
+
IF(LEN($DA146)=0,0.3,SUM(IF(([2]JOE_DATA!$C$2:$C$19999=$DA146)*([2]JOE_DATA!$B$2:$B$19999="Sub-work type")*([2]JOE_DATA!$A$2:$A$19999="CRD"),0.3,0)))
+
IF(LEN($DB146)=0,0.3,SUM(IF(([2]JOE_DATA!$C$2:$C$19999=$DB146)*([2]JOE_DATA!$B$2:$B$19999="Sub-work type")*([2]JOE_DATA!$A$2:$A$19999="CRD"),0.3,0)))</f>
        <v>1</v>
      </c>
      <c r="HJ146" s="3">
        <f t="array" ref="HJ146">IF(LEN($CV146)=0,1,SUM(IF(([2]JOE_DATA!$C$2:$C$19999=$CV146)*([2]JOE_DATA!$B$2:$B$19999="Client type")*([2]JOE_DATA!$A$2:$A$19999="CRD"),1,0)))</f>
        <v>1</v>
      </c>
      <c r="HK146" s="3">
        <f t="array" ref="HK146">IF(LEN($DC146)=0,0.4,SUM(IF(([2]JOE_DATA!$C$2:$C$19999=$DC146)*([2]JOE_DATA!$B$2:$B$19999="Work type")*([2]JOE_DATA!$A$2:$A$19999="Corporate"),0.4,0)))
+
IF(LEN($DD146)=0,0.3,SUM(IF(([2]JOE_DATA!$C$2:$C$19999=$DD146)*([2]JOE_DATA!$B$2:$B$19999="Work type")*([2]JOE_DATA!$A$2:$A$19999="Corporate"),0.3,0)))
+
IF(LEN($DE146)=0,0.3,SUM(IF(([2]JOE_DATA!$C$2:$C$19999=$DE146)*([2]JOE_DATA!$B$2:$B$19999="Work type")*([2]JOE_DATA!$A$2:$A$19999="Corporate"),0.3,0)))</f>
        <v>1</v>
      </c>
      <c r="HL146" s="3">
        <f t="array" ref="HL146">IF(LEN($DF146)=0,0.4,SUM(IF(([2]JOE_DATA!$C$2:$C$19999=$DF146)*([2]JOE_DATA!$B$2:$B$19999="Sub-work type")*([2]JOE_DATA!$A$2:$A$19999="Corporate"),0.4,0)))
+
IF(LEN($DG146)=0,0.3,SUM(IF(([2]JOE_DATA!$C$2:$C$19999=$DG146)*([2]JOE_DATA!$B$2:$B$19999="Sub-work type")*([2]JOE_DATA!$A$2:$A$19999="Corporate"),0.3,0)))
+
IF(LEN($DH146)=0,0.3,SUM(IF(([2]JOE_DATA!$C$2:$C$19999=$DH146)*([2]JOE_DATA!$B$2:$B$19999="Sub-work type")*([2]JOE_DATA!$A$2:$A$19999="Corporate"),0.3,0)))</f>
        <v>1</v>
      </c>
      <c r="HM146" s="3">
        <f t="array" ref="HM146">IF(LEN($DI146)=0,0.4,SUM(IF(([2]JOE_DATA!$C$2:$C$19999=$DI146)*([2]JOE_DATA!$B$2:$B$19999="Acting for")*([2]JOE_DATA!$A$2:$A$19999="Corporate"),0.4,0)))
+
IF(LEN($DJ146)=0,0.3,SUM(IF(([2]JOE_DATA!$C$2:$C$19999=$DJ146)*([2]JOE_DATA!$B$2:$B$19999="Acting for")*([2]JOE_DATA!$A$2:$A$19999="Corporate"),0.3,0)))
+
IF(LEN($DK146)=0,0.3,SUM(IF(([2]JOE_DATA!$C$2:$C$19999=$DK146)*([2]JOE_DATA!$B$2:$B$19999="Acting for")*([2]JOE_DATA!$A$2:$A$19999="Corporate"),0.3,0)))</f>
        <v>1</v>
      </c>
      <c r="HN146" s="3">
        <f t="array" ref="HN146">IF(LEN($DM146)=0,0.4,SUM(IF(([2]JOE_DATA!$C$2:$C$19999=$DM146)*([2]JOE_DATA!$B$2:$B$19999="Country of buyer")*([2]JOE_DATA!$A$2:$A$19999="Corporate"),0.4,0)))
+
IF(LEN($DN146)=0,0.3,SUM(IF(([2]JOE_DATA!$C$2:$C$19999=$DN146)*([2]JOE_DATA!$B$2:$B$19999="Country of buyer")*([2]JOE_DATA!$A$2:$A$19999="Corporate"),0.3,0)))
+
IF(LEN($DL146)=0,0.3,SUM(IF(([2]JOE_DATA!$C$2:$C$19999=$DL146)*([2]JOE_DATA!$B$2:$B$19999="Country of buyer")*([2]JOE_DATA!$A$2:$A$19999="Corporate"),0.3,0)))</f>
        <v>1</v>
      </c>
      <c r="HO146" s="3">
        <f t="array" ref="HO146">IF(LEN($DO146)=0,0.4,SUM(IF(([2]JOE_DATA!$C$2:$C$19999=$DO146)*([2]JOE_DATA!$B$2:$B$19999="Country of seller")*([2]JOE_DATA!$A$2:$A$19999="Corporate"),0.4,0)))
+
IF(LEN($DP146)=0,0.3,SUM(IF(([2]JOE_DATA!$C$2:$C$19999=$DP146)*([2]JOE_DATA!$B$2:$B$19999="Country of seller")*([2]JOE_DATA!$A$2:$A$19999="Corporate"),0.3,0)))
+
IF(LEN($DQ146)=0,0.3,SUM(IF(([2]JOE_DATA!$C$2:$C$19999=$DQ146)*([2]JOE_DATA!$B$2:$B$19999="Country of seller")*([2]JOE_DATA!$A$2:$A$19999="Corporate"),0.3,0)))</f>
        <v>1</v>
      </c>
      <c r="HP146" s="3">
        <f t="array" ref="HP146">IF(LEN($DR146)=0,0.4,SUM(IF(([2]JOE_DATA!$C$2:$C$19999=$DR146)*([2]JOE_DATA!$B$2:$B$19999="Country of target")*([2]JOE_DATA!$A$2:$A$19999="Corporate"),0.4,0)))
+
IF(LEN($DS146)=0,0.3,SUM(IF(([2]JOE_DATA!$C$2:$C$19999=$DS146)*([2]JOE_DATA!$B$2:$B$19999="Country of target")*([2]JOE_DATA!$A$2:$A$19999="Corporate"),0.3,0)))
+
IF(LEN($DT146)=0,0.3,SUM(IF(([2]JOE_DATA!$C$2:$C$19999=$DT146)*([2]JOE_DATA!$B$2:$B$19999="Country of target")*([2]JOE_DATA!$A$2:$A$19999="Corporate"),0.3,0)))</f>
        <v>1</v>
      </c>
      <c r="HQ146" s="3">
        <f t="array" ref="HQ146">IF(LEN($DU146)=0,1,SUM(IF(([2]JOE_DATA!$C$2:$C$19999=$DU146)*([2]JOE_DATA!$B$2:$B$19999="Value over US $5m")*([2]JOE_DATA!$A$2:$A$19999="Corporate"),1,0)))</f>
        <v>1</v>
      </c>
      <c r="HR146" s="3">
        <f t="array" ref="HR146">IF(LEN($DV146)=0,1,SUM(IF(([2]JOE_DATA!$C$2:$C$19999=$DV146)*([2]JOE_DATA!$B$2:$B$19999="Value over £500,000")*([2]JOE_DATA!$A$2:$A$19999="Corporate"),1,0)))</f>
        <v>1</v>
      </c>
      <c r="HS146" s="3">
        <f t="array" ref="HS146">IF(LEN($DW146)=0,1,SUM(IF(([2]JOE_DATA!$C$2:$C$19999=$DW146)*([2]JOE_DATA!$B$2:$B$19999="Value over Euro 5m")*([2]JOE_DATA!$A$2:$A$19999="Corporate"),1,0)))</f>
        <v>1</v>
      </c>
      <c r="HT146" s="3">
        <f t="array" ref="HT146">IF(LEN($DX146)=0,1,SUM(IF(([2]JOE_DATA!$C$2:$C$19999=$DX146)*([2]JOE_DATA!$B$2:$B$19999="Value range in euros")*([2]JOE_DATA!$A$2:$A$19999="Corporate"),1,0)))</f>
        <v>1</v>
      </c>
      <c r="HU146" s="3">
        <f t="array" ref="HU146">IF(LEN($DY146)=0,1,SUM(IF(([2]JOE_DATA!$C$2:$C$19999=$DY146)*([2]JOE_DATA!$B$2:$B$19999="Is the deal relevant for M&amp;A study")*([2]JOE_DATA!$A$2:$A$19999="Corporate"),1,0)))</f>
        <v>1</v>
      </c>
      <c r="HV146" s="3">
        <f t="array" ref="HV146">IF(LEN($DZ146)=0,1,SUM(IF(([2]JOE_DATA!$C$2:$C$19999=$DZ146)*([2]JOE_DATA!$B$2:$B$19999="Does the deal involve PE clients")*([2]JOE_DATA!$A$2:$A$19999="Corporate"),1,0)))</f>
        <v>1</v>
      </c>
      <c r="HW146" s="3">
        <f t="array" ref="HW146">IF(LEN($EA146)=0,1,SUM(IF(([2]JOE_DATA!$C$2:$C$19999=$EA146)*([2]JOE_DATA!$B$2:$B$19999="Quarter deal announced/signed")*([2]JOE_DATA!$A$2:$A$19999="Corporate"),1,0)))</f>
        <v>1</v>
      </c>
      <c r="HX146" s="3">
        <f t="array" ref="HX146">IF(LEN($EB146)=0,1,SUM(IF(([2]JOE_DATA!$C$2:$C$19999=$EB146)*([2]JOE_DATA!$B$2:$B$19999="Quarter deal completed")*([2]JOE_DATA!$A$2:$A$19999="Corporate"),1,0)))</f>
        <v>1</v>
      </c>
      <c r="HY146" s="3">
        <f t="array" ref="HY146">IF(LEN($EC146)=0,1,SUM(IF(([2]JOE_DATA!$C$2:$C$19999=$EC146)*([2]JOE_DATA!$B$2:$B$19999="Year deal announced/signed")*([2]JOE_DATA!$A$2:$A$19999="Corporate"),1,0)))</f>
        <v>1</v>
      </c>
      <c r="HZ146" s="3">
        <f t="array" ref="HZ146">IF(LEN($ED146)=0,1,SUM(IF(([2]JOE_DATA!$C$2:$C$19999=$ED146)*([2]JOE_DATA!$B$2:$B$19999="Year deal completed")*([2]JOE_DATA!$A$2:$A$19999="Corporate"),1,0)))</f>
        <v>1</v>
      </c>
      <c r="IA146" s="3">
        <v>1</v>
      </c>
      <c r="IB146" s="3">
        <f t="array" ref="IB146">IF(LEN($EF146)=0,1,SUM(IF(([2]JOE_DATA!$C$2:$C$19999=$EF146)*([2]JOE_DATA!$B$2:$B$19999="Work type")*([2]JOE_DATA!$A$2:$A$19999="Corporate Tax"),1,0)))</f>
        <v>1</v>
      </c>
      <c r="IC146" s="3">
        <f t="array" ref="IC146">IF(LEN($EG146)=0,0.4,SUM(IF(([2]JOE_DATA!$C$2:$C$19999=$EG146)*([2]JOE_DATA!$B$2:$B$19999="Work type")*([2]JOE_DATA!$A$2:$A$19999="EPC Construction"),0.4,0)))
+
IF(LEN($EH146)=0,0.3,SUM(IF(([2]JOE_DATA!$C$2:$C$19999=$EH146)*([2]JOE_DATA!$B$2:$B$19999="Work type")*([2]JOE_DATA!$A$2:$A$19999="EPC Construction"),0.3,0)))
+
IF(LEN($EI146)=0,0.3,SUM(IF(([2]JOE_DATA!$C$2:$C$19999=$EI146)*([2]JOE_DATA!$B$2:$B$19999="Work type")*([2]JOE_DATA!$A$2:$A$19999="EPC Construction"),0.3,0)))</f>
        <v>1</v>
      </c>
      <c r="ID146" s="3">
        <f t="array" ref="ID146">IF(LEN($EJ146)=0,0.4,SUM(IF(([2]JOE_DATA!$C$2:$C$19999=$EJ146)*([2]JOE_DATA!$B$2:$B$19999="Contract type")*([2]JOE_DATA!$A$2:$A$19999="EPC Construction"),0.4,0)))
+
IF(LEN($EK146)=0,0.3,SUM(IF(([2]JOE_DATA!$C$2:$C$19999=$EK146)*([2]JOE_DATA!$B$2:$B$19999="Contract type")*([2]JOE_DATA!$A$2:$A$19999="EPC Construction"),0.3,0)))
+
IF(LEN($EL146)=0,0.3,SUM(IF(([2]JOE_DATA!$C$2:$C$19999=$EL146)*([2]JOE_DATA!$B$2:$B$19999="Contract type")*([2]JOE_DATA!$A$2:$A$19999="EPC Construction"),0.3,0)))</f>
        <v>1</v>
      </c>
      <c r="IE146" s="3">
        <f t="array" ref="IE146">IF(LEN($EP146)=0,1,SUM(IF(([2]JOE_DATA!$C$2:$C$19999=$EP146)*([2]JOE_DATA!$B$2:$B$19999="Client type")*([2]JOE_DATA!$A$2:$A$19999="EPC Construction"),1,0)))</f>
        <v>1</v>
      </c>
      <c r="IF146" s="3">
        <f t="array" ref="IF146">IF(LEN($EN146)=0,1,SUM(IF(([2]JOE_DATA!$C$2:$C$19999=$EN146)*([2]JOE_DATA!$B$2:$B$19999="Subject matter")*([2]JOE_DATA!$A$2:$A$19999="EPC Construction"),1,0)))</f>
        <v>1</v>
      </c>
      <c r="IG146" s="3">
        <f t="array" ref="IG146">IF(LEN($ER146)=0,1,SUM(IF(([2]JOE_DATA!$C$2:$C$19999=$ER146)*([2]JOE_DATA!$B$2:$B$19999="Client scope")*([2]JOE_DATA!$A$2:$A$19999="EPC Construction"),1,0)))</f>
        <v>1</v>
      </c>
      <c r="IH146" s="3">
        <f t="array" ref="IH146">IF(LEN($ES146)=0,0.4,SUM(IF(([2]JOE_DATA!$C$2:$C$19999=$ES146)*([2]JOE_DATA!$B$2:$B$19999="Work type")*([2]JOE_DATA!$A$2:$A$19999="EPC Energy"),0.4,0)))
+
IF(LEN($ET146)=0,0.3,SUM(IF(([2]JOE_DATA!$C$2:$C$19999=$ET146)*([2]JOE_DATA!$B$2:$B$19999="Work type")*([2]JOE_DATA!$A$2:$A$19999="EPC Energy"),0.3,0)))
+
IF(LEN($EU146)=0,0.3,SUM(IF(([2]JOE_DATA!$C$2:$C$19999=$EU146)*([2]JOE_DATA!$B$2:$B$19999="Work type")*([2]JOE_DATA!$A$2:$A$19999="EPC Energy"),0.3,0)))</f>
        <v>1</v>
      </c>
      <c r="II146" s="3">
        <f t="array" ref="II146">IF(LEN($EV146)=0,1,SUM(IF(([2]JOE_DATA!$C$2:$C$19999=$EV146)*([2]JOE_DATA!$B$2:$B$19999="Work type")*([2]JOE_DATA!$A$2:$A$19999="EPC Energy"),1,0)))</f>
        <v>1</v>
      </c>
      <c r="IJ146" s="3">
        <f t="array" ref="IJ146">IF(LEN($EW146)=0,1,SUM(IF(([2]JOE_DATA!$C$2:$C$19999=$EW146)*([2]JOE_DATA!$B$2:$B$19999="Client type")*([2]JOE_DATA!$A$2:$A$19999="EPC Projects"),1,0)))</f>
        <v>1</v>
      </c>
      <c r="IK146" s="3">
        <f t="array" ref="IK146">IF(LEN($FE146)=0,0.4,SUM(IF(([2]JOE_DATA!$C$2:$C$19999=$FE146)*([2]JOE_DATA!$B$2:$B$19999="Client type")*([2]JOE_DATA!$A$2:$A$19999="Real Estate"),0.4,0)))
+
IF(LEN($FF146)=0,0.3,SUM(IF(([2]JOE_DATA!$C$2:$C$19999=$FF146)*([2]JOE_DATA!$B$2:$B$19999="Client type")*([2]JOE_DATA!$A$2:$A$19999="Real Estate"),0.3,0)))
+
IF(LEN($FG146)=0,0.3,SUM(IF(([2]JOE_DATA!$C$2:$C$19999=$FG146)*([2]JOE_DATA!$B$2:$B$19999="Client type")*([2]JOE_DATA!$A$2:$A$19999="Real Estate"),0.3,0)))</f>
        <v>1</v>
      </c>
      <c r="IL146" s="3">
        <f t="array" ref="IL146">IF(LEN($FH146)=0,0.4,SUM(IF(([2]JOE_DATA!$C$2:$C$19999=$FH146)*([2]JOE_DATA!$B$2:$B$19999="Work type")*([2]JOE_DATA!$A$2:$A$19999="Real Estate"),0.4,0)))
+
IF(LEN($FI146)=0,0.3,SUM(IF(([2]JOE_DATA!$C$2:$C$19999=$FI146)*([2]JOE_DATA!$B$2:$B$19999="Work type")*([2]JOE_DATA!$A$2:$A$19999="Real Estate"),0.3,0)))
+
IF(LEN($FJ146)=0,0.3,SUM(IF(([2]JOE_DATA!$C$2:$C$19999=$FJ146)*([2]JOE_DATA!$B$2:$B$19999="Work type")*([2]JOE_DATA!$A$2:$A$19999="Real Estate"),0.3,0)))</f>
        <v>1</v>
      </c>
      <c r="IM146" s="3">
        <f t="array" ref="IM146">IF(LEN($EX146)=0,0.4,SUM(IF(([2]JOE_DATA!$C$2:$C$19999=$EX146)*([2]JOE_DATA!$B$2:$B$19999="Work type")*([2]JOE_DATA!$A$2:$A$19999="Human Capital"),0.4,0)))
+
IF(LEN($EY146)=0,0.3,SUM(IF(([2]JOE_DATA!$C$2:$C$19999=$EY146)*([2]JOE_DATA!$B$2:$B$19999="Work type")*([2]JOE_DATA!$A$2:$A$19999="Human Capital"),0.3,0)))
+
IF(LEN($EZ146)=0,0.3,SUM(IF(([2]JOE_DATA!$C$2:$C$19999=$EZ146)*([2]JOE_DATA!$B$2:$B$19999="Work type")*([2]JOE_DATA!$A$2:$A$19999="Human Capital"),0.3,0)))</f>
        <v>1</v>
      </c>
      <c r="IN146" s="3">
        <f t="array" ref="IN146">IF(LEN($FA146)=0,0.4,SUM(IF(([2]JOE_DATA!$C$2:$C$19999=$FA146)*([2]JOE_DATA!$B$2:$B$19999="Sub-work types")*([2]JOE_DATA!$A$2:$A$19999="Human Capital"),0.4,0)))
+
IF(LEN($FB146)=0,0.3,SUM(IF(([2]JOE_DATA!$C$2:$C$19999=$FB146)*([2]JOE_DATA!$B$2:$B$19999="Sub-work types")*([2]JOE_DATA!$A$2:$A$19999="Human Capital"),0.3,0)))
+
IF(LEN($FC146)=0,0.3,SUM(IF(([2]JOE_DATA!$C$2:$C$19999=$FC146)*([2]JOE_DATA!$B$2:$B$19999="Sub-work types")*([2]JOE_DATA!$A$2:$A$19999="Human Capital"),0.3,0)))</f>
        <v>1</v>
      </c>
      <c r="IO146" s="16">
        <f t="array" ref="IO146">IF(LEN($FD146)=0,1,SUM(IF(([2]JOE_DATA!$C$2:$C$19999=$FD146)*([2]JOE_DATA!$B$2:$B$19999="Pension scheme")*([2]JOE_DATA!$A$2:$A$19999="Human Capital"),1,0)))</f>
        <v>1</v>
      </c>
      <c r="IP146" s="3">
        <f t="array" ref="IP146">IF(LEN($BT146)=0,0.4,SUM(IF(([2]JOE_DATA!$C$2:$C$19999=$BT146)*([2]JOE_DATA!$B$2:$B$19999="Other Matter Executive"),0.4,0)))
+
IF(LEN($BU146)=0,0.3,SUM(IF(([2]JOE_DATA!$C$2:$C$19999=$BU146)*([2]JOE_DATA!$B$2:$B$19999="Other Matter Executive"),0.3,0)))
+
IF(LEN($BV146)=0,0.3,SUM(IF(([2]JOE_DATA!$C$2:$C$19999=$BV146)*([2]JOE_DATA!$B$2:$B$19999="Other Matter Executive"),0.3,0)))</f>
        <v>1</v>
      </c>
    </row>
    <row r="147" spans="1:250" ht="18.75">
      <c r="A147" s="37" t="s">
        <v>246</v>
      </c>
      <c r="B147" s="38" t="s">
        <v>663</v>
      </c>
      <c r="C147" s="37" t="s">
        <v>248</v>
      </c>
      <c r="D147" s="37" t="s">
        <v>664</v>
      </c>
      <c r="E147" s="3"/>
      <c r="F147" s="39" t="s">
        <v>319</v>
      </c>
      <c r="G147" s="3"/>
      <c r="H147" s="3"/>
      <c r="I147" s="37" t="s">
        <v>446</v>
      </c>
      <c r="J147" s="40" t="s">
        <v>263</v>
      </c>
      <c r="K147" s="40" t="s">
        <v>319</v>
      </c>
      <c r="L147" s="37"/>
      <c r="M147" s="3"/>
      <c r="N147" s="3"/>
      <c r="O147" s="41" t="s">
        <v>99</v>
      </c>
      <c r="P147" s="37"/>
      <c r="Q147" s="37"/>
      <c r="R147" s="3"/>
      <c r="S147" s="42"/>
      <c r="T147" s="42">
        <v>40309</v>
      </c>
      <c r="U147" s="37" t="s">
        <v>319</v>
      </c>
      <c r="V147" s="3"/>
      <c r="W147" s="3"/>
      <c r="X147" s="37" t="s">
        <v>446</v>
      </c>
      <c r="Y147" s="40" t="s">
        <v>263</v>
      </c>
      <c r="Z147" s="40" t="s">
        <v>319</v>
      </c>
      <c r="AA147" s="37" t="s">
        <v>665</v>
      </c>
      <c r="AB147" s="37"/>
      <c r="AC147" s="3"/>
      <c r="AD147" s="37" t="s">
        <v>254</v>
      </c>
      <c r="AE147" s="3"/>
      <c r="AF147" s="3"/>
      <c r="AG147" s="43" t="s">
        <v>130</v>
      </c>
      <c r="AH147" s="3"/>
      <c r="AI147" s="37" t="s">
        <v>255</v>
      </c>
      <c r="AJ147" s="3"/>
      <c r="AK147" s="3"/>
      <c r="AL147" s="37"/>
      <c r="AM147" s="3"/>
      <c r="AN147" s="3"/>
      <c r="AO147" s="37" t="s">
        <v>256</v>
      </c>
      <c r="AP147" s="3"/>
      <c r="AQ147" s="3"/>
      <c r="AR147" s="3"/>
      <c r="AS147" s="3"/>
      <c r="AT147" s="3"/>
      <c r="AU147" s="3"/>
      <c r="AV147" s="3"/>
      <c r="AW147" s="3"/>
      <c r="AX147" s="3"/>
      <c r="AY147" s="3"/>
      <c r="AZ147" s="3"/>
      <c r="BA147" s="3"/>
      <c r="BB147" s="3"/>
      <c r="BC147" s="3"/>
      <c r="BD147" s="3"/>
      <c r="BE147" s="44"/>
      <c r="BF147" s="37"/>
      <c r="BG147" s="37" t="s">
        <v>254</v>
      </c>
      <c r="BH147" s="3"/>
      <c r="BI147" s="40" t="s">
        <v>257</v>
      </c>
      <c r="BJ147" s="45"/>
      <c r="BK147" s="45"/>
      <c r="BL147" s="46" t="s">
        <v>258</v>
      </c>
      <c r="BM147" s="46"/>
      <c r="BN147" s="37"/>
      <c r="BO147" s="3"/>
      <c r="BP147" s="3"/>
      <c r="BQ147" s="3"/>
      <c r="BR147" s="3"/>
      <c r="BS147" s="3"/>
      <c r="BT147" s="46" t="s">
        <v>489</v>
      </c>
      <c r="BU147" s="37"/>
      <c r="BV147" s="37"/>
      <c r="BW147" s="3"/>
      <c r="BX147" s="3"/>
      <c r="BY147" s="3"/>
      <c r="BZ147" s="3"/>
      <c r="CA147" s="3"/>
      <c r="CB147" s="3"/>
      <c r="CC147" s="3"/>
      <c r="CD147" s="41" t="s">
        <v>259</v>
      </c>
      <c r="CE147" s="40" t="s">
        <v>260</v>
      </c>
      <c r="CF147" s="3"/>
      <c r="CG147" s="41" t="s">
        <v>261</v>
      </c>
      <c r="CH147" s="40"/>
      <c r="CI147" s="3"/>
      <c r="CJ147" s="3"/>
      <c r="CK147" s="41" t="s">
        <v>262</v>
      </c>
      <c r="CL147" s="3"/>
      <c r="CM147" s="3"/>
      <c r="CN147" s="3"/>
      <c r="CO147" s="3"/>
      <c r="CP147" s="3"/>
      <c r="CQ147" s="37"/>
      <c r="CR147" s="37"/>
      <c r="CS147" s="37"/>
      <c r="CT147" s="37"/>
      <c r="CU147" s="37"/>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7"/>
      <c r="FF147" s="37"/>
      <c r="FG147" s="37"/>
      <c r="FH147" s="37"/>
      <c r="FI147" s="37"/>
      <c r="FJ147" s="3"/>
      <c r="FK147" s="3"/>
      <c r="FL147" s="3"/>
      <c r="FM147" s="3"/>
      <c r="FO147" s="3"/>
      <c r="FP147" s="3"/>
      <c r="FQ147" s="3" t="str">
        <f t="array" ref="FQ147">IF(SUM($FU147:$IP147)=74,"PASS","FAIL")</f>
        <v>PASS</v>
      </c>
      <c r="FR147" s="3">
        <f t="shared" si="13"/>
        <v>0</v>
      </c>
      <c r="FS147" s="3">
        <f t="shared" si="14"/>
        <v>0</v>
      </c>
      <c r="FT147" s="3"/>
      <c r="FU147" s="3">
        <f t="array" ref="FU147">SUM(IF(([2]JOE_DATA!$C$2:$C$19999=$C147)*([2]JOE_DATA!$B$2:$B$19999="Client Name Confidential"),1,0))</f>
        <v>1</v>
      </c>
      <c r="FV147" s="3">
        <f t="array" ref="FV147">IF(ISBLANK($E147),1,SUM(IF(([2]JOE_DATA!$C$2:$C$19999=$E147)*([2]JOE_DATA!$B$2:$B$19999="Client name confidential on completion"),1,0)))</f>
        <v>1</v>
      </c>
      <c r="FW147" s="3">
        <f t="array" ref="FW147">IF(LEN($F147)=0,0.5,SUM(IF(([2]JOE_DATA!$C$2:$C$19999=$F147)*([2]JOE_DATA!$B$2:$B$19999="Client sector group"),0.5,0)))
+
IF(LEN($G147)=0,0.25,SUM(IF(([2]JOE_DATA!$C$2:$C$19999=$G147)*([2]JOE_DATA!$B$2:$B$19999="Client sector group"),0.25,0)))
+
IF(LEN($H147)=0,0.25,SUM(IF(([2]JOE_DATA!$C$2:$C$19999=$H147)*([2]JOE_DATA!$B$2:$B$19999="Client sector group"),0.25,0)))</f>
        <v>1</v>
      </c>
      <c r="FX147" s="3">
        <f t="array" ref="FX147">IF(ISBLANK($I147),0.5,SUM(IF(([2]JOE_DATA!$C$2:$C$19999=$I147)*([2]JOE_DATA!$B$2:$B$19999="Client sub-sector group"),0.5,0)))
+
IF(ISBLANK($J147),0.25,SUM(IF(([2]JOE_DATA!$C$2:$C$19999=$J147)*([2]JOE_DATA!$B$2:$B$19999="Client sub-sector group"),0.25,0)))
+
IF(ISBLANK($K147),0.25,SUM(IF(([2]JOE_DATA!$C$2:$C$19999=$K147)*([2]JOE_DATA!$B$2:$B$19999="Client sub-sector group"),0.25,0)))</f>
        <v>1</v>
      </c>
      <c r="FY147" s="3">
        <f t="array" ref="FY147">IF(LEN($L147)=0,0.4,SUM(IF(([2]JOE_DATA!$C$2:$C$19999=$L147)*([2]JOE_DATA!$B$2:$B$19999="Predominant Country of Client"),0.4,0)))
+
IF(LEN($M147)=0,0.3,SUM(IF(([2]JOE_DATA!$C$2:$C$19999=$M147)*([2]JOE_DATA!$B$2:$B$19999="Predominant Country of Client"),0.3,0)))
+
IF(LEN($N147)=0,0.3,SUM(IF(([2]JOE_DATA!$C$2:$C$19999=$N147)*([2]JOE_DATA!$B$2:$B$19999="Predominant Country of Client"),0.3,0)))</f>
        <v>1</v>
      </c>
      <c r="FZ147" s="3">
        <f t="array" ref="FZ147">IF(LEN($O147)=0,0.4,SUM(IF(([2]JOE_DATA!$C$2:$C$19999=$O147)*([2]JOE_DATA!$B$2:$B$19999="Main practice group"),0.4,0)))
+
IF(LEN($P147)=0,0.3,SUM(IF(([2]JOE_DATA!$C$2:$C$19999=$P147)*([2]JOE_DATA!$B$2:$B$19999="Main practice group"),0.3,0)))
+
IF(LEN($Q147)=0,0.3,SUM(IF(([2]JOE_DATA!$C$2:$C$19999=$Q147)*([2]JOE_DATA!$B$2:$B$19999="Main practice group"),0.3,0)))</f>
        <v>1</v>
      </c>
      <c r="GA147" s="3">
        <f t="shared" si="15"/>
        <v>1</v>
      </c>
      <c r="GB147" s="3">
        <f t="shared" si="16"/>
        <v>1</v>
      </c>
      <c r="GC147" s="3">
        <f t="array" ref="GC147">IF(LEN($U147)=0,0.4,SUM(IF(([2]JOE_DATA!$C$2:$C$19999=$U147)*([2]JOE_DATA!$B$2:$B$19999="Matter sector group"),0.4,0)))
+
IF(LEN($V147)=0,0.3,SUM(IF(([2]JOE_DATA!$C$2:$C$19999=$V147)*([2]JOE_DATA!$B$2:$B$19999="Matter sector group"),0.3,0)))
+
IF(LEN($W147)=0,0.3,SUM(IF(([2]JOE_DATA!$C$2:$C$19999=$W147)*([2]JOE_DATA!$B$2:$B$19999="Matter sector group"),0.3,0)))</f>
        <v>1</v>
      </c>
      <c r="GD147" s="3">
        <f t="array" ref="GD147">IF(LEN($X147)=0,0.4,SUM(IF(([2]JOE_DATA!$C$2:$C$19999=$X147)*([2]JOE_DATA!$B$2:$B$19999="Matter sub-sector group"),0.4,0)))
+
IF(LEN($Y147)=0,0.3,SUM(IF(([2]JOE_DATA!$C$2:$C$19999=$Y147)*([2]JOE_DATA!$B$2:$B$19999="Matter sub-sector group"),0.3,0)))
+
IF(LEN($Z147)=0,0.3,SUM(IF(([2]JOE_DATA!$C$2:$C$19999=$Z147)*([2]JOE_DATA!$B$2:$B$19999="Matter sub-sector group"),0.3,0)))</f>
        <v>1</v>
      </c>
      <c r="GE147" s="3">
        <f t="array" ref="GE147">IF(ISBLANK($AD147),1,SUM(IF(([2]JOE_DATA!$C$2:$C$19999=$AD147)*([2]JOE_DATA!$B$2:$B$19999="Matter confidential"),1,0)))</f>
        <v>1</v>
      </c>
      <c r="GF147" s="3">
        <f t="array" ref="GF147">IF(ISBLANK($AE147),1,SUM(IF(([2]JOE_DATA!$C$2:$C$19999=$AE147)*([2]JOE_DATA!$B$2:$B$19999="Matter confidential on completion"),1,0)))</f>
        <v>1</v>
      </c>
      <c r="GG147" s="3">
        <f t="array" ref="GG147">IF(ISBLANK($AG147),1,SUM(IF(([2]JOE_DATA!$C$2:$C$19999=$AG147)*([2]JOE_DATA!$B$2:$B$19999="Applicable law"),1,0)))</f>
        <v>1</v>
      </c>
      <c r="GH147" s="3">
        <f t="array" ref="GH147">IF(ISBLANK($AO147),1,SUM(IF(([2]JOE_DATA!$C$2:$C$19999=$AO147)*([2]JOE_DATA!$B$2:$B$19999="Contentious"),1,0)))</f>
        <v>1</v>
      </c>
      <c r="GI147" s="3">
        <f t="array" ref="GI147">IF(ISBLANK($AP147),1,SUM(IF(([2]JOE_DATA!$C$2:$C$19999=$AP147)*([2]JOE_DATA!$B$2:$B$19999="Dispute resolution"),1,0)))</f>
        <v>1</v>
      </c>
      <c r="GJ147" s="3">
        <f t="array" ref="GJ147">IF(ISBLANK($AQ147),1,SUM(IF(([2]JOE_DATA!$C$2:$C$19999=$AQ147)*([2]JOE_DATA!$B$2:$B$19999="Language of dispute"),1,0)))</f>
        <v>1</v>
      </c>
      <c r="GK147" s="3">
        <f t="array" ref="GK147">IF(LEN($AW147)=0,0.4,SUM(IF(([2]JOE_DATA!$C$2:$C$19999=$AW147)*([2]JOE_DATA!$B$2:$B$19999="Country Of Arbitration"),0.4,0)))
+
IF(LEN($AX147)=0,0.3,SUM(IF(([2]JOE_DATA!$C$2:$C$19999=$AX147)*([2]JOE_DATA!$B$2:$B$19999="Country Of Arbitration"),0.3,0)))
+
IF(LEN($AY147)=0,0.3,SUM(IF(([2]JOE_DATA!$C$2:$C$19999=$AY147)*([2]JOE_DATA!$B$2:$B$19999="Country Of Arbitration"),0.3,0)))</f>
        <v>1</v>
      </c>
      <c r="GL147" s="3">
        <f t="array" ref="GL147">IF(LEN($AT147)=0,0.4,SUM(IF(([2]JOE_DATA!$C$2:$C$19999=$AT147)*([2]JOE_DATA!$B$2:$B$19999="Jurisdiction of dispute"),0.4,0)))
+
IF(LEN($AU147)=0,0.3,SUM(IF(([2]JOE_DATA!$C$2:$C$19999=$AU147)*([2]JOE_DATA!$B$2:$B$19999="Jurisdiction of dispute"),0.3,0)))
+
IF(LEN($AV147)=0,0.3,SUM(IF(([2]JOE_DATA!$C$2:$C$19999=$AV147)*([2]JOE_DATA!$B$2:$B$19999="Jurisdiction of dispute"),0.3,0)))</f>
        <v>1</v>
      </c>
      <c r="GM147" s="3">
        <f t="array" ref="GM147">IF(LEN($AZ147)=0,0.6,SUM(IF(([2]JOE_DATA!$C$2:$C$19999=$AZ147)*([2]JOE_DATA!$B$2:$B$19999="Seat of arbitration"),0.6,0)))
+
IF(LEN($BA147)=0,0.4,SUM(IF(([2]JOE_DATA!$C$2:$C$19999=$BA147)*([2]JOE_DATA!$B$2:$B$19999="Seat of arbitration"),0.4,0)))</f>
        <v>1</v>
      </c>
      <c r="GN147" s="3">
        <f t="array" ref="GN147">IF(ISBLANK($BB147),1,SUM(IF(([2]JOE_DATA!$C$2:$C$19999=$BB147)*([2]JOE_DATA!$B$2:$B$19999="Arbitral rules"),1,0)))</f>
        <v>1</v>
      </c>
      <c r="GO147" s="3">
        <f t="array" ref="GO147">IF(ISBLANK($BC147),1,SUM(IF(([2]JOE_DATA!$C$2:$C$19999=$BC147)*([2]JOE_DATA!$B$2:$B$19999="Investment treaty"),1,0)))</f>
        <v>1</v>
      </c>
      <c r="GP147" s="3">
        <f t="array" ref="GP147">IF(ISBLANK($BD147),1,SUM(IF(([2]JOE_DATA!$C$2:$C$19999=$BD147)*([2]JOE_DATA!$B$2:$B$19999="Investigation type"),1,0)))</f>
        <v>1</v>
      </c>
      <c r="GQ147" s="3">
        <f t="array" ref="GQ147">IF(ISBLANK($BF147),1,SUM(IF(([2]JOE_DATA!$C$2:$C$19999=$BF147)*([2]JOE_DATA!$B$2:$B$19999="Currency of deal"),1,0)))</f>
        <v>1</v>
      </c>
      <c r="GR147" s="3">
        <f t="array" ref="GR147">IF(ISBLANK($BG147),1,SUM(IF(([2]JOE_DATA!$C$2:$C$19999=$BG147)*([2]JOE_DATA!$B$2:$B$19999="Value confidential"),1,0)))</f>
        <v>1</v>
      </c>
      <c r="GS147" s="3">
        <f t="array" ref="GS147">IF(ISBLANK($BH147),1,SUM(IF(([2]JOE_DATA!$C$2:$C$19999=$BH147)*([2]JOE_DATA!$B$2:$B$19999="Value confidential on completion"),1,0)))</f>
        <v>1</v>
      </c>
      <c r="GT147" s="3">
        <f t="array" ref="GT147">IF(LEN($BI147)=0,0.4,SUM(IF(([2]JOE_DATA!$C$2:$C$19999=$BI147)*([2]JOE_DATA!$B$2:$B$19999="Teams"),0.4,0)))
+
IF(LEN($BJ147)=0,0.3,SUM(IF(([2]JOE_DATA!$C$2:$C$19999=$BJ147)*([2]JOE_DATA!$B$2:$B$19999="Teams"),0.3,0)))
+
IF(LEN($BK147)=0,0.3,SUM(IF(([2]JOE_DATA!$C$2:$C$19999=$BK147)*([2]JOE_DATA!$B$2:$B$19999="Teams"),0.3,0)))</f>
        <v>1</v>
      </c>
      <c r="GU147" s="3">
        <f t="array" ref="GU147">IF(LEN($BL147)=0,0.4,SUM(IF(([2]JOE_DATA!$C$2:$C$19999=$BL147)*([2]JOE_DATA!$B$2:$B$19999="Lead Matter Partner"),0.4,0)))
+
IF(LEN($BM147)=0,0.3,SUM(IF(([2]JOE_DATA!$C$2:$C$19999=$BM147)*([2]JOE_DATA!$B$2:$B$19999="Lead Matter Partner"),0.3,0)))
+
IF(LEN($BN147)=0,0.3,SUM(IF(([2]JOE_DATA!$C$2:$C$19999=$BN147)*([2]JOE_DATA!$B$2:$B$19999="Lead Matter Partner"),0.3,0)))</f>
        <v>1</v>
      </c>
      <c r="GV147" s="3">
        <f t="array" ref="GV147">IF(LEN($BP147)=0,0.4,SUM(IF(([2]JOE_DATA!$C$2:$C$19999=$BP147)*([2]JOE_DATA!$B$2:$B$19999="Source of credential"),0.4,0)))
+
IF(LEN($BQ147)=0,0.3,SUM(IF(([2]JOE_DATA!$C$2:$C$19999=$BQ147)*([2]JOE_DATA!$B$2:$B$19999="Source of credential"),0.3,0)))
+
IF(LEN($BR147)=0,0.3,SUM(IF(([2]JOE_DATA!$C$2:$C$19999=$BR147)*([2]JOE_DATA!$B$2:$B$19999="Source of credential"),0.3,0)))</f>
        <v>1</v>
      </c>
      <c r="GW147" s="3">
        <f t="array" ref="GW147">IF(LEN($BX147)=0,0.4,SUM(IF(([2]JOE_DATA!$C$2:$C$19999=$BX147)*([2]JOE_DATA!$B$2:$B$19999="CMS firms involved"),0.4,0)))
+
IF(LEN($BY147)=0,0.6,SUM(IF(([2]JOE_DATA!$C$2:$C$19999=$BY147)*([2]JOE_DATA!$B$2:$B$19999="CMS firms involved"),0.6,0)))</f>
        <v>1</v>
      </c>
      <c r="GX147" s="3">
        <f t="array" ref="GX147">IF(ISBLANK($BZ147),1,SUM(IF(([2]JOE_DATA!$C$2:$C$19999=$BZ147)*([2]JOE_DATA!$B$2:$B$19999="Lead CMS firm"),1,0)))</f>
        <v>1</v>
      </c>
      <c r="GY147" s="3">
        <f t="array" ref="GY147">IF(LEN($CA147)=0,0.4,SUM(IF(([2]JOE_DATA!$C$2:$C$19999=$CA147)*([2]JOE_DATA!$B$2:$B$19999="Countries of other CMS firms"),0.4,0)))
+
IF(LEN($CB147)=0,0.3,SUM(IF(([2]JOE_DATA!$C$2:$C$19999=$CB147)*([2]JOE_DATA!$B$2:$B$19999="Countries of other CMS firms"),0.3,0)))
+
IF(LEN($CC147)=0,0.3,SUM(IF(([2]JOE_DATA!$C$2:$C$19999=$CC147)*([2]JOE_DATA!$B$2:$B$19999="Countries of other CMS firms"),0.3,0)))</f>
        <v>1</v>
      </c>
      <c r="GZ147" s="3">
        <f t="array" ref="GZ147">IF(ISBLANK($CD147),1,SUM(IF(([2]JOE_DATA!$C$2:$C$19999=$CD147)*([2]JOE_DATA!$B$2:$B$19999="Credential status"),1,0)))</f>
        <v>1</v>
      </c>
      <c r="HA147" s="3">
        <f t="array" ref="HA147">IF(ISBLANK($CE147),1,SUM(IF(([2]JOE_DATA!$C$2:$C$19999=$CE147)*([2]JOE_DATA!$B$2:$B$19999="Credential version"),1,0)))</f>
        <v>1</v>
      </c>
      <c r="HB147" s="3">
        <f t="array" ref="HB147">IF(ISBLANK($CG147),1,SUM(IF(([2]JOE_DATA!$C$2:$C$19999=$CG147)*([2]JOE_DATA!$B$2:$B$19999="Credential type "),1,0)))</f>
        <v>1</v>
      </c>
      <c r="HC147" s="3">
        <f t="array" ref="HC147">IF(ISBLANK($CH147),1,SUM(IF(([2]JOE_DATA!$C$2:$C$19999=$CH147)*([2]JOE_DATA!$B$2:$B$19999="Other uses"),1,0)))</f>
        <v>1</v>
      </c>
      <c r="HD147" s="3">
        <f t="array" ref="HD147">IF(ISBLANK($CK147),1,SUM(IF(([2]JOE_DATA!$C$2:$C$19999=$CK147)*([2]JOE_DATA!$B$2:$B$19999="Priority"),1,0)))</f>
        <v>1</v>
      </c>
      <c r="HE147" s="3">
        <f t="array" ref="HE147">IF(LEN($CM147)=0,0.4,SUM(IF(([2]JOE_DATA!$C$2:$C$19999=$CM147)*([2]JOE_DATA!$B$2:$B$19999="Know how"),0.4,0)))
+
IF(LEN($CN147)=0,0.3,SUM(IF(([2]JOE_DATA!$C$2:$C$19999=$CN147)*([2]JOE_DATA!$B$2:$B$19999="Know how"),0.3,0)))
+
IF(LEN($CO147)=0,0.3,SUM(IF(([2]JOE_DATA!$C$2:$C$19999=$CO147)*([2]JOE_DATA!$B$2:$B$19999="Know how"),0.3,0)))</f>
        <v>1</v>
      </c>
      <c r="HF147" s="3">
        <f t="array" ref="HF147">IF(LEN($CS147)=0,0.4,SUM(IF(([2]JOE_DATA!$C$2:$C$19999=$CS147)*([2]JOE_DATA!$B$2:$B$19999="Work type")*([2]JOE_DATA!$A$2:$A$19999="BAIF"),0.4,0)))
+
IF(LEN($CT147)=0,0.3,SUM(IF(([2]JOE_DATA!$C$2:$C$19999=$CT147)*([2]JOE_DATA!$B$2:$B$19999="Work type")*([2]JOE_DATA!$A$2:$A$19999="BAIF"),0.3,0)))
+
IF(LEN($CU147)=0,0.3,SUM(IF(([2]JOE_DATA!$C$2:$C$19999=$CU147)*([2]JOE_DATA!$B$2:$B$19999="Work type")*([2]JOE_DATA!$A$2:$A$19999="BAIF"),0.3,0)))</f>
        <v>1</v>
      </c>
      <c r="HG147" s="3">
        <f t="array" ref="HG147">IF(LEN($CQ147)=0,1,SUM(IF(([2]JOE_DATA!$C$2:$C$19999=$CQ147)*([2]JOE_DATA!$B$2:$B$19999="Client type")*([2]JOE_DATA!$A$2:$A$19999="BAIF"),1,0)))</f>
        <v>1</v>
      </c>
      <c r="HH147" s="3">
        <f t="array" ref="HH147">IF(LEN($CW147)=0,0.4,SUM(IF(([2]JOE_DATA!$C$2:$C$19999=$CW147)*([2]JOE_DATA!$B$2:$B$19999="Work type")*([2]JOE_DATA!$A$2:$A$19999="CRD"),0.4,0)))
+
IF(LEN($CX147)=0,0.3,SUM(IF(([2]JOE_DATA!$C$2:$C$19999=$CX147)*([2]JOE_DATA!$B$2:$B$19999="Work type")*([2]JOE_DATA!$A$2:$A$19999="CRD"),0.3,0)))
+
IF(LEN($CY147)=0,0.3,SUM(IF(([2]JOE_DATA!$C$2:$C$19999=$CY147)*([2]JOE_DATA!$B$2:$B$19999="Work type")*([2]JOE_DATA!$A$2:$A$19999="CRD"),0.3,0)))</f>
        <v>1</v>
      </c>
      <c r="HI147" s="3">
        <f t="array" ref="HI147">IF(LEN($CZ147)=0,0.4,SUM(IF(([2]JOE_DATA!$C$2:$C$19999=$CZ147)*([2]JOE_DATA!$B$2:$B$19999="Sub-work type")*([2]JOE_DATA!$A$2:$A$19999="CRD"),0.4,0)))
+
IF(LEN($DA147)=0,0.3,SUM(IF(([2]JOE_DATA!$C$2:$C$19999=$DA147)*([2]JOE_DATA!$B$2:$B$19999="Sub-work type")*([2]JOE_DATA!$A$2:$A$19999="CRD"),0.3,0)))
+
IF(LEN($DB147)=0,0.3,SUM(IF(([2]JOE_DATA!$C$2:$C$19999=$DB147)*([2]JOE_DATA!$B$2:$B$19999="Sub-work type")*([2]JOE_DATA!$A$2:$A$19999="CRD"),0.3,0)))</f>
        <v>1</v>
      </c>
      <c r="HJ147" s="3">
        <f t="array" ref="HJ147">IF(LEN($CV147)=0,1,SUM(IF(([2]JOE_DATA!$C$2:$C$19999=$CV147)*([2]JOE_DATA!$B$2:$B$19999="Client type")*([2]JOE_DATA!$A$2:$A$19999="CRD"),1,0)))</f>
        <v>1</v>
      </c>
      <c r="HK147" s="3">
        <f t="array" ref="HK147">IF(LEN($DC147)=0,0.4,SUM(IF(([2]JOE_DATA!$C$2:$C$19999=$DC147)*([2]JOE_DATA!$B$2:$B$19999="Work type")*([2]JOE_DATA!$A$2:$A$19999="Corporate"),0.4,0)))
+
IF(LEN($DD147)=0,0.3,SUM(IF(([2]JOE_DATA!$C$2:$C$19999=$DD147)*([2]JOE_DATA!$B$2:$B$19999="Work type")*([2]JOE_DATA!$A$2:$A$19999="Corporate"),0.3,0)))
+
IF(LEN($DE147)=0,0.3,SUM(IF(([2]JOE_DATA!$C$2:$C$19999=$DE147)*([2]JOE_DATA!$B$2:$B$19999="Work type")*([2]JOE_DATA!$A$2:$A$19999="Corporate"),0.3,0)))</f>
        <v>1</v>
      </c>
      <c r="HL147" s="3">
        <f t="array" ref="HL147">IF(LEN($DF147)=0,0.4,SUM(IF(([2]JOE_DATA!$C$2:$C$19999=$DF147)*([2]JOE_DATA!$B$2:$B$19999="Sub-work type")*([2]JOE_DATA!$A$2:$A$19999="Corporate"),0.4,0)))
+
IF(LEN($DG147)=0,0.3,SUM(IF(([2]JOE_DATA!$C$2:$C$19999=$DG147)*([2]JOE_DATA!$B$2:$B$19999="Sub-work type")*([2]JOE_DATA!$A$2:$A$19999="Corporate"),0.3,0)))
+
IF(LEN($DH147)=0,0.3,SUM(IF(([2]JOE_DATA!$C$2:$C$19999=$DH147)*([2]JOE_DATA!$B$2:$B$19999="Sub-work type")*([2]JOE_DATA!$A$2:$A$19999="Corporate"),0.3,0)))</f>
        <v>1</v>
      </c>
      <c r="HM147" s="3">
        <f t="array" ref="HM147">IF(LEN($DI147)=0,0.4,SUM(IF(([2]JOE_DATA!$C$2:$C$19999=$DI147)*([2]JOE_DATA!$B$2:$B$19999="Acting for")*([2]JOE_DATA!$A$2:$A$19999="Corporate"),0.4,0)))
+
IF(LEN($DJ147)=0,0.3,SUM(IF(([2]JOE_DATA!$C$2:$C$19999=$DJ147)*([2]JOE_DATA!$B$2:$B$19999="Acting for")*([2]JOE_DATA!$A$2:$A$19999="Corporate"),0.3,0)))
+
IF(LEN($DK147)=0,0.3,SUM(IF(([2]JOE_DATA!$C$2:$C$19999=$DK147)*([2]JOE_DATA!$B$2:$B$19999="Acting for")*([2]JOE_DATA!$A$2:$A$19999="Corporate"),0.3,0)))</f>
        <v>1</v>
      </c>
      <c r="HN147" s="3">
        <f t="array" ref="HN147">IF(LEN($DM147)=0,0.4,SUM(IF(([2]JOE_DATA!$C$2:$C$19999=$DM147)*([2]JOE_DATA!$B$2:$B$19999="Country of buyer")*([2]JOE_DATA!$A$2:$A$19999="Corporate"),0.4,0)))
+
IF(LEN($DN147)=0,0.3,SUM(IF(([2]JOE_DATA!$C$2:$C$19999=$DN147)*([2]JOE_DATA!$B$2:$B$19999="Country of buyer")*([2]JOE_DATA!$A$2:$A$19999="Corporate"),0.3,0)))
+
IF(LEN($DL147)=0,0.3,SUM(IF(([2]JOE_DATA!$C$2:$C$19999=$DL147)*([2]JOE_DATA!$B$2:$B$19999="Country of buyer")*([2]JOE_DATA!$A$2:$A$19999="Corporate"),0.3,0)))</f>
        <v>1</v>
      </c>
      <c r="HO147" s="3">
        <f t="array" ref="HO147">IF(LEN($DO147)=0,0.4,SUM(IF(([2]JOE_DATA!$C$2:$C$19999=$DO147)*([2]JOE_DATA!$B$2:$B$19999="Country of seller")*([2]JOE_DATA!$A$2:$A$19999="Corporate"),0.4,0)))
+
IF(LEN($DP147)=0,0.3,SUM(IF(([2]JOE_DATA!$C$2:$C$19999=$DP147)*([2]JOE_DATA!$B$2:$B$19999="Country of seller")*([2]JOE_DATA!$A$2:$A$19999="Corporate"),0.3,0)))
+
IF(LEN($DQ147)=0,0.3,SUM(IF(([2]JOE_DATA!$C$2:$C$19999=$DQ147)*([2]JOE_DATA!$B$2:$B$19999="Country of seller")*([2]JOE_DATA!$A$2:$A$19999="Corporate"),0.3,0)))</f>
        <v>1</v>
      </c>
      <c r="HP147" s="3">
        <f t="array" ref="HP147">IF(LEN($DR147)=0,0.4,SUM(IF(([2]JOE_DATA!$C$2:$C$19999=$DR147)*([2]JOE_DATA!$B$2:$B$19999="Country of target")*([2]JOE_DATA!$A$2:$A$19999="Corporate"),0.4,0)))
+
IF(LEN($DS147)=0,0.3,SUM(IF(([2]JOE_DATA!$C$2:$C$19999=$DS147)*([2]JOE_DATA!$B$2:$B$19999="Country of target")*([2]JOE_DATA!$A$2:$A$19999="Corporate"),0.3,0)))
+
IF(LEN($DT147)=0,0.3,SUM(IF(([2]JOE_DATA!$C$2:$C$19999=$DT147)*([2]JOE_DATA!$B$2:$B$19999="Country of target")*([2]JOE_DATA!$A$2:$A$19999="Corporate"),0.3,0)))</f>
        <v>1</v>
      </c>
      <c r="HQ147" s="3">
        <f t="array" ref="HQ147">IF(LEN($DU147)=0,1,SUM(IF(([2]JOE_DATA!$C$2:$C$19999=$DU147)*([2]JOE_DATA!$B$2:$B$19999="Value over US $5m")*([2]JOE_DATA!$A$2:$A$19999="Corporate"),1,0)))</f>
        <v>1</v>
      </c>
      <c r="HR147" s="3">
        <f t="array" ref="HR147">IF(LEN($DV147)=0,1,SUM(IF(([2]JOE_DATA!$C$2:$C$19999=$DV147)*([2]JOE_DATA!$B$2:$B$19999="Value over £500,000")*([2]JOE_DATA!$A$2:$A$19999="Corporate"),1,0)))</f>
        <v>1</v>
      </c>
      <c r="HS147" s="3">
        <f t="array" ref="HS147">IF(LEN($DW147)=0,1,SUM(IF(([2]JOE_DATA!$C$2:$C$19999=$DW147)*([2]JOE_DATA!$B$2:$B$19999="Value over Euro 5m")*([2]JOE_DATA!$A$2:$A$19999="Corporate"),1,0)))</f>
        <v>1</v>
      </c>
      <c r="HT147" s="3">
        <f t="array" ref="HT147">IF(LEN($DX147)=0,1,SUM(IF(([2]JOE_DATA!$C$2:$C$19999=$DX147)*([2]JOE_DATA!$B$2:$B$19999="Value range in euros")*([2]JOE_DATA!$A$2:$A$19999="Corporate"),1,0)))</f>
        <v>1</v>
      </c>
      <c r="HU147" s="3">
        <f t="array" ref="HU147">IF(LEN($DY147)=0,1,SUM(IF(([2]JOE_DATA!$C$2:$C$19999=$DY147)*([2]JOE_DATA!$B$2:$B$19999="Is the deal relevant for M&amp;A study")*([2]JOE_DATA!$A$2:$A$19999="Corporate"),1,0)))</f>
        <v>1</v>
      </c>
      <c r="HV147" s="3">
        <f t="array" ref="HV147">IF(LEN($DZ147)=0,1,SUM(IF(([2]JOE_DATA!$C$2:$C$19999=$DZ147)*([2]JOE_DATA!$B$2:$B$19999="Does the deal involve PE clients")*([2]JOE_DATA!$A$2:$A$19999="Corporate"),1,0)))</f>
        <v>1</v>
      </c>
      <c r="HW147" s="3">
        <f t="array" ref="HW147">IF(LEN($EA147)=0,1,SUM(IF(([2]JOE_DATA!$C$2:$C$19999=$EA147)*([2]JOE_DATA!$B$2:$B$19999="Quarter deal announced/signed")*([2]JOE_DATA!$A$2:$A$19999="Corporate"),1,0)))</f>
        <v>1</v>
      </c>
      <c r="HX147" s="3">
        <f t="array" ref="HX147">IF(LEN($EB147)=0,1,SUM(IF(([2]JOE_DATA!$C$2:$C$19999=$EB147)*([2]JOE_DATA!$B$2:$B$19999="Quarter deal completed")*([2]JOE_DATA!$A$2:$A$19999="Corporate"),1,0)))</f>
        <v>1</v>
      </c>
      <c r="HY147" s="3">
        <f t="array" ref="HY147">IF(LEN($EC147)=0,1,SUM(IF(([2]JOE_DATA!$C$2:$C$19999=$EC147)*([2]JOE_DATA!$B$2:$B$19999="Year deal announced/signed")*([2]JOE_DATA!$A$2:$A$19999="Corporate"),1,0)))</f>
        <v>1</v>
      </c>
      <c r="HZ147" s="3">
        <f t="array" ref="HZ147">IF(LEN($ED147)=0,1,SUM(IF(([2]JOE_DATA!$C$2:$C$19999=$ED147)*([2]JOE_DATA!$B$2:$B$19999="Year deal completed")*([2]JOE_DATA!$A$2:$A$19999="Corporate"),1,0)))</f>
        <v>1</v>
      </c>
      <c r="IA147" s="3">
        <v>1</v>
      </c>
      <c r="IB147" s="3">
        <f t="array" ref="IB147">IF(LEN($EF147)=0,1,SUM(IF(([2]JOE_DATA!$C$2:$C$19999=$EF147)*([2]JOE_DATA!$B$2:$B$19999="Work type")*([2]JOE_DATA!$A$2:$A$19999="Corporate Tax"),1,0)))</f>
        <v>1</v>
      </c>
      <c r="IC147" s="3">
        <f t="array" ref="IC147">IF(LEN($EG147)=0,0.4,SUM(IF(([2]JOE_DATA!$C$2:$C$19999=$EG147)*([2]JOE_DATA!$B$2:$B$19999="Work type")*([2]JOE_DATA!$A$2:$A$19999="EPC Construction"),0.4,0)))
+
IF(LEN($EH147)=0,0.3,SUM(IF(([2]JOE_DATA!$C$2:$C$19999=$EH147)*([2]JOE_DATA!$B$2:$B$19999="Work type")*([2]JOE_DATA!$A$2:$A$19999="EPC Construction"),0.3,0)))
+
IF(LEN($EI147)=0,0.3,SUM(IF(([2]JOE_DATA!$C$2:$C$19999=$EI147)*([2]JOE_DATA!$B$2:$B$19999="Work type")*([2]JOE_DATA!$A$2:$A$19999="EPC Construction"),0.3,0)))</f>
        <v>1</v>
      </c>
      <c r="ID147" s="3">
        <f t="array" ref="ID147">IF(LEN($EJ147)=0,0.4,SUM(IF(([2]JOE_DATA!$C$2:$C$19999=$EJ147)*([2]JOE_DATA!$B$2:$B$19999="Contract type")*([2]JOE_DATA!$A$2:$A$19999="EPC Construction"),0.4,0)))
+
IF(LEN($EK147)=0,0.3,SUM(IF(([2]JOE_DATA!$C$2:$C$19999=$EK147)*([2]JOE_DATA!$B$2:$B$19999="Contract type")*([2]JOE_DATA!$A$2:$A$19999="EPC Construction"),0.3,0)))
+
IF(LEN($EL147)=0,0.3,SUM(IF(([2]JOE_DATA!$C$2:$C$19999=$EL147)*([2]JOE_DATA!$B$2:$B$19999="Contract type")*([2]JOE_DATA!$A$2:$A$19999="EPC Construction"),0.3,0)))</f>
        <v>1</v>
      </c>
      <c r="IE147" s="3">
        <f t="array" ref="IE147">IF(LEN($EP147)=0,1,SUM(IF(([2]JOE_DATA!$C$2:$C$19999=$EP147)*([2]JOE_DATA!$B$2:$B$19999="Client type")*([2]JOE_DATA!$A$2:$A$19999="EPC Construction"),1,0)))</f>
        <v>1</v>
      </c>
      <c r="IF147" s="3">
        <f t="array" ref="IF147">IF(LEN($EN147)=0,1,SUM(IF(([2]JOE_DATA!$C$2:$C$19999=$EN147)*([2]JOE_DATA!$B$2:$B$19999="Subject matter")*([2]JOE_DATA!$A$2:$A$19999="EPC Construction"),1,0)))</f>
        <v>1</v>
      </c>
      <c r="IG147" s="3">
        <f t="array" ref="IG147">IF(LEN($ER147)=0,1,SUM(IF(([2]JOE_DATA!$C$2:$C$19999=$ER147)*([2]JOE_DATA!$B$2:$B$19999="Client scope")*([2]JOE_DATA!$A$2:$A$19999="EPC Construction"),1,0)))</f>
        <v>1</v>
      </c>
      <c r="IH147" s="3">
        <f t="array" ref="IH147">IF(LEN($ES147)=0,0.4,SUM(IF(([2]JOE_DATA!$C$2:$C$19999=$ES147)*([2]JOE_DATA!$B$2:$B$19999="Work type")*([2]JOE_DATA!$A$2:$A$19999="EPC Energy"),0.4,0)))
+
IF(LEN($ET147)=0,0.3,SUM(IF(([2]JOE_DATA!$C$2:$C$19999=$ET147)*([2]JOE_DATA!$B$2:$B$19999="Work type")*([2]JOE_DATA!$A$2:$A$19999="EPC Energy"),0.3,0)))
+
IF(LEN($EU147)=0,0.3,SUM(IF(([2]JOE_DATA!$C$2:$C$19999=$EU147)*([2]JOE_DATA!$B$2:$B$19999="Work type")*([2]JOE_DATA!$A$2:$A$19999="EPC Energy"),0.3,0)))</f>
        <v>1</v>
      </c>
      <c r="II147" s="3">
        <f t="array" ref="II147">IF(LEN($EV147)=0,1,SUM(IF(([2]JOE_DATA!$C$2:$C$19999=$EV147)*([2]JOE_DATA!$B$2:$B$19999="Work type")*([2]JOE_DATA!$A$2:$A$19999="EPC Energy"),1,0)))</f>
        <v>1</v>
      </c>
      <c r="IJ147" s="3">
        <f t="array" ref="IJ147">IF(LEN($EW147)=0,1,SUM(IF(([2]JOE_DATA!$C$2:$C$19999=$EW147)*([2]JOE_DATA!$B$2:$B$19999="Client type")*([2]JOE_DATA!$A$2:$A$19999="EPC Projects"),1,0)))</f>
        <v>1</v>
      </c>
      <c r="IK147" s="3">
        <f t="array" ref="IK147">IF(LEN($FE147)=0,0.4,SUM(IF(([2]JOE_DATA!$C$2:$C$19999=$FE147)*([2]JOE_DATA!$B$2:$B$19999="Client type")*([2]JOE_DATA!$A$2:$A$19999="Real Estate"),0.4,0)))
+
IF(LEN($FF147)=0,0.3,SUM(IF(([2]JOE_DATA!$C$2:$C$19999=$FF147)*([2]JOE_DATA!$B$2:$B$19999="Client type")*([2]JOE_DATA!$A$2:$A$19999="Real Estate"),0.3,0)))
+
IF(LEN($FG147)=0,0.3,SUM(IF(([2]JOE_DATA!$C$2:$C$19999=$FG147)*([2]JOE_DATA!$B$2:$B$19999="Client type")*([2]JOE_DATA!$A$2:$A$19999="Real Estate"),0.3,0)))</f>
        <v>1</v>
      </c>
      <c r="IL147" s="3">
        <f t="array" ref="IL147">IF(LEN($FH147)=0,0.4,SUM(IF(([2]JOE_DATA!$C$2:$C$19999=$FH147)*([2]JOE_DATA!$B$2:$B$19999="Work type")*([2]JOE_DATA!$A$2:$A$19999="Real Estate"),0.4,0)))
+
IF(LEN($FI147)=0,0.3,SUM(IF(([2]JOE_DATA!$C$2:$C$19999=$FI147)*([2]JOE_DATA!$B$2:$B$19999="Work type")*([2]JOE_DATA!$A$2:$A$19999="Real Estate"),0.3,0)))
+
IF(LEN($FJ147)=0,0.3,SUM(IF(([2]JOE_DATA!$C$2:$C$19999=$FJ147)*([2]JOE_DATA!$B$2:$B$19999="Work type")*([2]JOE_DATA!$A$2:$A$19999="Real Estate"),0.3,0)))</f>
        <v>1</v>
      </c>
      <c r="IM147" s="3">
        <f t="array" ref="IM147">IF(LEN($EX147)=0,0.4,SUM(IF(([2]JOE_DATA!$C$2:$C$19999=$EX147)*([2]JOE_DATA!$B$2:$B$19999="Work type")*([2]JOE_DATA!$A$2:$A$19999="Human Capital"),0.4,0)))
+
IF(LEN($EY147)=0,0.3,SUM(IF(([2]JOE_DATA!$C$2:$C$19999=$EY147)*([2]JOE_DATA!$B$2:$B$19999="Work type")*([2]JOE_DATA!$A$2:$A$19999="Human Capital"),0.3,0)))
+
IF(LEN($EZ147)=0,0.3,SUM(IF(([2]JOE_DATA!$C$2:$C$19999=$EZ147)*([2]JOE_DATA!$B$2:$B$19999="Work type")*([2]JOE_DATA!$A$2:$A$19999="Human Capital"),0.3,0)))</f>
        <v>1</v>
      </c>
      <c r="IN147" s="3">
        <f t="array" ref="IN147">IF(LEN($FA147)=0,0.4,SUM(IF(([2]JOE_DATA!$C$2:$C$19999=$FA147)*([2]JOE_DATA!$B$2:$B$19999="Sub-work types")*([2]JOE_DATA!$A$2:$A$19999="Human Capital"),0.4,0)))
+
IF(LEN($FB147)=0,0.3,SUM(IF(([2]JOE_DATA!$C$2:$C$19999=$FB147)*([2]JOE_DATA!$B$2:$B$19999="Sub-work types")*([2]JOE_DATA!$A$2:$A$19999="Human Capital"),0.3,0)))
+
IF(LEN($FC147)=0,0.3,SUM(IF(([2]JOE_DATA!$C$2:$C$19999=$FC147)*([2]JOE_DATA!$B$2:$B$19999="Sub-work types")*([2]JOE_DATA!$A$2:$A$19999="Human Capital"),0.3,0)))</f>
        <v>1</v>
      </c>
      <c r="IO147" s="16">
        <f t="array" ref="IO147">IF(LEN($FD147)=0,1,SUM(IF(([2]JOE_DATA!$C$2:$C$19999=$FD147)*([2]JOE_DATA!$B$2:$B$19999="Pension scheme")*([2]JOE_DATA!$A$2:$A$19999="Human Capital"),1,0)))</f>
        <v>1</v>
      </c>
      <c r="IP147" s="3">
        <f t="array" ref="IP147">IF(LEN($BT147)=0,0.4,SUM(IF(([2]JOE_DATA!$C$2:$C$19999=$BT147)*([2]JOE_DATA!$B$2:$B$19999="Other Matter Executive"),0.4,0)))
+
IF(LEN($BU147)=0,0.3,SUM(IF(([2]JOE_DATA!$C$2:$C$19999=$BU147)*([2]JOE_DATA!$B$2:$B$19999="Other Matter Executive"),0.3,0)))
+
IF(LEN($BV147)=0,0.3,SUM(IF(([2]JOE_DATA!$C$2:$C$19999=$BV147)*([2]JOE_DATA!$B$2:$B$19999="Other Matter Executive"),0.3,0)))</f>
        <v>1</v>
      </c>
    </row>
    <row r="148" spans="1:250" ht="27.75">
      <c r="A148" s="37" t="s">
        <v>246</v>
      </c>
      <c r="B148" s="38" t="s">
        <v>666</v>
      </c>
      <c r="C148" s="37" t="s">
        <v>248</v>
      </c>
      <c r="D148" s="37" t="s">
        <v>667</v>
      </c>
      <c r="E148" s="3"/>
      <c r="F148" s="39" t="s">
        <v>319</v>
      </c>
      <c r="G148" s="3"/>
      <c r="H148" s="3"/>
      <c r="I148" s="40" t="s">
        <v>537</v>
      </c>
      <c r="J148" s="40" t="s">
        <v>319</v>
      </c>
      <c r="K148" s="3"/>
      <c r="L148" s="37"/>
      <c r="M148" s="3"/>
      <c r="N148" s="3"/>
      <c r="O148" s="41" t="s">
        <v>99</v>
      </c>
      <c r="P148" s="37"/>
      <c r="Q148" s="37"/>
      <c r="R148" s="3"/>
      <c r="S148" s="42"/>
      <c r="T148" s="42"/>
      <c r="U148" s="37" t="s">
        <v>319</v>
      </c>
      <c r="V148" s="3"/>
      <c r="W148" s="3"/>
      <c r="X148" s="40" t="s">
        <v>537</v>
      </c>
      <c r="Y148" s="40" t="s">
        <v>319</v>
      </c>
      <c r="Z148" s="3"/>
      <c r="AA148" s="37" t="s">
        <v>668</v>
      </c>
      <c r="AB148" s="37"/>
      <c r="AC148" s="3"/>
      <c r="AD148" s="37" t="s">
        <v>254</v>
      </c>
      <c r="AE148" s="3"/>
      <c r="AF148" s="3"/>
      <c r="AG148" s="43" t="s">
        <v>130</v>
      </c>
      <c r="AH148" s="3"/>
      <c r="AI148" s="37" t="s">
        <v>255</v>
      </c>
      <c r="AJ148" s="3"/>
      <c r="AK148" s="3"/>
      <c r="AL148" s="37"/>
      <c r="AM148" s="3"/>
      <c r="AN148" s="3"/>
      <c r="AO148" s="37" t="s">
        <v>256</v>
      </c>
      <c r="AP148" s="3"/>
      <c r="AQ148" s="3"/>
      <c r="AR148" s="3"/>
      <c r="AS148" s="3"/>
      <c r="AT148" s="3"/>
      <c r="AU148" s="3"/>
      <c r="AV148" s="3"/>
      <c r="AW148" s="3"/>
      <c r="AX148" s="3"/>
      <c r="AY148" s="3"/>
      <c r="AZ148" s="3"/>
      <c r="BA148" s="3"/>
      <c r="BB148" s="3"/>
      <c r="BC148" s="3"/>
      <c r="BD148" s="3"/>
      <c r="BE148" s="44"/>
      <c r="BF148" s="37"/>
      <c r="BG148" s="37" t="s">
        <v>254</v>
      </c>
      <c r="BH148" s="3"/>
      <c r="BI148" s="40" t="s">
        <v>257</v>
      </c>
      <c r="BJ148" s="45"/>
      <c r="BK148" s="45"/>
      <c r="BL148" s="46" t="s">
        <v>258</v>
      </c>
      <c r="BM148" s="46" t="s">
        <v>551</v>
      </c>
      <c r="BN148" s="37"/>
      <c r="BO148" s="3"/>
      <c r="BP148" s="3"/>
      <c r="BQ148" s="3"/>
      <c r="BR148" s="3"/>
      <c r="BS148" s="3"/>
      <c r="BT148" s="37"/>
      <c r="BU148" s="37"/>
      <c r="BV148" s="37"/>
      <c r="BW148" s="3"/>
      <c r="BX148" s="3"/>
      <c r="BY148" s="3"/>
      <c r="BZ148" s="3"/>
      <c r="CA148" s="3"/>
      <c r="CB148" s="3"/>
      <c r="CC148" s="3"/>
      <c r="CD148" s="41" t="s">
        <v>259</v>
      </c>
      <c r="CE148" s="40" t="s">
        <v>260</v>
      </c>
      <c r="CF148" s="3"/>
      <c r="CG148" s="41" t="s">
        <v>261</v>
      </c>
      <c r="CH148" s="40"/>
      <c r="CI148" s="3"/>
      <c r="CJ148" s="3"/>
      <c r="CK148" s="41" t="s">
        <v>262</v>
      </c>
      <c r="CL148" s="3"/>
      <c r="CM148" s="3"/>
      <c r="CN148" s="3"/>
      <c r="CO148" s="3"/>
      <c r="CP148" s="3"/>
      <c r="CQ148" s="37"/>
      <c r="CR148" s="37"/>
      <c r="CS148" s="37"/>
      <c r="CT148" s="37"/>
      <c r="CU148" s="37"/>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7"/>
      <c r="FF148" s="37"/>
      <c r="FG148" s="37"/>
      <c r="FH148" s="37"/>
      <c r="FI148" s="37"/>
      <c r="FJ148" s="3"/>
      <c r="FK148" s="3"/>
      <c r="FL148" s="3"/>
      <c r="FM148" s="3"/>
      <c r="FO148" s="3"/>
      <c r="FP148" s="3"/>
      <c r="FQ148" s="3" t="str">
        <f t="array" ref="FQ148">IF(SUM($FU148:$IP148)=74,"PASS","FAIL")</f>
        <v>PASS</v>
      </c>
      <c r="FR148" s="3">
        <f t="shared" si="13"/>
        <v>0</v>
      </c>
      <c r="FS148" s="3">
        <f t="shared" si="14"/>
        <v>0</v>
      </c>
      <c r="FT148" s="3"/>
      <c r="FU148" s="3">
        <f t="array" ref="FU148">SUM(IF(([2]JOE_DATA!$C$2:$C$19999=$C148)*([2]JOE_DATA!$B$2:$B$19999="Client Name Confidential"),1,0))</f>
        <v>1</v>
      </c>
      <c r="FV148" s="3">
        <f t="array" ref="FV148">IF(ISBLANK($E148),1,SUM(IF(([2]JOE_DATA!$C$2:$C$19999=$E148)*([2]JOE_DATA!$B$2:$B$19999="Client name confidential on completion"),1,0)))</f>
        <v>1</v>
      </c>
      <c r="FW148" s="3">
        <f t="array" ref="FW148">IF(LEN($F148)=0,0.5,SUM(IF(([2]JOE_DATA!$C$2:$C$19999=$F148)*([2]JOE_DATA!$B$2:$B$19999="Client sector group"),0.5,0)))
+
IF(LEN($G148)=0,0.25,SUM(IF(([2]JOE_DATA!$C$2:$C$19999=$G148)*([2]JOE_DATA!$B$2:$B$19999="Client sector group"),0.25,0)))
+
IF(LEN($H148)=0,0.25,SUM(IF(([2]JOE_DATA!$C$2:$C$19999=$H148)*([2]JOE_DATA!$B$2:$B$19999="Client sector group"),0.25,0)))</f>
        <v>1</v>
      </c>
      <c r="FX148" s="3">
        <f t="array" ref="FX148">IF(ISBLANK($I148),0.5,SUM(IF(([2]JOE_DATA!$C$2:$C$19999=$I148)*([2]JOE_DATA!$B$2:$B$19999="Client sub-sector group"),0.5,0)))
+
IF(ISBLANK($J148),0.25,SUM(IF(([2]JOE_DATA!$C$2:$C$19999=$J148)*([2]JOE_DATA!$B$2:$B$19999="Client sub-sector group"),0.25,0)))
+
IF(ISBLANK($K148),0.25,SUM(IF(([2]JOE_DATA!$C$2:$C$19999=$K148)*([2]JOE_DATA!$B$2:$B$19999="Client sub-sector group"),0.25,0)))</f>
        <v>1</v>
      </c>
      <c r="FY148" s="3">
        <f t="array" ref="FY148">IF(LEN($L148)=0,0.4,SUM(IF(([2]JOE_DATA!$C$2:$C$19999=$L148)*([2]JOE_DATA!$B$2:$B$19999="Predominant Country of Client"),0.4,0)))
+
IF(LEN($M148)=0,0.3,SUM(IF(([2]JOE_DATA!$C$2:$C$19999=$M148)*([2]JOE_DATA!$B$2:$B$19999="Predominant Country of Client"),0.3,0)))
+
IF(LEN($N148)=0,0.3,SUM(IF(([2]JOE_DATA!$C$2:$C$19999=$N148)*([2]JOE_DATA!$B$2:$B$19999="Predominant Country of Client"),0.3,0)))</f>
        <v>1</v>
      </c>
      <c r="FZ148" s="3">
        <f t="array" ref="FZ148">IF(LEN($O148)=0,0.4,SUM(IF(([2]JOE_DATA!$C$2:$C$19999=$O148)*([2]JOE_DATA!$B$2:$B$19999="Main practice group"),0.4,0)))
+
IF(LEN($P148)=0,0.3,SUM(IF(([2]JOE_DATA!$C$2:$C$19999=$P148)*([2]JOE_DATA!$B$2:$B$19999="Main practice group"),0.3,0)))
+
IF(LEN($Q148)=0,0.3,SUM(IF(([2]JOE_DATA!$C$2:$C$19999=$Q148)*([2]JOE_DATA!$B$2:$B$19999="Main practice group"),0.3,0)))</f>
        <v>1</v>
      </c>
      <c r="GA148" s="3">
        <f t="shared" si="15"/>
        <v>1</v>
      </c>
      <c r="GB148" s="3">
        <f t="shared" si="16"/>
        <v>1</v>
      </c>
      <c r="GC148" s="3">
        <f t="array" ref="GC148">IF(LEN($U148)=0,0.4,SUM(IF(([2]JOE_DATA!$C$2:$C$19999=$U148)*([2]JOE_DATA!$B$2:$B$19999="Matter sector group"),0.4,0)))
+
IF(LEN($V148)=0,0.3,SUM(IF(([2]JOE_DATA!$C$2:$C$19999=$V148)*([2]JOE_DATA!$B$2:$B$19999="Matter sector group"),0.3,0)))
+
IF(LEN($W148)=0,0.3,SUM(IF(([2]JOE_DATA!$C$2:$C$19999=$W148)*([2]JOE_DATA!$B$2:$B$19999="Matter sector group"),0.3,0)))</f>
        <v>1</v>
      </c>
      <c r="GD148" s="3">
        <f t="array" ref="GD148">IF(LEN($X148)=0,0.4,SUM(IF(([2]JOE_DATA!$C$2:$C$19999=$X148)*([2]JOE_DATA!$B$2:$B$19999="Matter sub-sector group"),0.4,0)))
+
IF(LEN($Y148)=0,0.3,SUM(IF(([2]JOE_DATA!$C$2:$C$19999=$Y148)*([2]JOE_DATA!$B$2:$B$19999="Matter sub-sector group"),0.3,0)))
+
IF(LEN($Z148)=0,0.3,SUM(IF(([2]JOE_DATA!$C$2:$C$19999=$Z148)*([2]JOE_DATA!$B$2:$B$19999="Matter sub-sector group"),0.3,0)))</f>
        <v>1</v>
      </c>
      <c r="GE148" s="3">
        <f t="array" ref="GE148">IF(ISBLANK($AD148),1,SUM(IF(([2]JOE_DATA!$C$2:$C$19999=$AD148)*([2]JOE_DATA!$B$2:$B$19999="Matter confidential"),1,0)))</f>
        <v>1</v>
      </c>
      <c r="GF148" s="3">
        <f t="array" ref="GF148">IF(ISBLANK($AE148),1,SUM(IF(([2]JOE_DATA!$C$2:$C$19999=$AE148)*([2]JOE_DATA!$B$2:$B$19999="Matter confidential on completion"),1,0)))</f>
        <v>1</v>
      </c>
      <c r="GG148" s="3">
        <f t="array" ref="GG148">IF(ISBLANK($AG148),1,SUM(IF(([2]JOE_DATA!$C$2:$C$19999=$AG148)*([2]JOE_DATA!$B$2:$B$19999="Applicable law"),1,0)))</f>
        <v>1</v>
      </c>
      <c r="GH148" s="3">
        <f t="array" ref="GH148">IF(ISBLANK($AO148),1,SUM(IF(([2]JOE_DATA!$C$2:$C$19999=$AO148)*([2]JOE_DATA!$B$2:$B$19999="Contentious"),1,0)))</f>
        <v>1</v>
      </c>
      <c r="GI148" s="3">
        <f t="array" ref="GI148">IF(ISBLANK($AP148),1,SUM(IF(([2]JOE_DATA!$C$2:$C$19999=$AP148)*([2]JOE_DATA!$B$2:$B$19999="Dispute resolution"),1,0)))</f>
        <v>1</v>
      </c>
      <c r="GJ148" s="3">
        <f t="array" ref="GJ148">IF(ISBLANK($AQ148),1,SUM(IF(([2]JOE_DATA!$C$2:$C$19999=$AQ148)*([2]JOE_DATA!$B$2:$B$19999="Language of dispute"),1,0)))</f>
        <v>1</v>
      </c>
      <c r="GK148" s="3">
        <f t="array" ref="GK148">IF(LEN($AW148)=0,0.4,SUM(IF(([2]JOE_DATA!$C$2:$C$19999=$AW148)*([2]JOE_DATA!$B$2:$B$19999="Country Of Arbitration"),0.4,0)))
+
IF(LEN($AX148)=0,0.3,SUM(IF(([2]JOE_DATA!$C$2:$C$19999=$AX148)*([2]JOE_DATA!$B$2:$B$19999="Country Of Arbitration"),0.3,0)))
+
IF(LEN($AY148)=0,0.3,SUM(IF(([2]JOE_DATA!$C$2:$C$19999=$AY148)*([2]JOE_DATA!$B$2:$B$19999="Country Of Arbitration"),0.3,0)))</f>
        <v>1</v>
      </c>
      <c r="GL148" s="3">
        <f t="array" ref="GL148">IF(LEN($AT148)=0,0.4,SUM(IF(([2]JOE_DATA!$C$2:$C$19999=$AT148)*([2]JOE_DATA!$B$2:$B$19999="Jurisdiction of dispute"),0.4,0)))
+
IF(LEN($AU148)=0,0.3,SUM(IF(([2]JOE_DATA!$C$2:$C$19999=$AU148)*([2]JOE_DATA!$B$2:$B$19999="Jurisdiction of dispute"),0.3,0)))
+
IF(LEN($AV148)=0,0.3,SUM(IF(([2]JOE_DATA!$C$2:$C$19999=$AV148)*([2]JOE_DATA!$B$2:$B$19999="Jurisdiction of dispute"),0.3,0)))</f>
        <v>1</v>
      </c>
      <c r="GM148" s="3">
        <f t="array" ref="GM148">IF(LEN($AZ148)=0,0.6,SUM(IF(([2]JOE_DATA!$C$2:$C$19999=$AZ148)*([2]JOE_DATA!$B$2:$B$19999="Seat of arbitration"),0.6,0)))
+
IF(LEN($BA148)=0,0.4,SUM(IF(([2]JOE_DATA!$C$2:$C$19999=$BA148)*([2]JOE_DATA!$B$2:$B$19999="Seat of arbitration"),0.4,0)))</f>
        <v>1</v>
      </c>
      <c r="GN148" s="3">
        <f t="array" ref="GN148">IF(ISBLANK($BB148),1,SUM(IF(([2]JOE_DATA!$C$2:$C$19999=$BB148)*([2]JOE_DATA!$B$2:$B$19999="Arbitral rules"),1,0)))</f>
        <v>1</v>
      </c>
      <c r="GO148" s="3">
        <f t="array" ref="GO148">IF(ISBLANK($BC148),1,SUM(IF(([2]JOE_DATA!$C$2:$C$19999=$BC148)*([2]JOE_DATA!$B$2:$B$19999="Investment treaty"),1,0)))</f>
        <v>1</v>
      </c>
      <c r="GP148" s="3">
        <f t="array" ref="GP148">IF(ISBLANK($BD148),1,SUM(IF(([2]JOE_DATA!$C$2:$C$19999=$BD148)*([2]JOE_DATA!$B$2:$B$19999="Investigation type"),1,0)))</f>
        <v>1</v>
      </c>
      <c r="GQ148" s="3">
        <f t="array" ref="GQ148">IF(ISBLANK($BF148),1,SUM(IF(([2]JOE_DATA!$C$2:$C$19999=$BF148)*([2]JOE_DATA!$B$2:$B$19999="Currency of deal"),1,0)))</f>
        <v>1</v>
      </c>
      <c r="GR148" s="3">
        <f t="array" ref="GR148">IF(ISBLANK($BG148),1,SUM(IF(([2]JOE_DATA!$C$2:$C$19999=$BG148)*([2]JOE_DATA!$B$2:$B$19999="Value confidential"),1,0)))</f>
        <v>1</v>
      </c>
      <c r="GS148" s="3">
        <f t="array" ref="GS148">IF(ISBLANK($BH148),1,SUM(IF(([2]JOE_DATA!$C$2:$C$19999=$BH148)*([2]JOE_DATA!$B$2:$B$19999="Value confidential on completion"),1,0)))</f>
        <v>1</v>
      </c>
      <c r="GT148" s="3">
        <f t="array" ref="GT148">IF(LEN($BI148)=0,0.4,SUM(IF(([2]JOE_DATA!$C$2:$C$19999=$BI148)*([2]JOE_DATA!$B$2:$B$19999="Teams"),0.4,0)))
+
IF(LEN($BJ148)=0,0.3,SUM(IF(([2]JOE_DATA!$C$2:$C$19999=$BJ148)*([2]JOE_DATA!$B$2:$B$19999="Teams"),0.3,0)))
+
IF(LEN($BK148)=0,0.3,SUM(IF(([2]JOE_DATA!$C$2:$C$19999=$BK148)*([2]JOE_DATA!$B$2:$B$19999="Teams"),0.3,0)))</f>
        <v>1</v>
      </c>
      <c r="GU148" s="3">
        <f t="array" ref="GU148">IF(LEN($BL148)=0,0.4,SUM(IF(([2]JOE_DATA!$C$2:$C$19999=$BL148)*([2]JOE_DATA!$B$2:$B$19999="Lead Matter Partner"),0.4,0)))
+
IF(LEN($BM148)=0,0.3,SUM(IF(([2]JOE_DATA!$C$2:$C$19999=$BM148)*([2]JOE_DATA!$B$2:$B$19999="Lead Matter Partner"),0.3,0)))
+
IF(LEN($BN148)=0,0.3,SUM(IF(([2]JOE_DATA!$C$2:$C$19999=$BN148)*([2]JOE_DATA!$B$2:$B$19999="Lead Matter Partner"),0.3,0)))</f>
        <v>1</v>
      </c>
      <c r="GV148" s="3">
        <f t="array" ref="GV148">IF(LEN($BP148)=0,0.4,SUM(IF(([2]JOE_DATA!$C$2:$C$19999=$BP148)*([2]JOE_DATA!$B$2:$B$19999="Source of credential"),0.4,0)))
+
IF(LEN($BQ148)=0,0.3,SUM(IF(([2]JOE_DATA!$C$2:$C$19999=$BQ148)*([2]JOE_DATA!$B$2:$B$19999="Source of credential"),0.3,0)))
+
IF(LEN($BR148)=0,0.3,SUM(IF(([2]JOE_DATA!$C$2:$C$19999=$BR148)*([2]JOE_DATA!$B$2:$B$19999="Source of credential"),0.3,0)))</f>
        <v>1</v>
      </c>
      <c r="GW148" s="3">
        <f t="array" ref="GW148">IF(LEN($BX148)=0,0.4,SUM(IF(([2]JOE_DATA!$C$2:$C$19999=$BX148)*([2]JOE_DATA!$B$2:$B$19999="CMS firms involved"),0.4,0)))
+
IF(LEN($BY148)=0,0.6,SUM(IF(([2]JOE_DATA!$C$2:$C$19999=$BY148)*([2]JOE_DATA!$B$2:$B$19999="CMS firms involved"),0.6,0)))</f>
        <v>1</v>
      </c>
      <c r="GX148" s="3">
        <f t="array" ref="GX148">IF(ISBLANK($BZ148),1,SUM(IF(([2]JOE_DATA!$C$2:$C$19999=$BZ148)*([2]JOE_DATA!$B$2:$B$19999="Lead CMS firm"),1,0)))</f>
        <v>1</v>
      </c>
      <c r="GY148" s="3">
        <f t="array" ref="GY148">IF(LEN($CA148)=0,0.4,SUM(IF(([2]JOE_DATA!$C$2:$C$19999=$CA148)*([2]JOE_DATA!$B$2:$B$19999="Countries of other CMS firms"),0.4,0)))
+
IF(LEN($CB148)=0,0.3,SUM(IF(([2]JOE_DATA!$C$2:$C$19999=$CB148)*([2]JOE_DATA!$B$2:$B$19999="Countries of other CMS firms"),0.3,0)))
+
IF(LEN($CC148)=0,0.3,SUM(IF(([2]JOE_DATA!$C$2:$C$19999=$CC148)*([2]JOE_DATA!$B$2:$B$19999="Countries of other CMS firms"),0.3,0)))</f>
        <v>1</v>
      </c>
      <c r="GZ148" s="3">
        <f t="array" ref="GZ148">IF(ISBLANK($CD148),1,SUM(IF(([2]JOE_DATA!$C$2:$C$19999=$CD148)*([2]JOE_DATA!$B$2:$B$19999="Credential status"),1,0)))</f>
        <v>1</v>
      </c>
      <c r="HA148" s="3">
        <f t="array" ref="HA148">IF(ISBLANK($CE148),1,SUM(IF(([2]JOE_DATA!$C$2:$C$19999=$CE148)*([2]JOE_DATA!$B$2:$B$19999="Credential version"),1,0)))</f>
        <v>1</v>
      </c>
      <c r="HB148" s="3">
        <f t="array" ref="HB148">IF(ISBLANK($CG148),1,SUM(IF(([2]JOE_DATA!$C$2:$C$19999=$CG148)*([2]JOE_DATA!$B$2:$B$19999="Credential type "),1,0)))</f>
        <v>1</v>
      </c>
      <c r="HC148" s="3">
        <f t="array" ref="HC148">IF(ISBLANK($CH148),1,SUM(IF(([2]JOE_DATA!$C$2:$C$19999=$CH148)*([2]JOE_DATA!$B$2:$B$19999="Other uses"),1,0)))</f>
        <v>1</v>
      </c>
      <c r="HD148" s="3">
        <f t="array" ref="HD148">IF(ISBLANK($CK148),1,SUM(IF(([2]JOE_DATA!$C$2:$C$19999=$CK148)*([2]JOE_DATA!$B$2:$B$19999="Priority"),1,0)))</f>
        <v>1</v>
      </c>
      <c r="HE148" s="3">
        <f t="array" ref="HE148">IF(LEN($CM148)=0,0.4,SUM(IF(([2]JOE_DATA!$C$2:$C$19999=$CM148)*([2]JOE_DATA!$B$2:$B$19999="Know how"),0.4,0)))
+
IF(LEN($CN148)=0,0.3,SUM(IF(([2]JOE_DATA!$C$2:$C$19999=$CN148)*([2]JOE_DATA!$B$2:$B$19999="Know how"),0.3,0)))
+
IF(LEN($CO148)=0,0.3,SUM(IF(([2]JOE_DATA!$C$2:$C$19999=$CO148)*([2]JOE_DATA!$B$2:$B$19999="Know how"),0.3,0)))</f>
        <v>1</v>
      </c>
      <c r="HF148" s="3">
        <f t="array" ref="HF148">IF(LEN($CS148)=0,0.4,SUM(IF(([2]JOE_DATA!$C$2:$C$19999=$CS148)*([2]JOE_DATA!$B$2:$B$19999="Work type")*([2]JOE_DATA!$A$2:$A$19999="BAIF"),0.4,0)))
+
IF(LEN($CT148)=0,0.3,SUM(IF(([2]JOE_DATA!$C$2:$C$19999=$CT148)*([2]JOE_DATA!$B$2:$B$19999="Work type")*([2]JOE_DATA!$A$2:$A$19999="BAIF"),0.3,0)))
+
IF(LEN($CU148)=0,0.3,SUM(IF(([2]JOE_DATA!$C$2:$C$19999=$CU148)*([2]JOE_DATA!$B$2:$B$19999="Work type")*([2]JOE_DATA!$A$2:$A$19999="BAIF"),0.3,0)))</f>
        <v>1</v>
      </c>
      <c r="HG148" s="3">
        <f t="array" ref="HG148">IF(LEN($CQ148)=0,1,SUM(IF(([2]JOE_DATA!$C$2:$C$19999=$CQ148)*([2]JOE_DATA!$B$2:$B$19999="Client type")*([2]JOE_DATA!$A$2:$A$19999="BAIF"),1,0)))</f>
        <v>1</v>
      </c>
      <c r="HH148" s="3">
        <f t="array" ref="HH148">IF(LEN($CW148)=0,0.4,SUM(IF(([2]JOE_DATA!$C$2:$C$19999=$CW148)*([2]JOE_DATA!$B$2:$B$19999="Work type")*([2]JOE_DATA!$A$2:$A$19999="CRD"),0.4,0)))
+
IF(LEN($CX148)=0,0.3,SUM(IF(([2]JOE_DATA!$C$2:$C$19999=$CX148)*([2]JOE_DATA!$B$2:$B$19999="Work type")*([2]JOE_DATA!$A$2:$A$19999="CRD"),0.3,0)))
+
IF(LEN($CY148)=0,0.3,SUM(IF(([2]JOE_DATA!$C$2:$C$19999=$CY148)*([2]JOE_DATA!$B$2:$B$19999="Work type")*([2]JOE_DATA!$A$2:$A$19999="CRD"),0.3,0)))</f>
        <v>1</v>
      </c>
      <c r="HI148" s="3">
        <f t="array" ref="HI148">IF(LEN($CZ148)=0,0.4,SUM(IF(([2]JOE_DATA!$C$2:$C$19999=$CZ148)*([2]JOE_DATA!$B$2:$B$19999="Sub-work type")*([2]JOE_DATA!$A$2:$A$19999="CRD"),0.4,0)))
+
IF(LEN($DA148)=0,0.3,SUM(IF(([2]JOE_DATA!$C$2:$C$19999=$DA148)*([2]JOE_DATA!$B$2:$B$19999="Sub-work type")*([2]JOE_DATA!$A$2:$A$19999="CRD"),0.3,0)))
+
IF(LEN($DB148)=0,0.3,SUM(IF(([2]JOE_DATA!$C$2:$C$19999=$DB148)*([2]JOE_DATA!$B$2:$B$19999="Sub-work type")*([2]JOE_DATA!$A$2:$A$19999="CRD"),0.3,0)))</f>
        <v>1</v>
      </c>
      <c r="HJ148" s="3">
        <f t="array" ref="HJ148">IF(LEN($CV148)=0,1,SUM(IF(([2]JOE_DATA!$C$2:$C$19999=$CV148)*([2]JOE_DATA!$B$2:$B$19999="Client type")*([2]JOE_DATA!$A$2:$A$19999="CRD"),1,0)))</f>
        <v>1</v>
      </c>
      <c r="HK148" s="3">
        <f t="array" ref="HK148">IF(LEN($DC148)=0,0.4,SUM(IF(([2]JOE_DATA!$C$2:$C$19999=$DC148)*([2]JOE_DATA!$B$2:$B$19999="Work type")*([2]JOE_DATA!$A$2:$A$19999="Corporate"),0.4,0)))
+
IF(LEN($DD148)=0,0.3,SUM(IF(([2]JOE_DATA!$C$2:$C$19999=$DD148)*([2]JOE_DATA!$B$2:$B$19999="Work type")*([2]JOE_DATA!$A$2:$A$19999="Corporate"),0.3,0)))
+
IF(LEN($DE148)=0,0.3,SUM(IF(([2]JOE_DATA!$C$2:$C$19999=$DE148)*([2]JOE_DATA!$B$2:$B$19999="Work type")*([2]JOE_DATA!$A$2:$A$19999="Corporate"),0.3,0)))</f>
        <v>1</v>
      </c>
      <c r="HL148" s="3">
        <f t="array" ref="HL148">IF(LEN($DF148)=0,0.4,SUM(IF(([2]JOE_DATA!$C$2:$C$19999=$DF148)*([2]JOE_DATA!$B$2:$B$19999="Sub-work type")*([2]JOE_DATA!$A$2:$A$19999="Corporate"),0.4,0)))
+
IF(LEN($DG148)=0,0.3,SUM(IF(([2]JOE_DATA!$C$2:$C$19999=$DG148)*([2]JOE_DATA!$B$2:$B$19999="Sub-work type")*([2]JOE_DATA!$A$2:$A$19999="Corporate"),0.3,0)))
+
IF(LEN($DH148)=0,0.3,SUM(IF(([2]JOE_DATA!$C$2:$C$19999=$DH148)*([2]JOE_DATA!$B$2:$B$19999="Sub-work type")*([2]JOE_DATA!$A$2:$A$19999="Corporate"),0.3,0)))</f>
        <v>1</v>
      </c>
      <c r="HM148" s="3">
        <f t="array" ref="HM148">IF(LEN($DI148)=0,0.4,SUM(IF(([2]JOE_DATA!$C$2:$C$19999=$DI148)*([2]JOE_DATA!$B$2:$B$19999="Acting for")*([2]JOE_DATA!$A$2:$A$19999="Corporate"),0.4,0)))
+
IF(LEN($DJ148)=0,0.3,SUM(IF(([2]JOE_DATA!$C$2:$C$19999=$DJ148)*([2]JOE_DATA!$B$2:$B$19999="Acting for")*([2]JOE_DATA!$A$2:$A$19999="Corporate"),0.3,0)))
+
IF(LEN($DK148)=0,0.3,SUM(IF(([2]JOE_DATA!$C$2:$C$19999=$DK148)*([2]JOE_DATA!$B$2:$B$19999="Acting for")*([2]JOE_DATA!$A$2:$A$19999="Corporate"),0.3,0)))</f>
        <v>1</v>
      </c>
      <c r="HN148" s="3">
        <f t="array" ref="HN148">IF(LEN($DM148)=0,0.4,SUM(IF(([2]JOE_DATA!$C$2:$C$19999=$DM148)*([2]JOE_DATA!$B$2:$B$19999="Country of buyer")*([2]JOE_DATA!$A$2:$A$19999="Corporate"),0.4,0)))
+
IF(LEN($DN148)=0,0.3,SUM(IF(([2]JOE_DATA!$C$2:$C$19999=$DN148)*([2]JOE_DATA!$B$2:$B$19999="Country of buyer")*([2]JOE_DATA!$A$2:$A$19999="Corporate"),0.3,0)))
+
IF(LEN($DL148)=0,0.3,SUM(IF(([2]JOE_DATA!$C$2:$C$19999=$DL148)*([2]JOE_DATA!$B$2:$B$19999="Country of buyer")*([2]JOE_DATA!$A$2:$A$19999="Corporate"),0.3,0)))</f>
        <v>1</v>
      </c>
      <c r="HO148" s="3">
        <f t="array" ref="HO148">IF(LEN($DO148)=0,0.4,SUM(IF(([2]JOE_DATA!$C$2:$C$19999=$DO148)*([2]JOE_DATA!$B$2:$B$19999="Country of seller")*([2]JOE_DATA!$A$2:$A$19999="Corporate"),0.4,0)))
+
IF(LEN($DP148)=0,0.3,SUM(IF(([2]JOE_DATA!$C$2:$C$19999=$DP148)*([2]JOE_DATA!$B$2:$B$19999="Country of seller")*([2]JOE_DATA!$A$2:$A$19999="Corporate"),0.3,0)))
+
IF(LEN($DQ148)=0,0.3,SUM(IF(([2]JOE_DATA!$C$2:$C$19999=$DQ148)*([2]JOE_DATA!$B$2:$B$19999="Country of seller")*([2]JOE_DATA!$A$2:$A$19999="Corporate"),0.3,0)))</f>
        <v>1</v>
      </c>
      <c r="HP148" s="3">
        <f t="array" ref="HP148">IF(LEN($DR148)=0,0.4,SUM(IF(([2]JOE_DATA!$C$2:$C$19999=$DR148)*([2]JOE_DATA!$B$2:$B$19999="Country of target")*([2]JOE_DATA!$A$2:$A$19999="Corporate"),0.4,0)))
+
IF(LEN($DS148)=0,0.3,SUM(IF(([2]JOE_DATA!$C$2:$C$19999=$DS148)*([2]JOE_DATA!$B$2:$B$19999="Country of target")*([2]JOE_DATA!$A$2:$A$19999="Corporate"),0.3,0)))
+
IF(LEN($DT148)=0,0.3,SUM(IF(([2]JOE_DATA!$C$2:$C$19999=$DT148)*([2]JOE_DATA!$B$2:$B$19999="Country of target")*([2]JOE_DATA!$A$2:$A$19999="Corporate"),0.3,0)))</f>
        <v>1</v>
      </c>
      <c r="HQ148" s="3">
        <f t="array" ref="HQ148">IF(LEN($DU148)=0,1,SUM(IF(([2]JOE_DATA!$C$2:$C$19999=$DU148)*([2]JOE_DATA!$B$2:$B$19999="Value over US $5m")*([2]JOE_DATA!$A$2:$A$19999="Corporate"),1,0)))</f>
        <v>1</v>
      </c>
      <c r="HR148" s="3">
        <f t="array" ref="HR148">IF(LEN($DV148)=0,1,SUM(IF(([2]JOE_DATA!$C$2:$C$19999=$DV148)*([2]JOE_DATA!$B$2:$B$19999="Value over £500,000")*([2]JOE_DATA!$A$2:$A$19999="Corporate"),1,0)))</f>
        <v>1</v>
      </c>
      <c r="HS148" s="3">
        <f t="array" ref="HS148">IF(LEN($DW148)=0,1,SUM(IF(([2]JOE_DATA!$C$2:$C$19999=$DW148)*([2]JOE_DATA!$B$2:$B$19999="Value over Euro 5m")*([2]JOE_DATA!$A$2:$A$19999="Corporate"),1,0)))</f>
        <v>1</v>
      </c>
      <c r="HT148" s="3">
        <f t="array" ref="HT148">IF(LEN($DX148)=0,1,SUM(IF(([2]JOE_DATA!$C$2:$C$19999=$DX148)*([2]JOE_DATA!$B$2:$B$19999="Value range in euros")*([2]JOE_DATA!$A$2:$A$19999="Corporate"),1,0)))</f>
        <v>1</v>
      </c>
      <c r="HU148" s="3">
        <f t="array" ref="HU148">IF(LEN($DY148)=0,1,SUM(IF(([2]JOE_DATA!$C$2:$C$19999=$DY148)*([2]JOE_DATA!$B$2:$B$19999="Is the deal relevant for M&amp;A study")*([2]JOE_DATA!$A$2:$A$19999="Corporate"),1,0)))</f>
        <v>1</v>
      </c>
      <c r="HV148" s="3">
        <f t="array" ref="HV148">IF(LEN($DZ148)=0,1,SUM(IF(([2]JOE_DATA!$C$2:$C$19999=$DZ148)*([2]JOE_DATA!$B$2:$B$19999="Does the deal involve PE clients")*([2]JOE_DATA!$A$2:$A$19999="Corporate"),1,0)))</f>
        <v>1</v>
      </c>
      <c r="HW148" s="3">
        <f t="array" ref="HW148">IF(LEN($EA148)=0,1,SUM(IF(([2]JOE_DATA!$C$2:$C$19999=$EA148)*([2]JOE_DATA!$B$2:$B$19999="Quarter deal announced/signed")*([2]JOE_DATA!$A$2:$A$19999="Corporate"),1,0)))</f>
        <v>1</v>
      </c>
      <c r="HX148" s="3">
        <f t="array" ref="HX148">IF(LEN($EB148)=0,1,SUM(IF(([2]JOE_DATA!$C$2:$C$19999=$EB148)*([2]JOE_DATA!$B$2:$B$19999="Quarter deal completed")*([2]JOE_DATA!$A$2:$A$19999="Corporate"),1,0)))</f>
        <v>1</v>
      </c>
      <c r="HY148" s="3">
        <f t="array" ref="HY148">IF(LEN($EC148)=0,1,SUM(IF(([2]JOE_DATA!$C$2:$C$19999=$EC148)*([2]JOE_DATA!$B$2:$B$19999="Year deal announced/signed")*([2]JOE_DATA!$A$2:$A$19999="Corporate"),1,0)))</f>
        <v>1</v>
      </c>
      <c r="HZ148" s="3">
        <f t="array" ref="HZ148">IF(LEN($ED148)=0,1,SUM(IF(([2]JOE_DATA!$C$2:$C$19999=$ED148)*([2]JOE_DATA!$B$2:$B$19999="Year deal completed")*([2]JOE_DATA!$A$2:$A$19999="Corporate"),1,0)))</f>
        <v>1</v>
      </c>
      <c r="IA148" s="3">
        <v>1</v>
      </c>
      <c r="IB148" s="3">
        <f t="array" ref="IB148">IF(LEN($EF148)=0,1,SUM(IF(([2]JOE_DATA!$C$2:$C$19999=$EF148)*([2]JOE_DATA!$B$2:$B$19999="Work type")*([2]JOE_DATA!$A$2:$A$19999="Corporate Tax"),1,0)))</f>
        <v>1</v>
      </c>
      <c r="IC148" s="3">
        <f t="array" ref="IC148">IF(LEN($EG148)=0,0.4,SUM(IF(([2]JOE_DATA!$C$2:$C$19999=$EG148)*([2]JOE_DATA!$B$2:$B$19999="Work type")*([2]JOE_DATA!$A$2:$A$19999="EPC Construction"),0.4,0)))
+
IF(LEN($EH148)=0,0.3,SUM(IF(([2]JOE_DATA!$C$2:$C$19999=$EH148)*([2]JOE_DATA!$B$2:$B$19999="Work type")*([2]JOE_DATA!$A$2:$A$19999="EPC Construction"),0.3,0)))
+
IF(LEN($EI148)=0,0.3,SUM(IF(([2]JOE_DATA!$C$2:$C$19999=$EI148)*([2]JOE_DATA!$B$2:$B$19999="Work type")*([2]JOE_DATA!$A$2:$A$19999="EPC Construction"),0.3,0)))</f>
        <v>1</v>
      </c>
      <c r="ID148" s="3">
        <f t="array" ref="ID148">IF(LEN($EJ148)=0,0.4,SUM(IF(([2]JOE_DATA!$C$2:$C$19999=$EJ148)*([2]JOE_DATA!$B$2:$B$19999="Contract type")*([2]JOE_DATA!$A$2:$A$19999="EPC Construction"),0.4,0)))
+
IF(LEN($EK148)=0,0.3,SUM(IF(([2]JOE_DATA!$C$2:$C$19999=$EK148)*([2]JOE_DATA!$B$2:$B$19999="Contract type")*([2]JOE_DATA!$A$2:$A$19999="EPC Construction"),0.3,0)))
+
IF(LEN($EL148)=0,0.3,SUM(IF(([2]JOE_DATA!$C$2:$C$19999=$EL148)*([2]JOE_DATA!$B$2:$B$19999="Contract type")*([2]JOE_DATA!$A$2:$A$19999="EPC Construction"),0.3,0)))</f>
        <v>1</v>
      </c>
      <c r="IE148" s="3">
        <f t="array" ref="IE148">IF(LEN($EP148)=0,1,SUM(IF(([2]JOE_DATA!$C$2:$C$19999=$EP148)*([2]JOE_DATA!$B$2:$B$19999="Client type")*([2]JOE_DATA!$A$2:$A$19999="EPC Construction"),1,0)))</f>
        <v>1</v>
      </c>
      <c r="IF148" s="3">
        <f t="array" ref="IF148">IF(LEN($EN148)=0,1,SUM(IF(([2]JOE_DATA!$C$2:$C$19999=$EN148)*([2]JOE_DATA!$B$2:$B$19999="Subject matter")*([2]JOE_DATA!$A$2:$A$19999="EPC Construction"),1,0)))</f>
        <v>1</v>
      </c>
      <c r="IG148" s="3">
        <f t="array" ref="IG148">IF(LEN($ER148)=0,1,SUM(IF(([2]JOE_DATA!$C$2:$C$19999=$ER148)*([2]JOE_DATA!$B$2:$B$19999="Client scope")*([2]JOE_DATA!$A$2:$A$19999="EPC Construction"),1,0)))</f>
        <v>1</v>
      </c>
      <c r="IH148" s="3">
        <f t="array" ref="IH148">IF(LEN($ES148)=0,0.4,SUM(IF(([2]JOE_DATA!$C$2:$C$19999=$ES148)*([2]JOE_DATA!$B$2:$B$19999="Work type")*([2]JOE_DATA!$A$2:$A$19999="EPC Energy"),0.4,0)))
+
IF(LEN($ET148)=0,0.3,SUM(IF(([2]JOE_DATA!$C$2:$C$19999=$ET148)*([2]JOE_DATA!$B$2:$B$19999="Work type")*([2]JOE_DATA!$A$2:$A$19999="EPC Energy"),0.3,0)))
+
IF(LEN($EU148)=0,0.3,SUM(IF(([2]JOE_DATA!$C$2:$C$19999=$EU148)*([2]JOE_DATA!$B$2:$B$19999="Work type")*([2]JOE_DATA!$A$2:$A$19999="EPC Energy"),0.3,0)))</f>
        <v>1</v>
      </c>
      <c r="II148" s="3">
        <f t="array" ref="II148">IF(LEN($EV148)=0,1,SUM(IF(([2]JOE_DATA!$C$2:$C$19999=$EV148)*([2]JOE_DATA!$B$2:$B$19999="Work type")*([2]JOE_DATA!$A$2:$A$19999="EPC Energy"),1,0)))</f>
        <v>1</v>
      </c>
      <c r="IJ148" s="3">
        <f t="array" ref="IJ148">IF(LEN($EW148)=0,1,SUM(IF(([2]JOE_DATA!$C$2:$C$19999=$EW148)*([2]JOE_DATA!$B$2:$B$19999="Client type")*([2]JOE_DATA!$A$2:$A$19999="EPC Projects"),1,0)))</f>
        <v>1</v>
      </c>
      <c r="IK148" s="3">
        <f t="array" ref="IK148">IF(LEN($FE148)=0,0.4,SUM(IF(([2]JOE_DATA!$C$2:$C$19999=$FE148)*([2]JOE_DATA!$B$2:$B$19999="Client type")*([2]JOE_DATA!$A$2:$A$19999="Real Estate"),0.4,0)))
+
IF(LEN($FF148)=0,0.3,SUM(IF(([2]JOE_DATA!$C$2:$C$19999=$FF148)*([2]JOE_DATA!$B$2:$B$19999="Client type")*([2]JOE_DATA!$A$2:$A$19999="Real Estate"),0.3,0)))
+
IF(LEN($FG148)=0,0.3,SUM(IF(([2]JOE_DATA!$C$2:$C$19999=$FG148)*([2]JOE_DATA!$B$2:$B$19999="Client type")*([2]JOE_DATA!$A$2:$A$19999="Real Estate"),0.3,0)))</f>
        <v>1</v>
      </c>
      <c r="IL148" s="3">
        <f t="array" ref="IL148">IF(LEN($FH148)=0,0.4,SUM(IF(([2]JOE_DATA!$C$2:$C$19999=$FH148)*([2]JOE_DATA!$B$2:$B$19999="Work type")*([2]JOE_DATA!$A$2:$A$19999="Real Estate"),0.4,0)))
+
IF(LEN($FI148)=0,0.3,SUM(IF(([2]JOE_DATA!$C$2:$C$19999=$FI148)*([2]JOE_DATA!$B$2:$B$19999="Work type")*([2]JOE_DATA!$A$2:$A$19999="Real Estate"),0.3,0)))
+
IF(LEN($FJ148)=0,0.3,SUM(IF(([2]JOE_DATA!$C$2:$C$19999=$FJ148)*([2]JOE_DATA!$B$2:$B$19999="Work type")*([2]JOE_DATA!$A$2:$A$19999="Real Estate"),0.3,0)))</f>
        <v>1</v>
      </c>
      <c r="IM148" s="3">
        <f t="array" ref="IM148">IF(LEN($EX148)=0,0.4,SUM(IF(([2]JOE_DATA!$C$2:$C$19999=$EX148)*([2]JOE_DATA!$B$2:$B$19999="Work type")*([2]JOE_DATA!$A$2:$A$19999="Human Capital"),0.4,0)))
+
IF(LEN($EY148)=0,0.3,SUM(IF(([2]JOE_DATA!$C$2:$C$19999=$EY148)*([2]JOE_DATA!$B$2:$B$19999="Work type")*([2]JOE_DATA!$A$2:$A$19999="Human Capital"),0.3,0)))
+
IF(LEN($EZ148)=0,0.3,SUM(IF(([2]JOE_DATA!$C$2:$C$19999=$EZ148)*([2]JOE_DATA!$B$2:$B$19999="Work type")*([2]JOE_DATA!$A$2:$A$19999="Human Capital"),0.3,0)))</f>
        <v>1</v>
      </c>
      <c r="IN148" s="3">
        <f t="array" ref="IN148">IF(LEN($FA148)=0,0.4,SUM(IF(([2]JOE_DATA!$C$2:$C$19999=$FA148)*([2]JOE_DATA!$B$2:$B$19999="Sub-work types")*([2]JOE_DATA!$A$2:$A$19999="Human Capital"),0.4,0)))
+
IF(LEN($FB148)=0,0.3,SUM(IF(([2]JOE_DATA!$C$2:$C$19999=$FB148)*([2]JOE_DATA!$B$2:$B$19999="Sub-work types")*([2]JOE_DATA!$A$2:$A$19999="Human Capital"),0.3,0)))
+
IF(LEN($FC148)=0,0.3,SUM(IF(([2]JOE_DATA!$C$2:$C$19999=$FC148)*([2]JOE_DATA!$B$2:$B$19999="Sub-work types")*([2]JOE_DATA!$A$2:$A$19999="Human Capital"),0.3,0)))</f>
        <v>1</v>
      </c>
      <c r="IO148" s="16">
        <f t="array" ref="IO148">IF(LEN($FD148)=0,1,SUM(IF(([2]JOE_DATA!$C$2:$C$19999=$FD148)*([2]JOE_DATA!$B$2:$B$19999="Pension scheme")*([2]JOE_DATA!$A$2:$A$19999="Human Capital"),1,0)))</f>
        <v>1</v>
      </c>
      <c r="IP148" s="3">
        <f t="array" ref="IP148">IF(LEN($BT148)=0,0.4,SUM(IF(([2]JOE_DATA!$C$2:$C$19999=$BT148)*([2]JOE_DATA!$B$2:$B$19999="Other Matter Executive"),0.4,0)))
+
IF(LEN($BU148)=0,0.3,SUM(IF(([2]JOE_DATA!$C$2:$C$19999=$BU148)*([2]JOE_DATA!$B$2:$B$19999="Other Matter Executive"),0.3,0)))
+
IF(LEN($BV148)=0,0.3,SUM(IF(([2]JOE_DATA!$C$2:$C$19999=$BV148)*([2]JOE_DATA!$B$2:$B$19999="Other Matter Executive"),0.3,0)))</f>
        <v>1</v>
      </c>
    </row>
    <row r="149" spans="1:250" ht="18.75">
      <c r="A149" s="37" t="s">
        <v>246</v>
      </c>
      <c r="B149" s="38" t="s">
        <v>669</v>
      </c>
      <c r="C149" s="37" t="s">
        <v>248</v>
      </c>
      <c r="D149" s="37" t="s">
        <v>670</v>
      </c>
      <c r="E149" s="3"/>
      <c r="F149" s="39" t="s">
        <v>317</v>
      </c>
      <c r="G149" s="3"/>
      <c r="H149" s="3"/>
      <c r="I149" s="40" t="s">
        <v>319</v>
      </c>
      <c r="J149" s="40" t="s">
        <v>318</v>
      </c>
      <c r="K149" s="3"/>
      <c r="L149" s="37"/>
      <c r="M149" s="3"/>
      <c r="N149" s="3"/>
      <c r="O149" s="41" t="s">
        <v>100</v>
      </c>
      <c r="P149" s="37"/>
      <c r="Q149" s="37"/>
      <c r="R149" s="3"/>
      <c r="S149" s="42"/>
      <c r="T149" s="42">
        <v>39807</v>
      </c>
      <c r="U149" s="37" t="s">
        <v>317</v>
      </c>
      <c r="V149" s="3"/>
      <c r="W149" s="3"/>
      <c r="X149" s="40" t="s">
        <v>319</v>
      </c>
      <c r="Y149" s="40" t="s">
        <v>318</v>
      </c>
      <c r="Z149" s="3"/>
      <c r="AA149" s="37" t="s">
        <v>671</v>
      </c>
      <c r="AB149" s="37"/>
      <c r="AC149" s="3"/>
      <c r="AD149" s="37" t="s">
        <v>254</v>
      </c>
      <c r="AE149" s="3"/>
      <c r="AF149" s="3"/>
      <c r="AG149" s="43" t="s">
        <v>130</v>
      </c>
      <c r="AH149" s="3"/>
      <c r="AI149" s="37" t="s">
        <v>255</v>
      </c>
      <c r="AJ149" s="3"/>
      <c r="AK149" s="3"/>
      <c r="AL149" s="37"/>
      <c r="AM149" s="3"/>
      <c r="AN149" s="3"/>
      <c r="AO149" s="37" t="s">
        <v>256</v>
      </c>
      <c r="AP149" s="3"/>
      <c r="AQ149" s="3"/>
      <c r="AR149" s="3"/>
      <c r="AS149" s="3"/>
      <c r="AT149" s="3"/>
      <c r="AU149" s="3"/>
      <c r="AV149" s="3"/>
      <c r="AW149" s="3"/>
      <c r="AX149" s="3"/>
      <c r="AY149" s="3"/>
      <c r="AZ149" s="3"/>
      <c r="BA149" s="3"/>
      <c r="BB149" s="3"/>
      <c r="BC149" s="3"/>
      <c r="BD149" s="3"/>
      <c r="BE149" s="44"/>
      <c r="BF149" s="37"/>
      <c r="BG149" s="37" t="s">
        <v>254</v>
      </c>
      <c r="BH149" s="3"/>
      <c r="BI149" s="37" t="s">
        <v>289</v>
      </c>
      <c r="BJ149" s="45"/>
      <c r="BK149" s="45"/>
      <c r="BL149" s="46" t="s">
        <v>258</v>
      </c>
      <c r="BM149" s="46"/>
      <c r="BN149" s="37"/>
      <c r="BO149" s="3"/>
      <c r="BP149" s="3"/>
      <c r="BQ149" s="3"/>
      <c r="BR149" s="3"/>
      <c r="BS149" s="3"/>
      <c r="BT149" s="37"/>
      <c r="BU149" s="37"/>
      <c r="BV149" s="37"/>
      <c r="BW149" s="3"/>
      <c r="BX149" s="3"/>
      <c r="BY149" s="3"/>
      <c r="BZ149" s="3"/>
      <c r="CA149" s="3"/>
      <c r="CB149" s="3"/>
      <c r="CC149" s="3"/>
      <c r="CD149" s="41" t="s">
        <v>259</v>
      </c>
      <c r="CE149" s="40" t="s">
        <v>260</v>
      </c>
      <c r="CF149" s="3"/>
      <c r="CG149" s="41" t="s">
        <v>261</v>
      </c>
      <c r="CH149" s="40"/>
      <c r="CI149" s="3"/>
      <c r="CJ149" s="3"/>
      <c r="CK149" s="41" t="s">
        <v>262</v>
      </c>
      <c r="CL149" s="3"/>
      <c r="CM149" s="3"/>
      <c r="CN149" s="3"/>
      <c r="CO149" s="3"/>
      <c r="CP149" s="3"/>
      <c r="CQ149" s="37"/>
      <c r="CR149" s="37"/>
      <c r="CS149" s="37"/>
      <c r="CT149" s="37"/>
      <c r="CU149" s="37"/>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7"/>
      <c r="FF149" s="37"/>
      <c r="FG149" s="37"/>
      <c r="FH149" s="37"/>
      <c r="FI149" s="37"/>
      <c r="FJ149" s="3"/>
      <c r="FK149" s="3"/>
      <c r="FL149" s="3"/>
      <c r="FM149" s="3"/>
      <c r="FO149" s="3"/>
      <c r="FP149" s="3"/>
      <c r="FQ149" s="3" t="str">
        <f t="array" ref="FQ149">IF(SUM($FU149:$IP149)=74,"PASS","FAIL")</f>
        <v>PASS</v>
      </c>
      <c r="FR149" s="3">
        <f t="shared" si="13"/>
        <v>0</v>
      </c>
      <c r="FS149" s="3">
        <f t="shared" si="14"/>
        <v>0</v>
      </c>
      <c r="FT149" s="3"/>
      <c r="FU149" s="3">
        <f t="array" ref="FU149">SUM(IF(([2]JOE_DATA!$C$2:$C$19999=$C149)*([2]JOE_DATA!$B$2:$B$19999="Client Name Confidential"),1,0))</f>
        <v>1</v>
      </c>
      <c r="FV149" s="3">
        <f t="array" ref="FV149">IF(ISBLANK($E149),1,SUM(IF(([2]JOE_DATA!$C$2:$C$19999=$E149)*([2]JOE_DATA!$B$2:$B$19999="Client name confidential on completion"),1,0)))</f>
        <v>1</v>
      </c>
      <c r="FW149" s="3">
        <f t="array" ref="FW149">IF(LEN($F149)=0,0.5,SUM(IF(([2]JOE_DATA!$C$2:$C$19999=$F149)*([2]JOE_DATA!$B$2:$B$19999="Client sector group"),0.5,0)))
+
IF(LEN($G149)=0,0.25,SUM(IF(([2]JOE_DATA!$C$2:$C$19999=$G149)*([2]JOE_DATA!$B$2:$B$19999="Client sector group"),0.25,0)))
+
IF(LEN($H149)=0,0.25,SUM(IF(([2]JOE_DATA!$C$2:$C$19999=$H149)*([2]JOE_DATA!$B$2:$B$19999="Client sector group"),0.25,0)))</f>
        <v>1</v>
      </c>
      <c r="FX149" s="3">
        <f t="array" ref="FX149">IF(ISBLANK($I149),0.5,SUM(IF(([2]JOE_DATA!$C$2:$C$19999=$I149)*([2]JOE_DATA!$B$2:$B$19999="Client sub-sector group"),0.5,0)))
+
IF(ISBLANK($J149),0.25,SUM(IF(([2]JOE_DATA!$C$2:$C$19999=$J149)*([2]JOE_DATA!$B$2:$B$19999="Client sub-sector group"),0.25,0)))
+
IF(ISBLANK($K149),0.25,SUM(IF(([2]JOE_DATA!$C$2:$C$19999=$K149)*([2]JOE_DATA!$B$2:$B$19999="Client sub-sector group"),0.25,0)))</f>
        <v>1</v>
      </c>
      <c r="FY149" s="3">
        <f t="array" ref="FY149">IF(LEN($L149)=0,0.4,SUM(IF(([2]JOE_DATA!$C$2:$C$19999=$L149)*([2]JOE_DATA!$B$2:$B$19999="Predominant Country of Client"),0.4,0)))
+
IF(LEN($M149)=0,0.3,SUM(IF(([2]JOE_DATA!$C$2:$C$19999=$M149)*([2]JOE_DATA!$B$2:$B$19999="Predominant Country of Client"),0.3,0)))
+
IF(LEN($N149)=0,0.3,SUM(IF(([2]JOE_DATA!$C$2:$C$19999=$N149)*([2]JOE_DATA!$B$2:$B$19999="Predominant Country of Client"),0.3,0)))</f>
        <v>1</v>
      </c>
      <c r="FZ149" s="3">
        <f t="array" ref="FZ149">IF(LEN($O149)=0,0.4,SUM(IF(([2]JOE_DATA!$C$2:$C$19999=$O149)*([2]JOE_DATA!$B$2:$B$19999="Main practice group"),0.4,0)))
+
IF(LEN($P149)=0,0.3,SUM(IF(([2]JOE_DATA!$C$2:$C$19999=$P149)*([2]JOE_DATA!$B$2:$B$19999="Main practice group"),0.3,0)))
+
IF(LEN($Q149)=0,0.3,SUM(IF(([2]JOE_DATA!$C$2:$C$19999=$Q149)*([2]JOE_DATA!$B$2:$B$19999="Main practice group"),0.3,0)))</f>
        <v>1</v>
      </c>
      <c r="GA149" s="3">
        <f t="shared" si="15"/>
        <v>1</v>
      </c>
      <c r="GB149" s="3">
        <f t="shared" si="16"/>
        <v>1</v>
      </c>
      <c r="GC149" s="3">
        <f t="array" ref="GC149">IF(LEN($U149)=0,0.4,SUM(IF(([2]JOE_DATA!$C$2:$C$19999=$U149)*([2]JOE_DATA!$B$2:$B$19999="Matter sector group"),0.4,0)))
+
IF(LEN($V149)=0,0.3,SUM(IF(([2]JOE_DATA!$C$2:$C$19999=$V149)*([2]JOE_DATA!$B$2:$B$19999="Matter sector group"),0.3,0)))
+
IF(LEN($W149)=0,0.3,SUM(IF(([2]JOE_DATA!$C$2:$C$19999=$W149)*([2]JOE_DATA!$B$2:$B$19999="Matter sector group"),0.3,0)))</f>
        <v>1</v>
      </c>
      <c r="GD149" s="3">
        <f t="array" ref="GD149">IF(LEN($X149)=0,0.4,SUM(IF(([2]JOE_DATA!$C$2:$C$19999=$X149)*([2]JOE_DATA!$B$2:$B$19999="Matter sub-sector group"),0.4,0)))
+
IF(LEN($Y149)=0,0.3,SUM(IF(([2]JOE_DATA!$C$2:$C$19999=$Y149)*([2]JOE_DATA!$B$2:$B$19999="Matter sub-sector group"),0.3,0)))
+
IF(LEN($Z149)=0,0.3,SUM(IF(([2]JOE_DATA!$C$2:$C$19999=$Z149)*([2]JOE_DATA!$B$2:$B$19999="Matter sub-sector group"),0.3,0)))</f>
        <v>1</v>
      </c>
      <c r="GE149" s="3">
        <f t="array" ref="GE149">IF(ISBLANK($AD149),1,SUM(IF(([2]JOE_DATA!$C$2:$C$19999=$AD149)*([2]JOE_DATA!$B$2:$B$19999="Matter confidential"),1,0)))</f>
        <v>1</v>
      </c>
      <c r="GF149" s="3">
        <f t="array" ref="GF149">IF(ISBLANK($AE149),1,SUM(IF(([2]JOE_DATA!$C$2:$C$19999=$AE149)*([2]JOE_DATA!$B$2:$B$19999="Matter confidential on completion"),1,0)))</f>
        <v>1</v>
      </c>
      <c r="GG149" s="3">
        <f t="array" ref="GG149">IF(ISBLANK($AG149),1,SUM(IF(([2]JOE_DATA!$C$2:$C$19999=$AG149)*([2]JOE_DATA!$B$2:$B$19999="Applicable law"),1,0)))</f>
        <v>1</v>
      </c>
      <c r="GH149" s="3">
        <f t="array" ref="GH149">IF(ISBLANK($AO149),1,SUM(IF(([2]JOE_DATA!$C$2:$C$19999=$AO149)*([2]JOE_DATA!$B$2:$B$19999="Contentious"),1,0)))</f>
        <v>1</v>
      </c>
      <c r="GI149" s="3">
        <f t="array" ref="GI149">IF(ISBLANK($AP149),1,SUM(IF(([2]JOE_DATA!$C$2:$C$19999=$AP149)*([2]JOE_DATA!$B$2:$B$19999="Dispute resolution"),1,0)))</f>
        <v>1</v>
      </c>
      <c r="GJ149" s="3">
        <f t="array" ref="GJ149">IF(ISBLANK($AQ149),1,SUM(IF(([2]JOE_DATA!$C$2:$C$19999=$AQ149)*([2]JOE_DATA!$B$2:$B$19999="Language of dispute"),1,0)))</f>
        <v>1</v>
      </c>
      <c r="GK149" s="3">
        <f t="array" ref="GK149">IF(LEN($AW149)=0,0.4,SUM(IF(([2]JOE_DATA!$C$2:$C$19999=$AW149)*([2]JOE_DATA!$B$2:$B$19999="Country Of Arbitration"),0.4,0)))
+
IF(LEN($AX149)=0,0.3,SUM(IF(([2]JOE_DATA!$C$2:$C$19999=$AX149)*([2]JOE_DATA!$B$2:$B$19999="Country Of Arbitration"),0.3,0)))
+
IF(LEN($AY149)=0,0.3,SUM(IF(([2]JOE_DATA!$C$2:$C$19999=$AY149)*([2]JOE_DATA!$B$2:$B$19999="Country Of Arbitration"),0.3,0)))</f>
        <v>1</v>
      </c>
      <c r="GL149" s="3">
        <f t="array" ref="GL149">IF(LEN($AT149)=0,0.4,SUM(IF(([2]JOE_DATA!$C$2:$C$19999=$AT149)*([2]JOE_DATA!$B$2:$B$19999="Jurisdiction of dispute"),0.4,0)))
+
IF(LEN($AU149)=0,0.3,SUM(IF(([2]JOE_DATA!$C$2:$C$19999=$AU149)*([2]JOE_DATA!$B$2:$B$19999="Jurisdiction of dispute"),0.3,0)))
+
IF(LEN($AV149)=0,0.3,SUM(IF(([2]JOE_DATA!$C$2:$C$19999=$AV149)*([2]JOE_DATA!$B$2:$B$19999="Jurisdiction of dispute"),0.3,0)))</f>
        <v>1</v>
      </c>
      <c r="GM149" s="3">
        <f t="array" ref="GM149">IF(LEN($AZ149)=0,0.6,SUM(IF(([2]JOE_DATA!$C$2:$C$19999=$AZ149)*([2]JOE_DATA!$B$2:$B$19999="Seat of arbitration"),0.6,0)))
+
IF(LEN($BA149)=0,0.4,SUM(IF(([2]JOE_DATA!$C$2:$C$19999=$BA149)*([2]JOE_DATA!$B$2:$B$19999="Seat of arbitration"),0.4,0)))</f>
        <v>1</v>
      </c>
      <c r="GN149" s="3">
        <f t="array" ref="GN149">IF(ISBLANK($BB149),1,SUM(IF(([2]JOE_DATA!$C$2:$C$19999=$BB149)*([2]JOE_DATA!$B$2:$B$19999="Arbitral rules"),1,0)))</f>
        <v>1</v>
      </c>
      <c r="GO149" s="3">
        <f t="array" ref="GO149">IF(ISBLANK($BC149),1,SUM(IF(([2]JOE_DATA!$C$2:$C$19999=$BC149)*([2]JOE_DATA!$B$2:$B$19999="Investment treaty"),1,0)))</f>
        <v>1</v>
      </c>
      <c r="GP149" s="3">
        <f t="array" ref="GP149">IF(ISBLANK($BD149),1,SUM(IF(([2]JOE_DATA!$C$2:$C$19999=$BD149)*([2]JOE_DATA!$B$2:$B$19999="Investigation type"),1,0)))</f>
        <v>1</v>
      </c>
      <c r="GQ149" s="3">
        <f t="array" ref="GQ149">IF(ISBLANK($BF149),1,SUM(IF(([2]JOE_DATA!$C$2:$C$19999=$BF149)*([2]JOE_DATA!$B$2:$B$19999="Currency of deal"),1,0)))</f>
        <v>1</v>
      </c>
      <c r="GR149" s="3">
        <f t="array" ref="GR149">IF(ISBLANK($BG149),1,SUM(IF(([2]JOE_DATA!$C$2:$C$19999=$BG149)*([2]JOE_DATA!$B$2:$B$19999="Value confidential"),1,0)))</f>
        <v>1</v>
      </c>
      <c r="GS149" s="3">
        <f t="array" ref="GS149">IF(ISBLANK($BH149),1,SUM(IF(([2]JOE_DATA!$C$2:$C$19999=$BH149)*([2]JOE_DATA!$B$2:$B$19999="Value confidential on completion"),1,0)))</f>
        <v>1</v>
      </c>
      <c r="GT149" s="3">
        <f t="array" ref="GT149">IF(LEN($BI149)=0,0.4,SUM(IF(([2]JOE_DATA!$C$2:$C$19999=$BI149)*([2]JOE_DATA!$B$2:$B$19999="Teams"),0.4,0)))
+
IF(LEN($BJ149)=0,0.3,SUM(IF(([2]JOE_DATA!$C$2:$C$19999=$BJ149)*([2]JOE_DATA!$B$2:$B$19999="Teams"),0.3,0)))
+
IF(LEN($BK149)=0,0.3,SUM(IF(([2]JOE_DATA!$C$2:$C$19999=$BK149)*([2]JOE_DATA!$B$2:$B$19999="Teams"),0.3,0)))</f>
        <v>1</v>
      </c>
      <c r="GU149" s="3">
        <f t="array" ref="GU149">IF(LEN($BL149)=0,0.4,SUM(IF(([2]JOE_DATA!$C$2:$C$19999=$BL149)*([2]JOE_DATA!$B$2:$B$19999="Lead Matter Partner"),0.4,0)))
+
IF(LEN($BM149)=0,0.3,SUM(IF(([2]JOE_DATA!$C$2:$C$19999=$BM149)*([2]JOE_DATA!$B$2:$B$19999="Lead Matter Partner"),0.3,0)))
+
IF(LEN($BN149)=0,0.3,SUM(IF(([2]JOE_DATA!$C$2:$C$19999=$BN149)*([2]JOE_DATA!$B$2:$B$19999="Lead Matter Partner"),0.3,0)))</f>
        <v>1</v>
      </c>
      <c r="GV149" s="3">
        <f t="array" ref="GV149">IF(LEN($BP149)=0,0.4,SUM(IF(([2]JOE_DATA!$C$2:$C$19999=$BP149)*([2]JOE_DATA!$B$2:$B$19999="Source of credential"),0.4,0)))
+
IF(LEN($BQ149)=0,0.3,SUM(IF(([2]JOE_DATA!$C$2:$C$19999=$BQ149)*([2]JOE_DATA!$B$2:$B$19999="Source of credential"),0.3,0)))
+
IF(LEN($BR149)=0,0.3,SUM(IF(([2]JOE_DATA!$C$2:$C$19999=$BR149)*([2]JOE_DATA!$B$2:$B$19999="Source of credential"),0.3,0)))</f>
        <v>1</v>
      </c>
      <c r="GW149" s="3">
        <f t="array" ref="GW149">IF(LEN($BX149)=0,0.4,SUM(IF(([2]JOE_DATA!$C$2:$C$19999=$BX149)*([2]JOE_DATA!$B$2:$B$19999="CMS firms involved"),0.4,0)))
+
IF(LEN($BY149)=0,0.6,SUM(IF(([2]JOE_DATA!$C$2:$C$19999=$BY149)*([2]JOE_DATA!$B$2:$B$19999="CMS firms involved"),0.6,0)))</f>
        <v>1</v>
      </c>
      <c r="GX149" s="3">
        <f t="array" ref="GX149">IF(ISBLANK($BZ149),1,SUM(IF(([2]JOE_DATA!$C$2:$C$19999=$BZ149)*([2]JOE_DATA!$B$2:$B$19999="Lead CMS firm"),1,0)))</f>
        <v>1</v>
      </c>
      <c r="GY149" s="3">
        <f t="array" ref="GY149">IF(LEN($CA149)=0,0.4,SUM(IF(([2]JOE_DATA!$C$2:$C$19999=$CA149)*([2]JOE_DATA!$B$2:$B$19999="Countries of other CMS firms"),0.4,0)))
+
IF(LEN($CB149)=0,0.3,SUM(IF(([2]JOE_DATA!$C$2:$C$19999=$CB149)*([2]JOE_DATA!$B$2:$B$19999="Countries of other CMS firms"),0.3,0)))
+
IF(LEN($CC149)=0,0.3,SUM(IF(([2]JOE_DATA!$C$2:$C$19999=$CC149)*([2]JOE_DATA!$B$2:$B$19999="Countries of other CMS firms"),0.3,0)))</f>
        <v>1</v>
      </c>
      <c r="GZ149" s="3">
        <f t="array" ref="GZ149">IF(ISBLANK($CD149),1,SUM(IF(([2]JOE_DATA!$C$2:$C$19999=$CD149)*([2]JOE_DATA!$B$2:$B$19999="Credential status"),1,0)))</f>
        <v>1</v>
      </c>
      <c r="HA149" s="3">
        <f t="array" ref="HA149">IF(ISBLANK($CE149),1,SUM(IF(([2]JOE_DATA!$C$2:$C$19999=$CE149)*([2]JOE_DATA!$B$2:$B$19999="Credential version"),1,0)))</f>
        <v>1</v>
      </c>
      <c r="HB149" s="3">
        <f t="array" ref="HB149">IF(ISBLANK($CG149),1,SUM(IF(([2]JOE_DATA!$C$2:$C$19999=$CG149)*([2]JOE_DATA!$B$2:$B$19999="Credential type "),1,0)))</f>
        <v>1</v>
      </c>
      <c r="HC149" s="3">
        <f t="array" ref="HC149">IF(ISBLANK($CH149),1,SUM(IF(([2]JOE_DATA!$C$2:$C$19999=$CH149)*([2]JOE_DATA!$B$2:$B$19999="Other uses"),1,0)))</f>
        <v>1</v>
      </c>
      <c r="HD149" s="3">
        <f t="array" ref="HD149">IF(ISBLANK($CK149),1,SUM(IF(([2]JOE_DATA!$C$2:$C$19999=$CK149)*([2]JOE_DATA!$B$2:$B$19999="Priority"),1,0)))</f>
        <v>1</v>
      </c>
      <c r="HE149" s="3">
        <f t="array" ref="HE149">IF(LEN($CM149)=0,0.4,SUM(IF(([2]JOE_DATA!$C$2:$C$19999=$CM149)*([2]JOE_DATA!$B$2:$B$19999="Know how"),0.4,0)))
+
IF(LEN($CN149)=0,0.3,SUM(IF(([2]JOE_DATA!$C$2:$C$19999=$CN149)*([2]JOE_DATA!$B$2:$B$19999="Know how"),0.3,0)))
+
IF(LEN($CO149)=0,0.3,SUM(IF(([2]JOE_DATA!$C$2:$C$19999=$CO149)*([2]JOE_DATA!$B$2:$B$19999="Know how"),0.3,0)))</f>
        <v>1</v>
      </c>
      <c r="HF149" s="3">
        <f t="array" ref="HF149">IF(LEN($CS149)=0,0.4,SUM(IF(([2]JOE_DATA!$C$2:$C$19999=$CS149)*([2]JOE_DATA!$B$2:$B$19999="Work type")*([2]JOE_DATA!$A$2:$A$19999="BAIF"),0.4,0)))
+
IF(LEN($CT149)=0,0.3,SUM(IF(([2]JOE_DATA!$C$2:$C$19999=$CT149)*([2]JOE_DATA!$B$2:$B$19999="Work type")*([2]JOE_DATA!$A$2:$A$19999="BAIF"),0.3,0)))
+
IF(LEN($CU149)=0,0.3,SUM(IF(([2]JOE_DATA!$C$2:$C$19999=$CU149)*([2]JOE_DATA!$B$2:$B$19999="Work type")*([2]JOE_DATA!$A$2:$A$19999="BAIF"),0.3,0)))</f>
        <v>1</v>
      </c>
      <c r="HG149" s="3">
        <f t="array" ref="HG149">IF(LEN($CQ149)=0,1,SUM(IF(([2]JOE_DATA!$C$2:$C$19999=$CQ149)*([2]JOE_DATA!$B$2:$B$19999="Client type")*([2]JOE_DATA!$A$2:$A$19999="BAIF"),1,0)))</f>
        <v>1</v>
      </c>
      <c r="HH149" s="3">
        <f t="array" ref="HH149">IF(LEN($CW149)=0,0.4,SUM(IF(([2]JOE_DATA!$C$2:$C$19999=$CW149)*([2]JOE_DATA!$B$2:$B$19999="Work type")*([2]JOE_DATA!$A$2:$A$19999="CRD"),0.4,0)))
+
IF(LEN($CX149)=0,0.3,SUM(IF(([2]JOE_DATA!$C$2:$C$19999=$CX149)*([2]JOE_DATA!$B$2:$B$19999="Work type")*([2]JOE_DATA!$A$2:$A$19999="CRD"),0.3,0)))
+
IF(LEN($CY149)=0,0.3,SUM(IF(([2]JOE_DATA!$C$2:$C$19999=$CY149)*([2]JOE_DATA!$B$2:$B$19999="Work type")*([2]JOE_DATA!$A$2:$A$19999="CRD"),0.3,0)))</f>
        <v>1</v>
      </c>
      <c r="HI149" s="3">
        <f t="array" ref="HI149">IF(LEN($CZ149)=0,0.4,SUM(IF(([2]JOE_DATA!$C$2:$C$19999=$CZ149)*([2]JOE_DATA!$B$2:$B$19999="Sub-work type")*([2]JOE_DATA!$A$2:$A$19999="CRD"),0.4,0)))
+
IF(LEN($DA149)=0,0.3,SUM(IF(([2]JOE_DATA!$C$2:$C$19999=$DA149)*([2]JOE_DATA!$B$2:$B$19999="Sub-work type")*([2]JOE_DATA!$A$2:$A$19999="CRD"),0.3,0)))
+
IF(LEN($DB149)=0,0.3,SUM(IF(([2]JOE_DATA!$C$2:$C$19999=$DB149)*([2]JOE_DATA!$B$2:$B$19999="Sub-work type")*([2]JOE_DATA!$A$2:$A$19999="CRD"),0.3,0)))</f>
        <v>1</v>
      </c>
      <c r="HJ149" s="3">
        <f t="array" ref="HJ149">IF(LEN($CV149)=0,1,SUM(IF(([2]JOE_DATA!$C$2:$C$19999=$CV149)*([2]JOE_DATA!$B$2:$B$19999="Client type")*([2]JOE_DATA!$A$2:$A$19999="CRD"),1,0)))</f>
        <v>1</v>
      </c>
      <c r="HK149" s="3">
        <f t="array" ref="HK149">IF(LEN($DC149)=0,0.4,SUM(IF(([2]JOE_DATA!$C$2:$C$19999=$DC149)*([2]JOE_DATA!$B$2:$B$19999="Work type")*([2]JOE_DATA!$A$2:$A$19999="Corporate"),0.4,0)))
+
IF(LEN($DD149)=0,0.3,SUM(IF(([2]JOE_DATA!$C$2:$C$19999=$DD149)*([2]JOE_DATA!$B$2:$B$19999="Work type")*([2]JOE_DATA!$A$2:$A$19999="Corporate"),0.3,0)))
+
IF(LEN($DE149)=0,0.3,SUM(IF(([2]JOE_DATA!$C$2:$C$19999=$DE149)*([2]JOE_DATA!$B$2:$B$19999="Work type")*([2]JOE_DATA!$A$2:$A$19999="Corporate"),0.3,0)))</f>
        <v>1</v>
      </c>
      <c r="HL149" s="3">
        <f t="array" ref="HL149">IF(LEN($DF149)=0,0.4,SUM(IF(([2]JOE_DATA!$C$2:$C$19999=$DF149)*([2]JOE_DATA!$B$2:$B$19999="Sub-work type")*([2]JOE_DATA!$A$2:$A$19999="Corporate"),0.4,0)))
+
IF(LEN($DG149)=0,0.3,SUM(IF(([2]JOE_DATA!$C$2:$C$19999=$DG149)*([2]JOE_DATA!$B$2:$B$19999="Sub-work type")*([2]JOE_DATA!$A$2:$A$19999="Corporate"),0.3,0)))
+
IF(LEN($DH149)=0,0.3,SUM(IF(([2]JOE_DATA!$C$2:$C$19999=$DH149)*([2]JOE_DATA!$B$2:$B$19999="Sub-work type")*([2]JOE_DATA!$A$2:$A$19999="Corporate"),0.3,0)))</f>
        <v>1</v>
      </c>
      <c r="HM149" s="3">
        <f t="array" ref="HM149">IF(LEN($DI149)=0,0.4,SUM(IF(([2]JOE_DATA!$C$2:$C$19999=$DI149)*([2]JOE_DATA!$B$2:$B$19999="Acting for")*([2]JOE_DATA!$A$2:$A$19999="Corporate"),0.4,0)))
+
IF(LEN($DJ149)=0,0.3,SUM(IF(([2]JOE_DATA!$C$2:$C$19999=$DJ149)*([2]JOE_DATA!$B$2:$B$19999="Acting for")*([2]JOE_DATA!$A$2:$A$19999="Corporate"),0.3,0)))
+
IF(LEN($DK149)=0,0.3,SUM(IF(([2]JOE_DATA!$C$2:$C$19999=$DK149)*([2]JOE_DATA!$B$2:$B$19999="Acting for")*([2]JOE_DATA!$A$2:$A$19999="Corporate"),0.3,0)))</f>
        <v>1</v>
      </c>
      <c r="HN149" s="3">
        <f t="array" ref="HN149">IF(LEN($DM149)=0,0.4,SUM(IF(([2]JOE_DATA!$C$2:$C$19999=$DM149)*([2]JOE_DATA!$B$2:$B$19999="Country of buyer")*([2]JOE_DATA!$A$2:$A$19999="Corporate"),0.4,0)))
+
IF(LEN($DN149)=0,0.3,SUM(IF(([2]JOE_DATA!$C$2:$C$19999=$DN149)*([2]JOE_DATA!$B$2:$B$19999="Country of buyer")*([2]JOE_DATA!$A$2:$A$19999="Corporate"),0.3,0)))
+
IF(LEN($DL149)=0,0.3,SUM(IF(([2]JOE_DATA!$C$2:$C$19999=$DL149)*([2]JOE_DATA!$B$2:$B$19999="Country of buyer")*([2]JOE_DATA!$A$2:$A$19999="Corporate"),0.3,0)))</f>
        <v>1</v>
      </c>
      <c r="HO149" s="3">
        <f t="array" ref="HO149">IF(LEN($DO149)=0,0.4,SUM(IF(([2]JOE_DATA!$C$2:$C$19999=$DO149)*([2]JOE_DATA!$B$2:$B$19999="Country of seller")*([2]JOE_DATA!$A$2:$A$19999="Corporate"),0.4,0)))
+
IF(LEN($DP149)=0,0.3,SUM(IF(([2]JOE_DATA!$C$2:$C$19999=$DP149)*([2]JOE_DATA!$B$2:$B$19999="Country of seller")*([2]JOE_DATA!$A$2:$A$19999="Corporate"),0.3,0)))
+
IF(LEN($DQ149)=0,0.3,SUM(IF(([2]JOE_DATA!$C$2:$C$19999=$DQ149)*([2]JOE_DATA!$B$2:$B$19999="Country of seller")*([2]JOE_DATA!$A$2:$A$19999="Corporate"),0.3,0)))</f>
        <v>1</v>
      </c>
      <c r="HP149" s="3">
        <f t="array" ref="HP149">IF(LEN($DR149)=0,0.4,SUM(IF(([2]JOE_DATA!$C$2:$C$19999=$DR149)*([2]JOE_DATA!$B$2:$B$19999="Country of target")*([2]JOE_DATA!$A$2:$A$19999="Corporate"),0.4,0)))
+
IF(LEN($DS149)=0,0.3,SUM(IF(([2]JOE_DATA!$C$2:$C$19999=$DS149)*([2]JOE_DATA!$B$2:$B$19999="Country of target")*([2]JOE_DATA!$A$2:$A$19999="Corporate"),0.3,0)))
+
IF(LEN($DT149)=0,0.3,SUM(IF(([2]JOE_DATA!$C$2:$C$19999=$DT149)*([2]JOE_DATA!$B$2:$B$19999="Country of target")*([2]JOE_DATA!$A$2:$A$19999="Corporate"),0.3,0)))</f>
        <v>1</v>
      </c>
      <c r="HQ149" s="3">
        <f t="array" ref="HQ149">IF(LEN($DU149)=0,1,SUM(IF(([2]JOE_DATA!$C$2:$C$19999=$DU149)*([2]JOE_DATA!$B$2:$B$19999="Value over US $5m")*([2]JOE_DATA!$A$2:$A$19999="Corporate"),1,0)))</f>
        <v>1</v>
      </c>
      <c r="HR149" s="3">
        <f t="array" ref="HR149">IF(LEN($DV149)=0,1,SUM(IF(([2]JOE_DATA!$C$2:$C$19999=$DV149)*([2]JOE_DATA!$B$2:$B$19999="Value over £500,000")*([2]JOE_DATA!$A$2:$A$19999="Corporate"),1,0)))</f>
        <v>1</v>
      </c>
      <c r="HS149" s="3">
        <f t="array" ref="HS149">IF(LEN($DW149)=0,1,SUM(IF(([2]JOE_DATA!$C$2:$C$19999=$DW149)*([2]JOE_DATA!$B$2:$B$19999="Value over Euro 5m")*([2]JOE_DATA!$A$2:$A$19999="Corporate"),1,0)))</f>
        <v>1</v>
      </c>
      <c r="HT149" s="3">
        <f t="array" ref="HT149">IF(LEN($DX149)=0,1,SUM(IF(([2]JOE_DATA!$C$2:$C$19999=$DX149)*([2]JOE_DATA!$B$2:$B$19999="Value range in euros")*([2]JOE_DATA!$A$2:$A$19999="Corporate"),1,0)))</f>
        <v>1</v>
      </c>
      <c r="HU149" s="3">
        <f t="array" ref="HU149">IF(LEN($DY149)=0,1,SUM(IF(([2]JOE_DATA!$C$2:$C$19999=$DY149)*([2]JOE_DATA!$B$2:$B$19999="Is the deal relevant for M&amp;A study")*([2]JOE_DATA!$A$2:$A$19999="Corporate"),1,0)))</f>
        <v>1</v>
      </c>
      <c r="HV149" s="3">
        <f t="array" ref="HV149">IF(LEN($DZ149)=0,1,SUM(IF(([2]JOE_DATA!$C$2:$C$19999=$DZ149)*([2]JOE_DATA!$B$2:$B$19999="Does the deal involve PE clients")*([2]JOE_DATA!$A$2:$A$19999="Corporate"),1,0)))</f>
        <v>1</v>
      </c>
      <c r="HW149" s="3">
        <f t="array" ref="HW149">IF(LEN($EA149)=0,1,SUM(IF(([2]JOE_DATA!$C$2:$C$19999=$EA149)*([2]JOE_DATA!$B$2:$B$19999="Quarter deal announced/signed")*([2]JOE_DATA!$A$2:$A$19999="Corporate"),1,0)))</f>
        <v>1</v>
      </c>
      <c r="HX149" s="3">
        <f t="array" ref="HX149">IF(LEN($EB149)=0,1,SUM(IF(([2]JOE_DATA!$C$2:$C$19999=$EB149)*([2]JOE_DATA!$B$2:$B$19999="Quarter deal completed")*([2]JOE_DATA!$A$2:$A$19999="Corporate"),1,0)))</f>
        <v>1</v>
      </c>
      <c r="HY149" s="3">
        <f t="array" ref="HY149">IF(LEN($EC149)=0,1,SUM(IF(([2]JOE_DATA!$C$2:$C$19999=$EC149)*([2]JOE_DATA!$B$2:$B$19999="Year deal announced/signed")*([2]JOE_DATA!$A$2:$A$19999="Corporate"),1,0)))</f>
        <v>1</v>
      </c>
      <c r="HZ149" s="3">
        <f t="array" ref="HZ149">IF(LEN($ED149)=0,1,SUM(IF(([2]JOE_DATA!$C$2:$C$19999=$ED149)*([2]JOE_DATA!$B$2:$B$19999="Year deal completed")*([2]JOE_DATA!$A$2:$A$19999="Corporate"),1,0)))</f>
        <v>1</v>
      </c>
      <c r="IA149" s="3">
        <v>1</v>
      </c>
      <c r="IB149" s="3">
        <f t="array" ref="IB149">IF(LEN($EF149)=0,1,SUM(IF(([2]JOE_DATA!$C$2:$C$19999=$EF149)*([2]JOE_DATA!$B$2:$B$19999="Work type")*([2]JOE_DATA!$A$2:$A$19999="Corporate Tax"),1,0)))</f>
        <v>1</v>
      </c>
      <c r="IC149" s="3">
        <f t="array" ref="IC149">IF(LEN($EG149)=0,0.4,SUM(IF(([2]JOE_DATA!$C$2:$C$19999=$EG149)*([2]JOE_DATA!$B$2:$B$19999="Work type")*([2]JOE_DATA!$A$2:$A$19999="EPC Construction"),0.4,0)))
+
IF(LEN($EH149)=0,0.3,SUM(IF(([2]JOE_DATA!$C$2:$C$19999=$EH149)*([2]JOE_DATA!$B$2:$B$19999="Work type")*([2]JOE_DATA!$A$2:$A$19999="EPC Construction"),0.3,0)))
+
IF(LEN($EI149)=0,0.3,SUM(IF(([2]JOE_DATA!$C$2:$C$19999=$EI149)*([2]JOE_DATA!$B$2:$B$19999="Work type")*([2]JOE_DATA!$A$2:$A$19999="EPC Construction"),0.3,0)))</f>
        <v>1</v>
      </c>
      <c r="ID149" s="3">
        <f t="array" ref="ID149">IF(LEN($EJ149)=0,0.4,SUM(IF(([2]JOE_DATA!$C$2:$C$19999=$EJ149)*([2]JOE_DATA!$B$2:$B$19999="Contract type")*([2]JOE_DATA!$A$2:$A$19999="EPC Construction"),0.4,0)))
+
IF(LEN($EK149)=0,0.3,SUM(IF(([2]JOE_DATA!$C$2:$C$19999=$EK149)*([2]JOE_DATA!$B$2:$B$19999="Contract type")*([2]JOE_DATA!$A$2:$A$19999="EPC Construction"),0.3,0)))
+
IF(LEN($EL149)=0,0.3,SUM(IF(([2]JOE_DATA!$C$2:$C$19999=$EL149)*([2]JOE_DATA!$B$2:$B$19999="Contract type")*([2]JOE_DATA!$A$2:$A$19999="EPC Construction"),0.3,0)))</f>
        <v>1</v>
      </c>
      <c r="IE149" s="3">
        <f t="array" ref="IE149">IF(LEN($EP149)=0,1,SUM(IF(([2]JOE_DATA!$C$2:$C$19999=$EP149)*([2]JOE_DATA!$B$2:$B$19999="Client type")*([2]JOE_DATA!$A$2:$A$19999="EPC Construction"),1,0)))</f>
        <v>1</v>
      </c>
      <c r="IF149" s="3">
        <f t="array" ref="IF149">IF(LEN($EN149)=0,1,SUM(IF(([2]JOE_DATA!$C$2:$C$19999=$EN149)*([2]JOE_DATA!$B$2:$B$19999="Subject matter")*([2]JOE_DATA!$A$2:$A$19999="EPC Construction"),1,0)))</f>
        <v>1</v>
      </c>
      <c r="IG149" s="3">
        <f t="array" ref="IG149">IF(LEN($ER149)=0,1,SUM(IF(([2]JOE_DATA!$C$2:$C$19999=$ER149)*([2]JOE_DATA!$B$2:$B$19999="Client scope")*([2]JOE_DATA!$A$2:$A$19999="EPC Construction"),1,0)))</f>
        <v>1</v>
      </c>
      <c r="IH149" s="3">
        <f t="array" ref="IH149">IF(LEN($ES149)=0,0.4,SUM(IF(([2]JOE_DATA!$C$2:$C$19999=$ES149)*([2]JOE_DATA!$B$2:$B$19999="Work type")*([2]JOE_DATA!$A$2:$A$19999="EPC Energy"),0.4,0)))
+
IF(LEN($ET149)=0,0.3,SUM(IF(([2]JOE_DATA!$C$2:$C$19999=$ET149)*([2]JOE_DATA!$B$2:$B$19999="Work type")*([2]JOE_DATA!$A$2:$A$19999="EPC Energy"),0.3,0)))
+
IF(LEN($EU149)=0,0.3,SUM(IF(([2]JOE_DATA!$C$2:$C$19999=$EU149)*([2]JOE_DATA!$B$2:$B$19999="Work type")*([2]JOE_DATA!$A$2:$A$19999="EPC Energy"),0.3,0)))</f>
        <v>1</v>
      </c>
      <c r="II149" s="3">
        <f t="array" ref="II149">IF(LEN($EV149)=0,1,SUM(IF(([2]JOE_DATA!$C$2:$C$19999=$EV149)*([2]JOE_DATA!$B$2:$B$19999="Work type")*([2]JOE_DATA!$A$2:$A$19999="EPC Energy"),1,0)))</f>
        <v>1</v>
      </c>
      <c r="IJ149" s="3">
        <f t="array" ref="IJ149">IF(LEN($EW149)=0,1,SUM(IF(([2]JOE_DATA!$C$2:$C$19999=$EW149)*([2]JOE_DATA!$B$2:$B$19999="Client type")*([2]JOE_DATA!$A$2:$A$19999="EPC Projects"),1,0)))</f>
        <v>1</v>
      </c>
      <c r="IK149" s="3">
        <f t="array" ref="IK149">IF(LEN($FE149)=0,0.4,SUM(IF(([2]JOE_DATA!$C$2:$C$19999=$FE149)*([2]JOE_DATA!$B$2:$B$19999="Client type")*([2]JOE_DATA!$A$2:$A$19999="Real Estate"),0.4,0)))
+
IF(LEN($FF149)=0,0.3,SUM(IF(([2]JOE_DATA!$C$2:$C$19999=$FF149)*([2]JOE_DATA!$B$2:$B$19999="Client type")*([2]JOE_DATA!$A$2:$A$19999="Real Estate"),0.3,0)))
+
IF(LEN($FG149)=0,0.3,SUM(IF(([2]JOE_DATA!$C$2:$C$19999=$FG149)*([2]JOE_DATA!$B$2:$B$19999="Client type")*([2]JOE_DATA!$A$2:$A$19999="Real Estate"),0.3,0)))</f>
        <v>1</v>
      </c>
      <c r="IL149" s="3">
        <f t="array" ref="IL149">IF(LEN($FH149)=0,0.4,SUM(IF(([2]JOE_DATA!$C$2:$C$19999=$FH149)*([2]JOE_DATA!$B$2:$B$19999="Work type")*([2]JOE_DATA!$A$2:$A$19999="Real Estate"),0.4,0)))
+
IF(LEN($FI149)=0,0.3,SUM(IF(([2]JOE_DATA!$C$2:$C$19999=$FI149)*([2]JOE_DATA!$B$2:$B$19999="Work type")*([2]JOE_DATA!$A$2:$A$19999="Real Estate"),0.3,0)))
+
IF(LEN($FJ149)=0,0.3,SUM(IF(([2]JOE_DATA!$C$2:$C$19999=$FJ149)*([2]JOE_DATA!$B$2:$B$19999="Work type")*([2]JOE_DATA!$A$2:$A$19999="Real Estate"),0.3,0)))</f>
        <v>1</v>
      </c>
      <c r="IM149" s="3">
        <f t="array" ref="IM149">IF(LEN($EX149)=0,0.4,SUM(IF(([2]JOE_DATA!$C$2:$C$19999=$EX149)*([2]JOE_DATA!$B$2:$B$19999="Work type")*([2]JOE_DATA!$A$2:$A$19999="Human Capital"),0.4,0)))
+
IF(LEN($EY149)=0,0.3,SUM(IF(([2]JOE_DATA!$C$2:$C$19999=$EY149)*([2]JOE_DATA!$B$2:$B$19999="Work type")*([2]JOE_DATA!$A$2:$A$19999="Human Capital"),0.3,0)))
+
IF(LEN($EZ149)=0,0.3,SUM(IF(([2]JOE_DATA!$C$2:$C$19999=$EZ149)*([2]JOE_DATA!$B$2:$B$19999="Work type")*([2]JOE_DATA!$A$2:$A$19999="Human Capital"),0.3,0)))</f>
        <v>1</v>
      </c>
      <c r="IN149" s="3">
        <f t="array" ref="IN149">IF(LEN($FA149)=0,0.4,SUM(IF(([2]JOE_DATA!$C$2:$C$19999=$FA149)*([2]JOE_DATA!$B$2:$B$19999="Sub-work types")*([2]JOE_DATA!$A$2:$A$19999="Human Capital"),0.4,0)))
+
IF(LEN($FB149)=0,0.3,SUM(IF(([2]JOE_DATA!$C$2:$C$19999=$FB149)*([2]JOE_DATA!$B$2:$B$19999="Sub-work types")*([2]JOE_DATA!$A$2:$A$19999="Human Capital"),0.3,0)))
+
IF(LEN($FC149)=0,0.3,SUM(IF(([2]JOE_DATA!$C$2:$C$19999=$FC149)*([2]JOE_DATA!$B$2:$B$19999="Sub-work types")*([2]JOE_DATA!$A$2:$A$19999="Human Capital"),0.3,0)))</f>
        <v>1</v>
      </c>
      <c r="IO149" s="16">
        <f t="array" ref="IO149">IF(LEN($FD149)=0,1,SUM(IF(([2]JOE_DATA!$C$2:$C$19999=$FD149)*([2]JOE_DATA!$B$2:$B$19999="Pension scheme")*([2]JOE_DATA!$A$2:$A$19999="Human Capital"),1,0)))</f>
        <v>1</v>
      </c>
      <c r="IP149" s="3">
        <f t="array" ref="IP149">IF(LEN($BT149)=0,0.4,SUM(IF(([2]JOE_DATA!$C$2:$C$19999=$BT149)*([2]JOE_DATA!$B$2:$B$19999="Other Matter Executive"),0.4,0)))
+
IF(LEN($BU149)=0,0.3,SUM(IF(([2]JOE_DATA!$C$2:$C$19999=$BU149)*([2]JOE_DATA!$B$2:$B$19999="Other Matter Executive"),0.3,0)))
+
IF(LEN($BV149)=0,0.3,SUM(IF(([2]JOE_DATA!$C$2:$C$19999=$BV149)*([2]JOE_DATA!$B$2:$B$19999="Other Matter Executive"),0.3,0)))</f>
        <v>1</v>
      </c>
    </row>
    <row r="150" spans="1:250" ht="45.75">
      <c r="A150" s="37" t="s">
        <v>246</v>
      </c>
      <c r="B150" s="38" t="s">
        <v>672</v>
      </c>
      <c r="C150" s="37" t="s">
        <v>254</v>
      </c>
      <c r="D150" s="37"/>
      <c r="E150" s="3"/>
      <c r="F150" s="40" t="s">
        <v>300</v>
      </c>
      <c r="G150" s="3"/>
      <c r="H150" s="3"/>
      <c r="I150" s="40" t="s">
        <v>301</v>
      </c>
      <c r="J150" s="3"/>
      <c r="K150" s="3"/>
      <c r="L150" s="37"/>
      <c r="M150" s="3"/>
      <c r="N150" s="3"/>
      <c r="O150" s="41" t="s">
        <v>99</v>
      </c>
      <c r="P150" s="37"/>
      <c r="Q150" s="37"/>
      <c r="R150" s="3"/>
      <c r="S150" s="42"/>
      <c r="T150" s="42">
        <v>40367</v>
      </c>
      <c r="U150" s="40" t="s">
        <v>300</v>
      </c>
      <c r="V150" s="3"/>
      <c r="W150" s="3"/>
      <c r="X150" s="40" t="s">
        <v>301</v>
      </c>
      <c r="Y150" s="3"/>
      <c r="Z150" s="3"/>
      <c r="AA150" s="37" t="s">
        <v>673</v>
      </c>
      <c r="AB150" s="37" t="s">
        <v>674</v>
      </c>
      <c r="AC150" s="3"/>
      <c r="AD150" s="37" t="s">
        <v>254</v>
      </c>
      <c r="AE150" s="3"/>
      <c r="AF150" s="3"/>
      <c r="AG150" s="43" t="s">
        <v>130</v>
      </c>
      <c r="AH150" s="3"/>
      <c r="AI150" s="37" t="s">
        <v>255</v>
      </c>
      <c r="AJ150" s="3"/>
      <c r="AK150" s="3"/>
      <c r="AL150" s="37"/>
      <c r="AM150" s="3"/>
      <c r="AN150" s="3"/>
      <c r="AO150" s="37" t="s">
        <v>256</v>
      </c>
      <c r="AP150" s="3"/>
      <c r="AQ150" s="3"/>
      <c r="AR150" s="3"/>
      <c r="AS150" s="3"/>
      <c r="AT150" s="3"/>
      <c r="AU150" s="3"/>
      <c r="AV150" s="3"/>
      <c r="AW150" s="3"/>
      <c r="AX150" s="3"/>
      <c r="AY150" s="3"/>
      <c r="AZ150" s="3"/>
      <c r="BA150" s="3"/>
      <c r="BB150" s="3"/>
      <c r="BC150" s="3"/>
      <c r="BD150" s="3"/>
      <c r="BE150" s="44"/>
      <c r="BF150" s="37"/>
      <c r="BG150" s="37" t="s">
        <v>254</v>
      </c>
      <c r="BH150" s="3"/>
      <c r="BI150" s="40" t="s">
        <v>257</v>
      </c>
      <c r="BJ150" s="45"/>
      <c r="BK150" s="45"/>
      <c r="BL150" s="46" t="s">
        <v>348</v>
      </c>
      <c r="BM150" s="46"/>
      <c r="BN150" s="37"/>
      <c r="BO150" s="3"/>
      <c r="BP150" s="3"/>
      <c r="BQ150" s="3"/>
      <c r="BR150" s="3"/>
      <c r="BS150" s="3"/>
      <c r="BT150" s="46" t="s">
        <v>462</v>
      </c>
      <c r="BU150" s="37"/>
      <c r="BV150" s="37"/>
      <c r="BW150" s="3"/>
      <c r="BX150" s="3"/>
      <c r="BY150" s="3"/>
      <c r="BZ150" s="3"/>
      <c r="CA150" s="3"/>
      <c r="CB150" s="3"/>
      <c r="CC150" s="3"/>
      <c r="CD150" s="41" t="s">
        <v>259</v>
      </c>
      <c r="CE150" s="40" t="s">
        <v>260</v>
      </c>
      <c r="CF150" s="3"/>
      <c r="CG150" s="41" t="s">
        <v>261</v>
      </c>
      <c r="CH150" s="40"/>
      <c r="CI150" s="3"/>
      <c r="CJ150" s="3"/>
      <c r="CK150" s="41" t="s">
        <v>262</v>
      </c>
      <c r="CL150" s="3"/>
      <c r="CM150" s="3"/>
      <c r="CN150" s="3"/>
      <c r="CO150" s="3"/>
      <c r="CP150" s="3"/>
      <c r="CQ150" s="37"/>
      <c r="CR150" s="37"/>
      <c r="CS150" s="37"/>
      <c r="CT150" s="37"/>
      <c r="CU150" s="37"/>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7"/>
      <c r="FF150" s="37"/>
      <c r="FG150" s="37"/>
      <c r="FH150" s="37"/>
      <c r="FI150" s="37"/>
      <c r="FJ150" s="3"/>
      <c r="FK150" s="3"/>
      <c r="FL150" s="3"/>
      <c r="FM150" s="3"/>
      <c r="FO150" s="3"/>
      <c r="FP150" s="3"/>
      <c r="FQ150" s="3" t="str">
        <f t="array" ref="FQ150">IF(SUM($FU150:$IP150)=74,"PASS","FAIL")</f>
        <v>PASS</v>
      </c>
      <c r="FR150" s="3">
        <f t="shared" si="13"/>
        <v>0</v>
      </c>
      <c r="FS150" s="3">
        <f t="shared" si="14"/>
        <v>0</v>
      </c>
      <c r="FT150" s="3"/>
      <c r="FU150" s="3">
        <f t="array" ref="FU150">SUM(IF(([2]JOE_DATA!$C$2:$C$19999=$C150)*([2]JOE_DATA!$B$2:$B$19999="Client Name Confidential"),1,0))</f>
        <v>1</v>
      </c>
      <c r="FV150" s="3">
        <f t="array" ref="FV150">IF(ISBLANK($E150),1,SUM(IF(([2]JOE_DATA!$C$2:$C$19999=$E150)*([2]JOE_DATA!$B$2:$B$19999="Client name confidential on completion"),1,0)))</f>
        <v>1</v>
      </c>
      <c r="FW150" s="3">
        <f t="array" ref="FW150">IF(LEN($F150)=0,0.5,SUM(IF(([2]JOE_DATA!$C$2:$C$19999=$F150)*([2]JOE_DATA!$B$2:$B$19999="Client sector group"),0.5,0)))
+
IF(LEN($G150)=0,0.25,SUM(IF(([2]JOE_DATA!$C$2:$C$19999=$G150)*([2]JOE_DATA!$B$2:$B$19999="Client sector group"),0.25,0)))
+
IF(LEN($H150)=0,0.25,SUM(IF(([2]JOE_DATA!$C$2:$C$19999=$H150)*([2]JOE_DATA!$B$2:$B$19999="Client sector group"),0.25,0)))</f>
        <v>1</v>
      </c>
      <c r="FX150" s="3">
        <f t="array" ref="FX150">IF(ISBLANK($I150),0.5,SUM(IF(([2]JOE_DATA!$C$2:$C$19999=$I150)*([2]JOE_DATA!$B$2:$B$19999="Client sub-sector group"),0.5,0)))
+
IF(ISBLANK($J150),0.25,SUM(IF(([2]JOE_DATA!$C$2:$C$19999=$J150)*([2]JOE_DATA!$B$2:$B$19999="Client sub-sector group"),0.25,0)))
+
IF(ISBLANK($K150),0.25,SUM(IF(([2]JOE_DATA!$C$2:$C$19999=$K150)*([2]JOE_DATA!$B$2:$B$19999="Client sub-sector group"),0.25,0)))</f>
        <v>1</v>
      </c>
      <c r="FY150" s="3">
        <f t="array" ref="FY150">IF(LEN($L150)=0,0.4,SUM(IF(([2]JOE_DATA!$C$2:$C$19999=$L150)*([2]JOE_DATA!$B$2:$B$19999="Predominant Country of Client"),0.4,0)))
+
IF(LEN($M150)=0,0.3,SUM(IF(([2]JOE_DATA!$C$2:$C$19999=$M150)*([2]JOE_DATA!$B$2:$B$19999="Predominant Country of Client"),0.3,0)))
+
IF(LEN($N150)=0,0.3,SUM(IF(([2]JOE_DATA!$C$2:$C$19999=$N150)*([2]JOE_DATA!$B$2:$B$19999="Predominant Country of Client"),0.3,0)))</f>
        <v>1</v>
      </c>
      <c r="FZ150" s="3">
        <f t="array" ref="FZ150">IF(LEN($O150)=0,0.4,SUM(IF(([2]JOE_DATA!$C$2:$C$19999=$O150)*([2]JOE_DATA!$B$2:$B$19999="Main practice group"),0.4,0)))
+
IF(LEN($P150)=0,0.3,SUM(IF(([2]JOE_DATA!$C$2:$C$19999=$P150)*([2]JOE_DATA!$B$2:$B$19999="Main practice group"),0.3,0)))
+
IF(LEN($Q150)=0,0.3,SUM(IF(([2]JOE_DATA!$C$2:$C$19999=$Q150)*([2]JOE_DATA!$B$2:$B$19999="Main practice group"),0.3,0)))</f>
        <v>1</v>
      </c>
      <c r="GA150" s="3">
        <f t="shared" si="15"/>
        <v>1</v>
      </c>
      <c r="GB150" s="3">
        <f t="shared" si="16"/>
        <v>1</v>
      </c>
      <c r="GC150" s="3">
        <f t="array" ref="GC150">IF(LEN($U150)=0,0.4,SUM(IF(([2]JOE_DATA!$C$2:$C$19999=$U150)*([2]JOE_DATA!$B$2:$B$19999="Matter sector group"),0.4,0)))
+
IF(LEN($V150)=0,0.3,SUM(IF(([2]JOE_DATA!$C$2:$C$19999=$V150)*([2]JOE_DATA!$B$2:$B$19999="Matter sector group"),0.3,0)))
+
IF(LEN($W150)=0,0.3,SUM(IF(([2]JOE_DATA!$C$2:$C$19999=$W150)*([2]JOE_DATA!$B$2:$B$19999="Matter sector group"),0.3,0)))</f>
        <v>1</v>
      </c>
      <c r="GD150" s="3">
        <f t="array" ref="GD150">IF(LEN($X150)=0,0.4,SUM(IF(([2]JOE_DATA!$C$2:$C$19999=$X150)*([2]JOE_DATA!$B$2:$B$19999="Matter sub-sector group"),0.4,0)))
+
IF(LEN($Y150)=0,0.3,SUM(IF(([2]JOE_DATA!$C$2:$C$19999=$Y150)*([2]JOE_DATA!$B$2:$B$19999="Matter sub-sector group"),0.3,0)))
+
IF(LEN($Z150)=0,0.3,SUM(IF(([2]JOE_DATA!$C$2:$C$19999=$Z150)*([2]JOE_DATA!$B$2:$B$19999="Matter sub-sector group"),0.3,0)))</f>
        <v>1</v>
      </c>
      <c r="GE150" s="3">
        <f t="array" ref="GE150">IF(ISBLANK($AD150),1,SUM(IF(([2]JOE_DATA!$C$2:$C$19999=$AD150)*([2]JOE_DATA!$B$2:$B$19999="Matter confidential"),1,0)))</f>
        <v>1</v>
      </c>
      <c r="GF150" s="3">
        <f t="array" ref="GF150">IF(ISBLANK($AE150),1,SUM(IF(([2]JOE_DATA!$C$2:$C$19999=$AE150)*([2]JOE_DATA!$B$2:$B$19999="Matter confidential on completion"),1,0)))</f>
        <v>1</v>
      </c>
      <c r="GG150" s="3">
        <f t="array" ref="GG150">IF(ISBLANK($AG150),1,SUM(IF(([2]JOE_DATA!$C$2:$C$19999=$AG150)*([2]JOE_DATA!$B$2:$B$19999="Applicable law"),1,0)))</f>
        <v>1</v>
      </c>
      <c r="GH150" s="3">
        <f t="array" ref="GH150">IF(ISBLANK($AO150),1,SUM(IF(([2]JOE_DATA!$C$2:$C$19999=$AO150)*([2]JOE_DATA!$B$2:$B$19999="Contentious"),1,0)))</f>
        <v>1</v>
      </c>
      <c r="GI150" s="3">
        <f t="array" ref="GI150">IF(ISBLANK($AP150),1,SUM(IF(([2]JOE_DATA!$C$2:$C$19999=$AP150)*([2]JOE_DATA!$B$2:$B$19999="Dispute resolution"),1,0)))</f>
        <v>1</v>
      </c>
      <c r="GJ150" s="3">
        <f t="array" ref="GJ150">IF(ISBLANK($AQ150),1,SUM(IF(([2]JOE_DATA!$C$2:$C$19999=$AQ150)*([2]JOE_DATA!$B$2:$B$19999="Language of dispute"),1,0)))</f>
        <v>1</v>
      </c>
      <c r="GK150" s="3">
        <f t="array" ref="GK150">IF(LEN($AW150)=0,0.4,SUM(IF(([2]JOE_DATA!$C$2:$C$19999=$AW150)*([2]JOE_DATA!$B$2:$B$19999="Country Of Arbitration"),0.4,0)))
+
IF(LEN($AX150)=0,0.3,SUM(IF(([2]JOE_DATA!$C$2:$C$19999=$AX150)*([2]JOE_DATA!$B$2:$B$19999="Country Of Arbitration"),0.3,0)))
+
IF(LEN($AY150)=0,0.3,SUM(IF(([2]JOE_DATA!$C$2:$C$19999=$AY150)*([2]JOE_DATA!$B$2:$B$19999="Country Of Arbitration"),0.3,0)))</f>
        <v>1</v>
      </c>
      <c r="GL150" s="3">
        <f t="array" ref="GL150">IF(LEN($AT150)=0,0.4,SUM(IF(([2]JOE_DATA!$C$2:$C$19999=$AT150)*([2]JOE_DATA!$B$2:$B$19999="Jurisdiction of dispute"),0.4,0)))
+
IF(LEN($AU150)=0,0.3,SUM(IF(([2]JOE_DATA!$C$2:$C$19999=$AU150)*([2]JOE_DATA!$B$2:$B$19999="Jurisdiction of dispute"),0.3,0)))
+
IF(LEN($AV150)=0,0.3,SUM(IF(([2]JOE_DATA!$C$2:$C$19999=$AV150)*([2]JOE_DATA!$B$2:$B$19999="Jurisdiction of dispute"),0.3,0)))</f>
        <v>1</v>
      </c>
      <c r="GM150" s="3">
        <f t="array" ref="GM150">IF(LEN($AZ150)=0,0.6,SUM(IF(([2]JOE_DATA!$C$2:$C$19999=$AZ150)*([2]JOE_DATA!$B$2:$B$19999="Seat of arbitration"),0.6,0)))
+
IF(LEN($BA150)=0,0.4,SUM(IF(([2]JOE_DATA!$C$2:$C$19999=$BA150)*([2]JOE_DATA!$B$2:$B$19999="Seat of arbitration"),0.4,0)))</f>
        <v>1</v>
      </c>
      <c r="GN150" s="3">
        <f t="array" ref="GN150">IF(ISBLANK($BB150),1,SUM(IF(([2]JOE_DATA!$C$2:$C$19999=$BB150)*([2]JOE_DATA!$B$2:$B$19999="Arbitral rules"),1,0)))</f>
        <v>1</v>
      </c>
      <c r="GO150" s="3">
        <f t="array" ref="GO150">IF(ISBLANK($BC150),1,SUM(IF(([2]JOE_DATA!$C$2:$C$19999=$BC150)*([2]JOE_DATA!$B$2:$B$19999="Investment treaty"),1,0)))</f>
        <v>1</v>
      </c>
      <c r="GP150" s="3">
        <f t="array" ref="GP150">IF(ISBLANK($BD150),1,SUM(IF(([2]JOE_DATA!$C$2:$C$19999=$BD150)*([2]JOE_DATA!$B$2:$B$19999="Investigation type"),1,0)))</f>
        <v>1</v>
      </c>
      <c r="GQ150" s="3">
        <f t="array" ref="GQ150">IF(ISBLANK($BF150),1,SUM(IF(([2]JOE_DATA!$C$2:$C$19999=$BF150)*([2]JOE_DATA!$B$2:$B$19999="Currency of deal"),1,0)))</f>
        <v>1</v>
      </c>
      <c r="GR150" s="3">
        <f t="array" ref="GR150">IF(ISBLANK($BG150),1,SUM(IF(([2]JOE_DATA!$C$2:$C$19999=$BG150)*([2]JOE_DATA!$B$2:$B$19999="Value confidential"),1,0)))</f>
        <v>1</v>
      </c>
      <c r="GS150" s="3">
        <f t="array" ref="GS150">IF(ISBLANK($BH150),1,SUM(IF(([2]JOE_DATA!$C$2:$C$19999=$BH150)*([2]JOE_DATA!$B$2:$B$19999="Value confidential on completion"),1,0)))</f>
        <v>1</v>
      </c>
      <c r="GT150" s="3">
        <f t="array" ref="GT150">IF(LEN($BI150)=0,0.4,SUM(IF(([2]JOE_DATA!$C$2:$C$19999=$BI150)*([2]JOE_DATA!$B$2:$B$19999="Teams"),0.4,0)))
+
IF(LEN($BJ150)=0,0.3,SUM(IF(([2]JOE_DATA!$C$2:$C$19999=$BJ150)*([2]JOE_DATA!$B$2:$B$19999="Teams"),0.3,0)))
+
IF(LEN($BK150)=0,0.3,SUM(IF(([2]JOE_DATA!$C$2:$C$19999=$BK150)*([2]JOE_DATA!$B$2:$B$19999="Teams"),0.3,0)))</f>
        <v>1</v>
      </c>
      <c r="GU150" s="3">
        <f t="array" ref="GU150">IF(LEN($BL150)=0,0.4,SUM(IF(([2]JOE_DATA!$C$2:$C$19999=$BL150)*([2]JOE_DATA!$B$2:$B$19999="Lead Matter Partner"),0.4,0)))
+
IF(LEN($BM150)=0,0.3,SUM(IF(([2]JOE_DATA!$C$2:$C$19999=$BM150)*([2]JOE_DATA!$B$2:$B$19999="Lead Matter Partner"),0.3,0)))
+
IF(LEN($BN150)=0,0.3,SUM(IF(([2]JOE_DATA!$C$2:$C$19999=$BN150)*([2]JOE_DATA!$B$2:$B$19999="Lead Matter Partner"),0.3,0)))</f>
        <v>1</v>
      </c>
      <c r="GV150" s="3">
        <f t="array" ref="GV150">IF(LEN($BP150)=0,0.4,SUM(IF(([2]JOE_DATA!$C$2:$C$19999=$BP150)*([2]JOE_DATA!$B$2:$B$19999="Source of credential"),0.4,0)))
+
IF(LEN($BQ150)=0,0.3,SUM(IF(([2]JOE_DATA!$C$2:$C$19999=$BQ150)*([2]JOE_DATA!$B$2:$B$19999="Source of credential"),0.3,0)))
+
IF(LEN($BR150)=0,0.3,SUM(IF(([2]JOE_DATA!$C$2:$C$19999=$BR150)*([2]JOE_DATA!$B$2:$B$19999="Source of credential"),0.3,0)))</f>
        <v>1</v>
      </c>
      <c r="GW150" s="3">
        <f t="array" ref="GW150">IF(LEN($BX150)=0,0.4,SUM(IF(([2]JOE_DATA!$C$2:$C$19999=$BX150)*([2]JOE_DATA!$B$2:$B$19999="CMS firms involved"),0.4,0)))
+
IF(LEN($BY150)=0,0.6,SUM(IF(([2]JOE_DATA!$C$2:$C$19999=$BY150)*([2]JOE_DATA!$B$2:$B$19999="CMS firms involved"),0.6,0)))</f>
        <v>1</v>
      </c>
      <c r="GX150" s="3">
        <f t="array" ref="GX150">IF(ISBLANK($BZ150),1,SUM(IF(([2]JOE_DATA!$C$2:$C$19999=$BZ150)*([2]JOE_DATA!$B$2:$B$19999="Lead CMS firm"),1,0)))</f>
        <v>1</v>
      </c>
      <c r="GY150" s="3">
        <f t="array" ref="GY150">IF(LEN($CA150)=0,0.4,SUM(IF(([2]JOE_DATA!$C$2:$C$19999=$CA150)*([2]JOE_DATA!$B$2:$B$19999="Countries of other CMS firms"),0.4,0)))
+
IF(LEN($CB150)=0,0.3,SUM(IF(([2]JOE_DATA!$C$2:$C$19999=$CB150)*([2]JOE_DATA!$B$2:$B$19999="Countries of other CMS firms"),0.3,0)))
+
IF(LEN($CC150)=0,0.3,SUM(IF(([2]JOE_DATA!$C$2:$C$19999=$CC150)*([2]JOE_DATA!$B$2:$B$19999="Countries of other CMS firms"),0.3,0)))</f>
        <v>1</v>
      </c>
      <c r="GZ150" s="3">
        <f t="array" ref="GZ150">IF(ISBLANK($CD150),1,SUM(IF(([2]JOE_DATA!$C$2:$C$19999=$CD150)*([2]JOE_DATA!$B$2:$B$19999="Credential status"),1,0)))</f>
        <v>1</v>
      </c>
      <c r="HA150" s="3">
        <f t="array" ref="HA150">IF(ISBLANK($CE150),1,SUM(IF(([2]JOE_DATA!$C$2:$C$19999=$CE150)*([2]JOE_DATA!$B$2:$B$19999="Credential version"),1,0)))</f>
        <v>1</v>
      </c>
      <c r="HB150" s="3">
        <f t="array" ref="HB150">IF(ISBLANK($CG150),1,SUM(IF(([2]JOE_DATA!$C$2:$C$19999=$CG150)*([2]JOE_DATA!$B$2:$B$19999="Credential type "),1,0)))</f>
        <v>1</v>
      </c>
      <c r="HC150" s="3">
        <f t="array" ref="HC150">IF(ISBLANK($CH150),1,SUM(IF(([2]JOE_DATA!$C$2:$C$19999=$CH150)*([2]JOE_DATA!$B$2:$B$19999="Other uses"),1,0)))</f>
        <v>1</v>
      </c>
      <c r="HD150" s="3">
        <f t="array" ref="HD150">IF(ISBLANK($CK150),1,SUM(IF(([2]JOE_DATA!$C$2:$C$19999=$CK150)*([2]JOE_DATA!$B$2:$B$19999="Priority"),1,0)))</f>
        <v>1</v>
      </c>
      <c r="HE150" s="3">
        <f t="array" ref="HE150">IF(LEN($CM150)=0,0.4,SUM(IF(([2]JOE_DATA!$C$2:$C$19999=$CM150)*([2]JOE_DATA!$B$2:$B$19999="Know how"),0.4,0)))
+
IF(LEN($CN150)=0,0.3,SUM(IF(([2]JOE_DATA!$C$2:$C$19999=$CN150)*([2]JOE_DATA!$B$2:$B$19999="Know how"),0.3,0)))
+
IF(LEN($CO150)=0,0.3,SUM(IF(([2]JOE_DATA!$C$2:$C$19999=$CO150)*([2]JOE_DATA!$B$2:$B$19999="Know how"),0.3,0)))</f>
        <v>1</v>
      </c>
      <c r="HF150" s="3">
        <f t="array" ref="HF150">IF(LEN($CS150)=0,0.4,SUM(IF(([2]JOE_DATA!$C$2:$C$19999=$CS150)*([2]JOE_DATA!$B$2:$B$19999="Work type")*([2]JOE_DATA!$A$2:$A$19999="BAIF"),0.4,0)))
+
IF(LEN($CT150)=0,0.3,SUM(IF(([2]JOE_DATA!$C$2:$C$19999=$CT150)*([2]JOE_DATA!$B$2:$B$19999="Work type")*([2]JOE_DATA!$A$2:$A$19999="BAIF"),0.3,0)))
+
IF(LEN($CU150)=0,0.3,SUM(IF(([2]JOE_DATA!$C$2:$C$19999=$CU150)*([2]JOE_DATA!$B$2:$B$19999="Work type")*([2]JOE_DATA!$A$2:$A$19999="BAIF"),0.3,0)))</f>
        <v>1</v>
      </c>
      <c r="HG150" s="3">
        <f t="array" ref="HG150">IF(LEN($CQ150)=0,1,SUM(IF(([2]JOE_DATA!$C$2:$C$19999=$CQ150)*([2]JOE_DATA!$B$2:$B$19999="Client type")*([2]JOE_DATA!$A$2:$A$19999="BAIF"),1,0)))</f>
        <v>1</v>
      </c>
      <c r="HH150" s="3">
        <f t="array" ref="HH150">IF(LEN($CW150)=0,0.4,SUM(IF(([2]JOE_DATA!$C$2:$C$19999=$CW150)*([2]JOE_DATA!$B$2:$B$19999="Work type")*([2]JOE_DATA!$A$2:$A$19999="CRD"),0.4,0)))
+
IF(LEN($CX150)=0,0.3,SUM(IF(([2]JOE_DATA!$C$2:$C$19999=$CX150)*([2]JOE_DATA!$B$2:$B$19999="Work type")*([2]JOE_DATA!$A$2:$A$19999="CRD"),0.3,0)))
+
IF(LEN($CY150)=0,0.3,SUM(IF(([2]JOE_DATA!$C$2:$C$19999=$CY150)*([2]JOE_DATA!$B$2:$B$19999="Work type")*([2]JOE_DATA!$A$2:$A$19999="CRD"),0.3,0)))</f>
        <v>1</v>
      </c>
      <c r="HI150" s="3">
        <f t="array" ref="HI150">IF(LEN($CZ150)=0,0.4,SUM(IF(([2]JOE_DATA!$C$2:$C$19999=$CZ150)*([2]JOE_DATA!$B$2:$B$19999="Sub-work type")*([2]JOE_DATA!$A$2:$A$19999="CRD"),0.4,0)))
+
IF(LEN($DA150)=0,0.3,SUM(IF(([2]JOE_DATA!$C$2:$C$19999=$DA150)*([2]JOE_DATA!$B$2:$B$19999="Sub-work type")*([2]JOE_DATA!$A$2:$A$19999="CRD"),0.3,0)))
+
IF(LEN($DB150)=0,0.3,SUM(IF(([2]JOE_DATA!$C$2:$C$19999=$DB150)*([2]JOE_DATA!$B$2:$B$19999="Sub-work type")*([2]JOE_DATA!$A$2:$A$19999="CRD"),0.3,0)))</f>
        <v>1</v>
      </c>
      <c r="HJ150" s="3">
        <f t="array" ref="HJ150">IF(LEN($CV150)=0,1,SUM(IF(([2]JOE_DATA!$C$2:$C$19999=$CV150)*([2]JOE_DATA!$B$2:$B$19999="Client type")*([2]JOE_DATA!$A$2:$A$19999="CRD"),1,0)))</f>
        <v>1</v>
      </c>
      <c r="HK150" s="3">
        <f t="array" ref="HK150">IF(LEN($DC150)=0,0.4,SUM(IF(([2]JOE_DATA!$C$2:$C$19999=$DC150)*([2]JOE_DATA!$B$2:$B$19999="Work type")*([2]JOE_DATA!$A$2:$A$19999="Corporate"),0.4,0)))
+
IF(LEN($DD150)=0,0.3,SUM(IF(([2]JOE_DATA!$C$2:$C$19999=$DD150)*([2]JOE_DATA!$B$2:$B$19999="Work type")*([2]JOE_DATA!$A$2:$A$19999="Corporate"),0.3,0)))
+
IF(LEN($DE150)=0,0.3,SUM(IF(([2]JOE_DATA!$C$2:$C$19999=$DE150)*([2]JOE_DATA!$B$2:$B$19999="Work type")*([2]JOE_DATA!$A$2:$A$19999="Corporate"),0.3,0)))</f>
        <v>1</v>
      </c>
      <c r="HL150" s="3">
        <f t="array" ref="HL150">IF(LEN($DF150)=0,0.4,SUM(IF(([2]JOE_DATA!$C$2:$C$19999=$DF150)*([2]JOE_DATA!$B$2:$B$19999="Sub-work type")*([2]JOE_DATA!$A$2:$A$19999="Corporate"),0.4,0)))
+
IF(LEN($DG150)=0,0.3,SUM(IF(([2]JOE_DATA!$C$2:$C$19999=$DG150)*([2]JOE_DATA!$B$2:$B$19999="Sub-work type")*([2]JOE_DATA!$A$2:$A$19999="Corporate"),0.3,0)))
+
IF(LEN($DH150)=0,0.3,SUM(IF(([2]JOE_DATA!$C$2:$C$19999=$DH150)*([2]JOE_DATA!$B$2:$B$19999="Sub-work type")*([2]JOE_DATA!$A$2:$A$19999="Corporate"),0.3,0)))</f>
        <v>1</v>
      </c>
      <c r="HM150" s="3">
        <f t="array" ref="HM150">IF(LEN($DI150)=0,0.4,SUM(IF(([2]JOE_DATA!$C$2:$C$19999=$DI150)*([2]JOE_DATA!$B$2:$B$19999="Acting for")*([2]JOE_DATA!$A$2:$A$19999="Corporate"),0.4,0)))
+
IF(LEN($DJ150)=0,0.3,SUM(IF(([2]JOE_DATA!$C$2:$C$19999=$DJ150)*([2]JOE_DATA!$B$2:$B$19999="Acting for")*([2]JOE_DATA!$A$2:$A$19999="Corporate"),0.3,0)))
+
IF(LEN($DK150)=0,0.3,SUM(IF(([2]JOE_DATA!$C$2:$C$19999=$DK150)*([2]JOE_DATA!$B$2:$B$19999="Acting for")*([2]JOE_DATA!$A$2:$A$19999="Corporate"),0.3,0)))</f>
        <v>1</v>
      </c>
      <c r="HN150" s="3">
        <f t="array" ref="HN150">IF(LEN($DM150)=0,0.4,SUM(IF(([2]JOE_DATA!$C$2:$C$19999=$DM150)*([2]JOE_DATA!$B$2:$B$19999="Country of buyer")*([2]JOE_DATA!$A$2:$A$19999="Corporate"),0.4,0)))
+
IF(LEN($DN150)=0,0.3,SUM(IF(([2]JOE_DATA!$C$2:$C$19999=$DN150)*([2]JOE_DATA!$B$2:$B$19999="Country of buyer")*([2]JOE_DATA!$A$2:$A$19999="Corporate"),0.3,0)))
+
IF(LEN($DL150)=0,0.3,SUM(IF(([2]JOE_DATA!$C$2:$C$19999=$DL150)*([2]JOE_DATA!$B$2:$B$19999="Country of buyer")*([2]JOE_DATA!$A$2:$A$19999="Corporate"),0.3,0)))</f>
        <v>1</v>
      </c>
      <c r="HO150" s="3">
        <f t="array" ref="HO150">IF(LEN($DO150)=0,0.4,SUM(IF(([2]JOE_DATA!$C$2:$C$19999=$DO150)*([2]JOE_DATA!$B$2:$B$19999="Country of seller")*([2]JOE_DATA!$A$2:$A$19999="Corporate"),0.4,0)))
+
IF(LEN($DP150)=0,0.3,SUM(IF(([2]JOE_DATA!$C$2:$C$19999=$DP150)*([2]JOE_DATA!$B$2:$B$19999="Country of seller")*([2]JOE_DATA!$A$2:$A$19999="Corporate"),0.3,0)))
+
IF(LEN($DQ150)=0,0.3,SUM(IF(([2]JOE_DATA!$C$2:$C$19999=$DQ150)*([2]JOE_DATA!$B$2:$B$19999="Country of seller")*([2]JOE_DATA!$A$2:$A$19999="Corporate"),0.3,0)))</f>
        <v>1</v>
      </c>
      <c r="HP150" s="3">
        <f t="array" ref="HP150">IF(LEN($DR150)=0,0.4,SUM(IF(([2]JOE_DATA!$C$2:$C$19999=$DR150)*([2]JOE_DATA!$B$2:$B$19999="Country of target")*([2]JOE_DATA!$A$2:$A$19999="Corporate"),0.4,0)))
+
IF(LEN($DS150)=0,0.3,SUM(IF(([2]JOE_DATA!$C$2:$C$19999=$DS150)*([2]JOE_DATA!$B$2:$B$19999="Country of target")*([2]JOE_DATA!$A$2:$A$19999="Corporate"),0.3,0)))
+
IF(LEN($DT150)=0,0.3,SUM(IF(([2]JOE_DATA!$C$2:$C$19999=$DT150)*([2]JOE_DATA!$B$2:$B$19999="Country of target")*([2]JOE_DATA!$A$2:$A$19999="Corporate"),0.3,0)))</f>
        <v>1</v>
      </c>
      <c r="HQ150" s="3">
        <f t="array" ref="HQ150">IF(LEN($DU150)=0,1,SUM(IF(([2]JOE_DATA!$C$2:$C$19999=$DU150)*([2]JOE_DATA!$B$2:$B$19999="Value over US $5m")*([2]JOE_DATA!$A$2:$A$19999="Corporate"),1,0)))</f>
        <v>1</v>
      </c>
      <c r="HR150" s="3">
        <f t="array" ref="HR150">IF(LEN($DV150)=0,1,SUM(IF(([2]JOE_DATA!$C$2:$C$19999=$DV150)*([2]JOE_DATA!$B$2:$B$19999="Value over £500,000")*([2]JOE_DATA!$A$2:$A$19999="Corporate"),1,0)))</f>
        <v>1</v>
      </c>
      <c r="HS150" s="3">
        <f t="array" ref="HS150">IF(LEN($DW150)=0,1,SUM(IF(([2]JOE_DATA!$C$2:$C$19999=$DW150)*([2]JOE_DATA!$B$2:$B$19999="Value over Euro 5m")*([2]JOE_DATA!$A$2:$A$19999="Corporate"),1,0)))</f>
        <v>1</v>
      </c>
      <c r="HT150" s="3">
        <f t="array" ref="HT150">IF(LEN($DX150)=0,1,SUM(IF(([2]JOE_DATA!$C$2:$C$19999=$DX150)*([2]JOE_DATA!$B$2:$B$19999="Value range in euros")*([2]JOE_DATA!$A$2:$A$19999="Corporate"),1,0)))</f>
        <v>1</v>
      </c>
      <c r="HU150" s="3">
        <f t="array" ref="HU150">IF(LEN($DY150)=0,1,SUM(IF(([2]JOE_DATA!$C$2:$C$19999=$DY150)*([2]JOE_DATA!$B$2:$B$19999="Is the deal relevant for M&amp;A study")*([2]JOE_DATA!$A$2:$A$19999="Corporate"),1,0)))</f>
        <v>1</v>
      </c>
      <c r="HV150" s="3">
        <f t="array" ref="HV150">IF(LEN($DZ150)=0,1,SUM(IF(([2]JOE_DATA!$C$2:$C$19999=$DZ150)*([2]JOE_DATA!$B$2:$B$19999="Does the deal involve PE clients")*([2]JOE_DATA!$A$2:$A$19999="Corporate"),1,0)))</f>
        <v>1</v>
      </c>
      <c r="HW150" s="3">
        <f t="array" ref="HW150">IF(LEN($EA150)=0,1,SUM(IF(([2]JOE_DATA!$C$2:$C$19999=$EA150)*([2]JOE_DATA!$B$2:$B$19999="Quarter deal announced/signed")*([2]JOE_DATA!$A$2:$A$19999="Corporate"),1,0)))</f>
        <v>1</v>
      </c>
      <c r="HX150" s="3">
        <f t="array" ref="HX150">IF(LEN($EB150)=0,1,SUM(IF(([2]JOE_DATA!$C$2:$C$19999=$EB150)*([2]JOE_DATA!$B$2:$B$19999="Quarter deal completed")*([2]JOE_DATA!$A$2:$A$19999="Corporate"),1,0)))</f>
        <v>1</v>
      </c>
      <c r="HY150" s="3">
        <f t="array" ref="HY150">IF(LEN($EC150)=0,1,SUM(IF(([2]JOE_DATA!$C$2:$C$19999=$EC150)*([2]JOE_DATA!$B$2:$B$19999="Year deal announced/signed")*([2]JOE_DATA!$A$2:$A$19999="Corporate"),1,0)))</f>
        <v>1</v>
      </c>
      <c r="HZ150" s="3">
        <f t="array" ref="HZ150">IF(LEN($ED150)=0,1,SUM(IF(([2]JOE_DATA!$C$2:$C$19999=$ED150)*([2]JOE_DATA!$B$2:$B$19999="Year deal completed")*([2]JOE_DATA!$A$2:$A$19999="Corporate"),1,0)))</f>
        <v>1</v>
      </c>
      <c r="IA150" s="3">
        <v>1</v>
      </c>
      <c r="IB150" s="3">
        <f t="array" ref="IB150">IF(LEN($EF150)=0,1,SUM(IF(([2]JOE_DATA!$C$2:$C$19999=$EF150)*([2]JOE_DATA!$B$2:$B$19999="Work type")*([2]JOE_DATA!$A$2:$A$19999="Corporate Tax"),1,0)))</f>
        <v>1</v>
      </c>
      <c r="IC150" s="3">
        <f t="array" ref="IC150">IF(LEN($EG150)=0,0.4,SUM(IF(([2]JOE_DATA!$C$2:$C$19999=$EG150)*([2]JOE_DATA!$B$2:$B$19999="Work type")*([2]JOE_DATA!$A$2:$A$19999="EPC Construction"),0.4,0)))
+
IF(LEN($EH150)=0,0.3,SUM(IF(([2]JOE_DATA!$C$2:$C$19999=$EH150)*([2]JOE_DATA!$B$2:$B$19999="Work type")*([2]JOE_DATA!$A$2:$A$19999="EPC Construction"),0.3,0)))
+
IF(LEN($EI150)=0,0.3,SUM(IF(([2]JOE_DATA!$C$2:$C$19999=$EI150)*([2]JOE_DATA!$B$2:$B$19999="Work type")*([2]JOE_DATA!$A$2:$A$19999="EPC Construction"),0.3,0)))</f>
        <v>1</v>
      </c>
      <c r="ID150" s="3">
        <f t="array" ref="ID150">IF(LEN($EJ150)=0,0.4,SUM(IF(([2]JOE_DATA!$C$2:$C$19999=$EJ150)*([2]JOE_DATA!$B$2:$B$19999="Contract type")*([2]JOE_DATA!$A$2:$A$19999="EPC Construction"),0.4,0)))
+
IF(LEN($EK150)=0,0.3,SUM(IF(([2]JOE_DATA!$C$2:$C$19999=$EK150)*([2]JOE_DATA!$B$2:$B$19999="Contract type")*([2]JOE_DATA!$A$2:$A$19999="EPC Construction"),0.3,0)))
+
IF(LEN($EL150)=0,0.3,SUM(IF(([2]JOE_DATA!$C$2:$C$19999=$EL150)*([2]JOE_DATA!$B$2:$B$19999="Contract type")*([2]JOE_DATA!$A$2:$A$19999="EPC Construction"),0.3,0)))</f>
        <v>1</v>
      </c>
      <c r="IE150" s="3">
        <f t="array" ref="IE150">IF(LEN($EP150)=0,1,SUM(IF(([2]JOE_DATA!$C$2:$C$19999=$EP150)*([2]JOE_DATA!$B$2:$B$19999="Client type")*([2]JOE_DATA!$A$2:$A$19999="EPC Construction"),1,0)))</f>
        <v>1</v>
      </c>
      <c r="IF150" s="3">
        <f t="array" ref="IF150">IF(LEN($EN150)=0,1,SUM(IF(([2]JOE_DATA!$C$2:$C$19999=$EN150)*([2]JOE_DATA!$B$2:$B$19999="Subject matter")*([2]JOE_DATA!$A$2:$A$19999="EPC Construction"),1,0)))</f>
        <v>1</v>
      </c>
      <c r="IG150" s="3">
        <f t="array" ref="IG150">IF(LEN($ER150)=0,1,SUM(IF(([2]JOE_DATA!$C$2:$C$19999=$ER150)*([2]JOE_DATA!$B$2:$B$19999="Client scope")*([2]JOE_DATA!$A$2:$A$19999="EPC Construction"),1,0)))</f>
        <v>1</v>
      </c>
      <c r="IH150" s="3">
        <f t="array" ref="IH150">IF(LEN($ES150)=0,0.4,SUM(IF(([2]JOE_DATA!$C$2:$C$19999=$ES150)*([2]JOE_DATA!$B$2:$B$19999="Work type")*([2]JOE_DATA!$A$2:$A$19999="EPC Energy"),0.4,0)))
+
IF(LEN($ET150)=0,0.3,SUM(IF(([2]JOE_DATA!$C$2:$C$19999=$ET150)*([2]JOE_DATA!$B$2:$B$19999="Work type")*([2]JOE_DATA!$A$2:$A$19999="EPC Energy"),0.3,0)))
+
IF(LEN($EU150)=0,0.3,SUM(IF(([2]JOE_DATA!$C$2:$C$19999=$EU150)*([2]JOE_DATA!$B$2:$B$19999="Work type")*([2]JOE_DATA!$A$2:$A$19999="EPC Energy"),0.3,0)))</f>
        <v>1</v>
      </c>
      <c r="II150" s="3">
        <f t="array" ref="II150">IF(LEN($EV150)=0,1,SUM(IF(([2]JOE_DATA!$C$2:$C$19999=$EV150)*([2]JOE_DATA!$B$2:$B$19999="Work type")*([2]JOE_DATA!$A$2:$A$19999="EPC Energy"),1,0)))</f>
        <v>1</v>
      </c>
      <c r="IJ150" s="3">
        <f t="array" ref="IJ150">IF(LEN($EW150)=0,1,SUM(IF(([2]JOE_DATA!$C$2:$C$19999=$EW150)*([2]JOE_DATA!$B$2:$B$19999="Client type")*([2]JOE_DATA!$A$2:$A$19999="EPC Projects"),1,0)))</f>
        <v>1</v>
      </c>
      <c r="IK150" s="3">
        <f t="array" ref="IK150">IF(LEN($FE150)=0,0.4,SUM(IF(([2]JOE_DATA!$C$2:$C$19999=$FE150)*([2]JOE_DATA!$B$2:$B$19999="Client type")*([2]JOE_DATA!$A$2:$A$19999="Real Estate"),0.4,0)))
+
IF(LEN($FF150)=0,0.3,SUM(IF(([2]JOE_DATA!$C$2:$C$19999=$FF150)*([2]JOE_DATA!$B$2:$B$19999="Client type")*([2]JOE_DATA!$A$2:$A$19999="Real Estate"),0.3,0)))
+
IF(LEN($FG150)=0,0.3,SUM(IF(([2]JOE_DATA!$C$2:$C$19999=$FG150)*([2]JOE_DATA!$B$2:$B$19999="Client type")*([2]JOE_DATA!$A$2:$A$19999="Real Estate"),0.3,0)))</f>
        <v>1</v>
      </c>
      <c r="IL150" s="3">
        <f t="array" ref="IL150">IF(LEN($FH150)=0,0.4,SUM(IF(([2]JOE_DATA!$C$2:$C$19999=$FH150)*([2]JOE_DATA!$B$2:$B$19999="Work type")*([2]JOE_DATA!$A$2:$A$19999="Real Estate"),0.4,0)))
+
IF(LEN($FI150)=0,0.3,SUM(IF(([2]JOE_DATA!$C$2:$C$19999=$FI150)*([2]JOE_DATA!$B$2:$B$19999="Work type")*([2]JOE_DATA!$A$2:$A$19999="Real Estate"),0.3,0)))
+
IF(LEN($FJ150)=0,0.3,SUM(IF(([2]JOE_DATA!$C$2:$C$19999=$FJ150)*([2]JOE_DATA!$B$2:$B$19999="Work type")*([2]JOE_DATA!$A$2:$A$19999="Real Estate"),0.3,0)))</f>
        <v>1</v>
      </c>
      <c r="IM150" s="3">
        <f t="array" ref="IM150">IF(LEN($EX150)=0,0.4,SUM(IF(([2]JOE_DATA!$C$2:$C$19999=$EX150)*([2]JOE_DATA!$B$2:$B$19999="Work type")*([2]JOE_DATA!$A$2:$A$19999="Human Capital"),0.4,0)))
+
IF(LEN($EY150)=0,0.3,SUM(IF(([2]JOE_DATA!$C$2:$C$19999=$EY150)*([2]JOE_DATA!$B$2:$B$19999="Work type")*([2]JOE_DATA!$A$2:$A$19999="Human Capital"),0.3,0)))
+
IF(LEN($EZ150)=0,0.3,SUM(IF(([2]JOE_DATA!$C$2:$C$19999=$EZ150)*([2]JOE_DATA!$B$2:$B$19999="Work type")*([2]JOE_DATA!$A$2:$A$19999="Human Capital"),0.3,0)))</f>
        <v>1</v>
      </c>
      <c r="IN150" s="3">
        <f t="array" ref="IN150">IF(LEN($FA150)=0,0.4,SUM(IF(([2]JOE_DATA!$C$2:$C$19999=$FA150)*([2]JOE_DATA!$B$2:$B$19999="Sub-work types")*([2]JOE_DATA!$A$2:$A$19999="Human Capital"),0.4,0)))
+
IF(LEN($FB150)=0,0.3,SUM(IF(([2]JOE_DATA!$C$2:$C$19999=$FB150)*([2]JOE_DATA!$B$2:$B$19999="Sub-work types")*([2]JOE_DATA!$A$2:$A$19999="Human Capital"),0.3,0)))
+
IF(LEN($FC150)=0,0.3,SUM(IF(([2]JOE_DATA!$C$2:$C$19999=$FC150)*([2]JOE_DATA!$B$2:$B$19999="Sub-work types")*([2]JOE_DATA!$A$2:$A$19999="Human Capital"),0.3,0)))</f>
        <v>1</v>
      </c>
      <c r="IO150" s="16">
        <f t="array" ref="IO150">IF(LEN($FD150)=0,1,SUM(IF(([2]JOE_DATA!$C$2:$C$19999=$FD150)*([2]JOE_DATA!$B$2:$B$19999="Pension scheme")*([2]JOE_DATA!$A$2:$A$19999="Human Capital"),1,0)))</f>
        <v>1</v>
      </c>
      <c r="IP150" s="3">
        <f t="array" ref="IP150">IF(LEN($BT150)=0,0.4,SUM(IF(([2]JOE_DATA!$C$2:$C$19999=$BT150)*([2]JOE_DATA!$B$2:$B$19999="Other Matter Executive"),0.4,0)))
+
IF(LEN($BU150)=0,0.3,SUM(IF(([2]JOE_DATA!$C$2:$C$19999=$BU150)*([2]JOE_DATA!$B$2:$B$19999="Other Matter Executive"),0.3,0)))
+
IF(LEN($BV150)=0,0.3,SUM(IF(([2]JOE_DATA!$C$2:$C$19999=$BV150)*([2]JOE_DATA!$B$2:$B$19999="Other Matter Executive"),0.3,0)))</f>
        <v>1</v>
      </c>
    </row>
    <row r="151" spans="1:250" ht="27.75">
      <c r="A151" s="37" t="s">
        <v>246</v>
      </c>
      <c r="B151" s="38" t="s">
        <v>675</v>
      </c>
      <c r="C151" s="37" t="s">
        <v>254</v>
      </c>
      <c r="D151" s="37"/>
      <c r="E151" s="3"/>
      <c r="F151" s="40" t="s">
        <v>481</v>
      </c>
      <c r="G151" s="3"/>
      <c r="H151" s="3"/>
      <c r="I151" s="40" t="s">
        <v>346</v>
      </c>
      <c r="J151" s="3"/>
      <c r="K151" s="3"/>
      <c r="L151" s="37"/>
      <c r="M151" s="3"/>
      <c r="N151" s="3"/>
      <c r="O151" s="41" t="s">
        <v>99</v>
      </c>
      <c r="P151" s="37"/>
      <c r="Q151" s="37"/>
      <c r="R151" s="3"/>
      <c r="S151" s="42"/>
      <c r="T151" s="42">
        <v>39807</v>
      </c>
      <c r="U151" s="40" t="s">
        <v>481</v>
      </c>
      <c r="V151" s="3"/>
      <c r="W151" s="3"/>
      <c r="X151" s="40" t="s">
        <v>346</v>
      </c>
      <c r="Y151" s="40" t="s">
        <v>344</v>
      </c>
      <c r="Z151" s="3"/>
      <c r="AA151" s="37" t="s">
        <v>676</v>
      </c>
      <c r="AB151" s="37"/>
      <c r="AC151" s="3"/>
      <c r="AD151" s="37" t="s">
        <v>254</v>
      </c>
      <c r="AE151" s="3"/>
      <c r="AF151" s="3"/>
      <c r="AG151" s="43" t="s">
        <v>130</v>
      </c>
      <c r="AH151" s="3"/>
      <c r="AI151" s="37" t="s">
        <v>255</v>
      </c>
      <c r="AJ151" s="3"/>
      <c r="AK151" s="3"/>
      <c r="AL151" s="37"/>
      <c r="AM151" s="3"/>
      <c r="AN151" s="3"/>
      <c r="AO151" s="37" t="s">
        <v>256</v>
      </c>
      <c r="AP151" s="3"/>
      <c r="AQ151" s="3"/>
      <c r="AR151" s="3"/>
      <c r="AS151" s="3"/>
      <c r="AT151" s="3"/>
      <c r="AU151" s="3"/>
      <c r="AV151" s="3"/>
      <c r="AW151" s="3"/>
      <c r="AX151" s="3"/>
      <c r="AY151" s="3"/>
      <c r="AZ151" s="3"/>
      <c r="BA151" s="3"/>
      <c r="BB151" s="3"/>
      <c r="BC151" s="3"/>
      <c r="BD151" s="3"/>
      <c r="BE151" s="44"/>
      <c r="BF151" s="37"/>
      <c r="BG151" s="37" t="s">
        <v>254</v>
      </c>
      <c r="BH151" s="3"/>
      <c r="BI151" s="40" t="s">
        <v>257</v>
      </c>
      <c r="BJ151" s="45"/>
      <c r="BK151" s="45"/>
      <c r="BL151" s="46" t="s">
        <v>258</v>
      </c>
      <c r="BM151" s="46" t="s">
        <v>266</v>
      </c>
      <c r="BN151" s="37"/>
      <c r="BO151" s="3"/>
      <c r="BP151" s="3"/>
      <c r="BQ151" s="3"/>
      <c r="BR151" s="3"/>
      <c r="BS151" s="3"/>
      <c r="BT151" s="37"/>
      <c r="BU151" s="37"/>
      <c r="BV151" s="37"/>
      <c r="BW151" s="3"/>
      <c r="BX151" s="3"/>
      <c r="BY151" s="3"/>
      <c r="BZ151" s="3"/>
      <c r="CA151" s="3"/>
      <c r="CB151" s="3"/>
      <c r="CC151" s="3"/>
      <c r="CD151" s="41" t="s">
        <v>259</v>
      </c>
      <c r="CE151" s="40" t="s">
        <v>260</v>
      </c>
      <c r="CF151" s="3"/>
      <c r="CG151" s="41" t="s">
        <v>261</v>
      </c>
      <c r="CH151" s="40"/>
      <c r="CI151" s="3"/>
      <c r="CJ151" s="3"/>
      <c r="CK151" s="41" t="s">
        <v>262</v>
      </c>
      <c r="CL151" s="3"/>
      <c r="CM151" s="3"/>
      <c r="CN151" s="3"/>
      <c r="CO151" s="3"/>
      <c r="CP151" s="3"/>
      <c r="CQ151" s="37"/>
      <c r="CR151" s="37"/>
      <c r="CS151" s="37"/>
      <c r="CT151" s="37"/>
      <c r="CU151" s="37"/>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7"/>
      <c r="FF151" s="37"/>
      <c r="FG151" s="37"/>
      <c r="FH151" s="37"/>
      <c r="FI151" s="37"/>
      <c r="FJ151" s="3"/>
      <c r="FK151" s="3"/>
      <c r="FL151" s="3"/>
      <c r="FM151" s="3"/>
      <c r="FO151" s="3"/>
      <c r="FP151" s="3"/>
      <c r="FQ151" s="3" t="str">
        <f t="array" ref="FQ151">IF(SUM($FU151:$IP151)=74,"PASS","FAIL")</f>
        <v>PASS</v>
      </c>
      <c r="FR151" s="3">
        <f t="shared" si="13"/>
        <v>0</v>
      </c>
      <c r="FS151" s="3">
        <f t="shared" si="14"/>
        <v>0</v>
      </c>
      <c r="FT151" s="3"/>
      <c r="FU151" s="3">
        <f t="array" ref="FU151">SUM(IF(([2]JOE_DATA!$C$2:$C$19999=$C151)*([2]JOE_DATA!$B$2:$B$19999="Client Name Confidential"),1,0))</f>
        <v>1</v>
      </c>
      <c r="FV151" s="3">
        <f t="array" ref="FV151">IF(ISBLANK($E151),1,SUM(IF(([2]JOE_DATA!$C$2:$C$19999=$E151)*([2]JOE_DATA!$B$2:$B$19999="Client name confidential on completion"),1,0)))</f>
        <v>1</v>
      </c>
      <c r="FW151" s="3">
        <f t="array" ref="FW151">IF(LEN($F151)=0,0.5,SUM(IF(([2]JOE_DATA!$C$2:$C$19999=$F151)*([2]JOE_DATA!$B$2:$B$19999="Client sector group"),0.5,0)))
+
IF(LEN($G151)=0,0.25,SUM(IF(([2]JOE_DATA!$C$2:$C$19999=$G151)*([2]JOE_DATA!$B$2:$B$19999="Client sector group"),0.25,0)))
+
IF(LEN($H151)=0,0.25,SUM(IF(([2]JOE_DATA!$C$2:$C$19999=$H151)*([2]JOE_DATA!$B$2:$B$19999="Client sector group"),0.25,0)))</f>
        <v>1</v>
      </c>
      <c r="FX151" s="3">
        <f t="array" ref="FX151">IF(ISBLANK($I151),0.5,SUM(IF(([2]JOE_DATA!$C$2:$C$19999=$I151)*([2]JOE_DATA!$B$2:$B$19999="Client sub-sector group"),0.5,0)))
+
IF(ISBLANK($J151),0.25,SUM(IF(([2]JOE_DATA!$C$2:$C$19999=$J151)*([2]JOE_DATA!$B$2:$B$19999="Client sub-sector group"),0.25,0)))
+
IF(ISBLANK($K151),0.25,SUM(IF(([2]JOE_DATA!$C$2:$C$19999=$K151)*([2]JOE_DATA!$B$2:$B$19999="Client sub-sector group"),0.25,0)))</f>
        <v>1</v>
      </c>
      <c r="FY151" s="3">
        <f t="array" ref="FY151">IF(LEN($L151)=0,0.4,SUM(IF(([2]JOE_DATA!$C$2:$C$19999=$L151)*([2]JOE_DATA!$B$2:$B$19999="Predominant Country of Client"),0.4,0)))
+
IF(LEN($M151)=0,0.3,SUM(IF(([2]JOE_DATA!$C$2:$C$19999=$M151)*([2]JOE_DATA!$B$2:$B$19999="Predominant Country of Client"),0.3,0)))
+
IF(LEN($N151)=0,0.3,SUM(IF(([2]JOE_DATA!$C$2:$C$19999=$N151)*([2]JOE_DATA!$B$2:$B$19999="Predominant Country of Client"),0.3,0)))</f>
        <v>1</v>
      </c>
      <c r="FZ151" s="3">
        <f t="array" ref="FZ151">IF(LEN($O151)=0,0.4,SUM(IF(([2]JOE_DATA!$C$2:$C$19999=$O151)*([2]JOE_DATA!$B$2:$B$19999="Main practice group"),0.4,0)))
+
IF(LEN($P151)=0,0.3,SUM(IF(([2]JOE_DATA!$C$2:$C$19999=$P151)*([2]JOE_DATA!$B$2:$B$19999="Main practice group"),0.3,0)))
+
IF(LEN($Q151)=0,0.3,SUM(IF(([2]JOE_DATA!$C$2:$C$19999=$Q151)*([2]JOE_DATA!$B$2:$B$19999="Main practice group"),0.3,0)))</f>
        <v>1</v>
      </c>
      <c r="GA151" s="3">
        <f t="shared" si="15"/>
        <v>1</v>
      </c>
      <c r="GB151" s="3">
        <f t="shared" si="16"/>
        <v>1</v>
      </c>
      <c r="GC151" s="3">
        <f t="array" ref="GC151">IF(LEN($U151)=0,0.4,SUM(IF(([2]JOE_DATA!$C$2:$C$19999=$U151)*([2]JOE_DATA!$B$2:$B$19999="Matter sector group"),0.4,0)))
+
IF(LEN($V151)=0,0.3,SUM(IF(([2]JOE_DATA!$C$2:$C$19999=$V151)*([2]JOE_DATA!$B$2:$B$19999="Matter sector group"),0.3,0)))
+
IF(LEN($W151)=0,0.3,SUM(IF(([2]JOE_DATA!$C$2:$C$19999=$W151)*([2]JOE_DATA!$B$2:$B$19999="Matter sector group"),0.3,0)))</f>
        <v>1</v>
      </c>
      <c r="GD151" s="3">
        <f t="array" ref="GD151">IF(LEN($X151)=0,0.4,SUM(IF(([2]JOE_DATA!$C$2:$C$19999=$X151)*([2]JOE_DATA!$B$2:$B$19999="Matter sub-sector group"),0.4,0)))
+
IF(LEN($Y151)=0,0.3,SUM(IF(([2]JOE_DATA!$C$2:$C$19999=$Y151)*([2]JOE_DATA!$B$2:$B$19999="Matter sub-sector group"),0.3,0)))
+
IF(LEN($Z151)=0,0.3,SUM(IF(([2]JOE_DATA!$C$2:$C$19999=$Z151)*([2]JOE_DATA!$B$2:$B$19999="Matter sub-sector group"),0.3,0)))</f>
        <v>1</v>
      </c>
      <c r="GE151" s="3">
        <f t="array" ref="GE151">IF(ISBLANK($AD151),1,SUM(IF(([2]JOE_DATA!$C$2:$C$19999=$AD151)*([2]JOE_DATA!$B$2:$B$19999="Matter confidential"),1,0)))</f>
        <v>1</v>
      </c>
      <c r="GF151" s="3">
        <f t="array" ref="GF151">IF(ISBLANK($AE151),1,SUM(IF(([2]JOE_DATA!$C$2:$C$19999=$AE151)*([2]JOE_DATA!$B$2:$B$19999="Matter confidential on completion"),1,0)))</f>
        <v>1</v>
      </c>
      <c r="GG151" s="3">
        <f t="array" ref="GG151">IF(ISBLANK($AG151),1,SUM(IF(([2]JOE_DATA!$C$2:$C$19999=$AG151)*([2]JOE_DATA!$B$2:$B$19999="Applicable law"),1,0)))</f>
        <v>1</v>
      </c>
      <c r="GH151" s="3">
        <f t="array" ref="GH151">IF(ISBLANK($AO151),1,SUM(IF(([2]JOE_DATA!$C$2:$C$19999=$AO151)*([2]JOE_DATA!$B$2:$B$19999="Contentious"),1,0)))</f>
        <v>1</v>
      </c>
      <c r="GI151" s="3">
        <f t="array" ref="GI151">IF(ISBLANK($AP151),1,SUM(IF(([2]JOE_DATA!$C$2:$C$19999=$AP151)*([2]JOE_DATA!$B$2:$B$19999="Dispute resolution"),1,0)))</f>
        <v>1</v>
      </c>
      <c r="GJ151" s="3">
        <f t="array" ref="GJ151">IF(ISBLANK($AQ151),1,SUM(IF(([2]JOE_DATA!$C$2:$C$19999=$AQ151)*([2]JOE_DATA!$B$2:$B$19999="Language of dispute"),1,0)))</f>
        <v>1</v>
      </c>
      <c r="GK151" s="3">
        <f t="array" ref="GK151">IF(LEN($AW151)=0,0.4,SUM(IF(([2]JOE_DATA!$C$2:$C$19999=$AW151)*([2]JOE_DATA!$B$2:$B$19999="Country Of Arbitration"),0.4,0)))
+
IF(LEN($AX151)=0,0.3,SUM(IF(([2]JOE_DATA!$C$2:$C$19999=$AX151)*([2]JOE_DATA!$B$2:$B$19999="Country Of Arbitration"),0.3,0)))
+
IF(LEN($AY151)=0,0.3,SUM(IF(([2]JOE_DATA!$C$2:$C$19999=$AY151)*([2]JOE_DATA!$B$2:$B$19999="Country Of Arbitration"),0.3,0)))</f>
        <v>1</v>
      </c>
      <c r="GL151" s="3">
        <f t="array" ref="GL151">IF(LEN($AT151)=0,0.4,SUM(IF(([2]JOE_DATA!$C$2:$C$19999=$AT151)*([2]JOE_DATA!$B$2:$B$19999="Jurisdiction of dispute"),0.4,0)))
+
IF(LEN($AU151)=0,0.3,SUM(IF(([2]JOE_DATA!$C$2:$C$19999=$AU151)*([2]JOE_DATA!$B$2:$B$19999="Jurisdiction of dispute"),0.3,0)))
+
IF(LEN($AV151)=0,0.3,SUM(IF(([2]JOE_DATA!$C$2:$C$19999=$AV151)*([2]JOE_DATA!$B$2:$B$19999="Jurisdiction of dispute"),0.3,0)))</f>
        <v>1</v>
      </c>
      <c r="GM151" s="3">
        <f t="array" ref="GM151">IF(LEN($AZ151)=0,0.6,SUM(IF(([2]JOE_DATA!$C$2:$C$19999=$AZ151)*([2]JOE_DATA!$B$2:$B$19999="Seat of arbitration"),0.6,0)))
+
IF(LEN($BA151)=0,0.4,SUM(IF(([2]JOE_DATA!$C$2:$C$19999=$BA151)*([2]JOE_DATA!$B$2:$B$19999="Seat of arbitration"),0.4,0)))</f>
        <v>1</v>
      </c>
      <c r="GN151" s="3">
        <f t="array" ref="GN151">IF(ISBLANK($BB151),1,SUM(IF(([2]JOE_DATA!$C$2:$C$19999=$BB151)*([2]JOE_DATA!$B$2:$B$19999="Arbitral rules"),1,0)))</f>
        <v>1</v>
      </c>
      <c r="GO151" s="3">
        <f t="array" ref="GO151">IF(ISBLANK($BC151),1,SUM(IF(([2]JOE_DATA!$C$2:$C$19999=$BC151)*([2]JOE_DATA!$B$2:$B$19999="Investment treaty"),1,0)))</f>
        <v>1</v>
      </c>
      <c r="GP151" s="3">
        <f t="array" ref="GP151">IF(ISBLANK($BD151),1,SUM(IF(([2]JOE_DATA!$C$2:$C$19999=$BD151)*([2]JOE_DATA!$B$2:$B$19999="Investigation type"),1,0)))</f>
        <v>1</v>
      </c>
      <c r="GQ151" s="3">
        <f t="array" ref="GQ151">IF(ISBLANK($BF151),1,SUM(IF(([2]JOE_DATA!$C$2:$C$19999=$BF151)*([2]JOE_DATA!$B$2:$B$19999="Currency of deal"),1,0)))</f>
        <v>1</v>
      </c>
      <c r="GR151" s="3">
        <f t="array" ref="GR151">IF(ISBLANK($BG151),1,SUM(IF(([2]JOE_DATA!$C$2:$C$19999=$BG151)*([2]JOE_DATA!$B$2:$B$19999="Value confidential"),1,0)))</f>
        <v>1</v>
      </c>
      <c r="GS151" s="3">
        <f t="array" ref="GS151">IF(ISBLANK($BH151),1,SUM(IF(([2]JOE_DATA!$C$2:$C$19999=$BH151)*([2]JOE_DATA!$B$2:$B$19999="Value confidential on completion"),1,0)))</f>
        <v>1</v>
      </c>
      <c r="GT151" s="3">
        <f t="array" ref="GT151">IF(LEN($BI151)=0,0.4,SUM(IF(([2]JOE_DATA!$C$2:$C$19999=$BI151)*([2]JOE_DATA!$B$2:$B$19999="Teams"),0.4,0)))
+
IF(LEN($BJ151)=0,0.3,SUM(IF(([2]JOE_DATA!$C$2:$C$19999=$BJ151)*([2]JOE_DATA!$B$2:$B$19999="Teams"),0.3,0)))
+
IF(LEN($BK151)=0,0.3,SUM(IF(([2]JOE_DATA!$C$2:$C$19999=$BK151)*([2]JOE_DATA!$B$2:$B$19999="Teams"),0.3,0)))</f>
        <v>1</v>
      </c>
      <c r="GU151" s="3">
        <f t="array" ref="GU151">IF(LEN($BL151)=0,0.4,SUM(IF(([2]JOE_DATA!$C$2:$C$19999=$BL151)*([2]JOE_DATA!$B$2:$B$19999="Lead Matter Partner"),0.4,0)))
+
IF(LEN($BM151)=0,0.3,SUM(IF(([2]JOE_DATA!$C$2:$C$19999=$BM151)*([2]JOE_DATA!$B$2:$B$19999="Lead Matter Partner"),0.3,0)))
+
IF(LEN($BN151)=0,0.3,SUM(IF(([2]JOE_DATA!$C$2:$C$19999=$BN151)*([2]JOE_DATA!$B$2:$B$19999="Lead Matter Partner"),0.3,0)))</f>
        <v>1</v>
      </c>
      <c r="GV151" s="3">
        <f t="array" ref="GV151">IF(LEN($BP151)=0,0.4,SUM(IF(([2]JOE_DATA!$C$2:$C$19999=$BP151)*([2]JOE_DATA!$B$2:$B$19999="Source of credential"),0.4,0)))
+
IF(LEN($BQ151)=0,0.3,SUM(IF(([2]JOE_DATA!$C$2:$C$19999=$BQ151)*([2]JOE_DATA!$B$2:$B$19999="Source of credential"),0.3,0)))
+
IF(LEN($BR151)=0,0.3,SUM(IF(([2]JOE_DATA!$C$2:$C$19999=$BR151)*([2]JOE_DATA!$B$2:$B$19999="Source of credential"),0.3,0)))</f>
        <v>1</v>
      </c>
      <c r="GW151" s="3">
        <f t="array" ref="GW151">IF(LEN($BX151)=0,0.4,SUM(IF(([2]JOE_DATA!$C$2:$C$19999=$BX151)*([2]JOE_DATA!$B$2:$B$19999="CMS firms involved"),0.4,0)))
+
IF(LEN($BY151)=0,0.6,SUM(IF(([2]JOE_DATA!$C$2:$C$19999=$BY151)*([2]JOE_DATA!$B$2:$B$19999="CMS firms involved"),0.6,0)))</f>
        <v>1</v>
      </c>
      <c r="GX151" s="3">
        <f t="array" ref="GX151">IF(ISBLANK($BZ151),1,SUM(IF(([2]JOE_DATA!$C$2:$C$19999=$BZ151)*([2]JOE_DATA!$B$2:$B$19999="Lead CMS firm"),1,0)))</f>
        <v>1</v>
      </c>
      <c r="GY151" s="3">
        <f t="array" ref="GY151">IF(LEN($CA151)=0,0.4,SUM(IF(([2]JOE_DATA!$C$2:$C$19999=$CA151)*([2]JOE_DATA!$B$2:$B$19999="Countries of other CMS firms"),0.4,0)))
+
IF(LEN($CB151)=0,0.3,SUM(IF(([2]JOE_DATA!$C$2:$C$19999=$CB151)*([2]JOE_DATA!$B$2:$B$19999="Countries of other CMS firms"),0.3,0)))
+
IF(LEN($CC151)=0,0.3,SUM(IF(([2]JOE_DATA!$C$2:$C$19999=$CC151)*([2]JOE_DATA!$B$2:$B$19999="Countries of other CMS firms"),0.3,0)))</f>
        <v>1</v>
      </c>
      <c r="GZ151" s="3">
        <f t="array" ref="GZ151">IF(ISBLANK($CD151),1,SUM(IF(([2]JOE_DATA!$C$2:$C$19999=$CD151)*([2]JOE_DATA!$B$2:$B$19999="Credential status"),1,0)))</f>
        <v>1</v>
      </c>
      <c r="HA151" s="3">
        <f t="array" ref="HA151">IF(ISBLANK($CE151),1,SUM(IF(([2]JOE_DATA!$C$2:$C$19999=$CE151)*([2]JOE_DATA!$B$2:$B$19999="Credential version"),1,0)))</f>
        <v>1</v>
      </c>
      <c r="HB151" s="3">
        <f t="array" ref="HB151">IF(ISBLANK($CG151),1,SUM(IF(([2]JOE_DATA!$C$2:$C$19999=$CG151)*([2]JOE_DATA!$B$2:$B$19999="Credential type "),1,0)))</f>
        <v>1</v>
      </c>
      <c r="HC151" s="3">
        <f t="array" ref="HC151">IF(ISBLANK($CH151),1,SUM(IF(([2]JOE_DATA!$C$2:$C$19999=$CH151)*([2]JOE_DATA!$B$2:$B$19999="Other uses"),1,0)))</f>
        <v>1</v>
      </c>
      <c r="HD151" s="3">
        <f t="array" ref="HD151">IF(ISBLANK($CK151),1,SUM(IF(([2]JOE_DATA!$C$2:$C$19999=$CK151)*([2]JOE_DATA!$B$2:$B$19999="Priority"),1,0)))</f>
        <v>1</v>
      </c>
      <c r="HE151" s="3">
        <f t="array" ref="HE151">IF(LEN($CM151)=0,0.4,SUM(IF(([2]JOE_DATA!$C$2:$C$19999=$CM151)*([2]JOE_DATA!$B$2:$B$19999="Know how"),0.4,0)))
+
IF(LEN($CN151)=0,0.3,SUM(IF(([2]JOE_DATA!$C$2:$C$19999=$CN151)*([2]JOE_DATA!$B$2:$B$19999="Know how"),0.3,0)))
+
IF(LEN($CO151)=0,0.3,SUM(IF(([2]JOE_DATA!$C$2:$C$19999=$CO151)*([2]JOE_DATA!$B$2:$B$19999="Know how"),0.3,0)))</f>
        <v>1</v>
      </c>
      <c r="HF151" s="3">
        <f t="array" ref="HF151">IF(LEN($CS151)=0,0.4,SUM(IF(([2]JOE_DATA!$C$2:$C$19999=$CS151)*([2]JOE_DATA!$B$2:$B$19999="Work type")*([2]JOE_DATA!$A$2:$A$19999="BAIF"),0.4,0)))
+
IF(LEN($CT151)=0,0.3,SUM(IF(([2]JOE_DATA!$C$2:$C$19999=$CT151)*([2]JOE_DATA!$B$2:$B$19999="Work type")*([2]JOE_DATA!$A$2:$A$19999="BAIF"),0.3,0)))
+
IF(LEN($CU151)=0,0.3,SUM(IF(([2]JOE_DATA!$C$2:$C$19999=$CU151)*([2]JOE_DATA!$B$2:$B$19999="Work type")*([2]JOE_DATA!$A$2:$A$19999="BAIF"),0.3,0)))</f>
        <v>1</v>
      </c>
      <c r="HG151" s="3">
        <f t="array" ref="HG151">IF(LEN($CQ151)=0,1,SUM(IF(([2]JOE_DATA!$C$2:$C$19999=$CQ151)*([2]JOE_DATA!$B$2:$B$19999="Client type")*([2]JOE_DATA!$A$2:$A$19999="BAIF"),1,0)))</f>
        <v>1</v>
      </c>
      <c r="HH151" s="3">
        <f t="array" ref="HH151">IF(LEN($CW151)=0,0.4,SUM(IF(([2]JOE_DATA!$C$2:$C$19999=$CW151)*([2]JOE_DATA!$B$2:$B$19999="Work type")*([2]JOE_DATA!$A$2:$A$19999="CRD"),0.4,0)))
+
IF(LEN($CX151)=0,0.3,SUM(IF(([2]JOE_DATA!$C$2:$C$19999=$CX151)*([2]JOE_DATA!$B$2:$B$19999="Work type")*([2]JOE_DATA!$A$2:$A$19999="CRD"),0.3,0)))
+
IF(LEN($CY151)=0,0.3,SUM(IF(([2]JOE_DATA!$C$2:$C$19999=$CY151)*([2]JOE_DATA!$B$2:$B$19999="Work type")*([2]JOE_DATA!$A$2:$A$19999="CRD"),0.3,0)))</f>
        <v>1</v>
      </c>
      <c r="HI151" s="3">
        <f t="array" ref="HI151">IF(LEN($CZ151)=0,0.4,SUM(IF(([2]JOE_DATA!$C$2:$C$19999=$CZ151)*([2]JOE_DATA!$B$2:$B$19999="Sub-work type")*([2]JOE_DATA!$A$2:$A$19999="CRD"),0.4,0)))
+
IF(LEN($DA151)=0,0.3,SUM(IF(([2]JOE_DATA!$C$2:$C$19999=$DA151)*([2]JOE_DATA!$B$2:$B$19999="Sub-work type")*([2]JOE_DATA!$A$2:$A$19999="CRD"),0.3,0)))
+
IF(LEN($DB151)=0,0.3,SUM(IF(([2]JOE_DATA!$C$2:$C$19999=$DB151)*([2]JOE_DATA!$B$2:$B$19999="Sub-work type")*([2]JOE_DATA!$A$2:$A$19999="CRD"),0.3,0)))</f>
        <v>1</v>
      </c>
      <c r="HJ151" s="3">
        <f t="array" ref="HJ151">IF(LEN($CV151)=0,1,SUM(IF(([2]JOE_DATA!$C$2:$C$19999=$CV151)*([2]JOE_DATA!$B$2:$B$19999="Client type")*([2]JOE_DATA!$A$2:$A$19999="CRD"),1,0)))</f>
        <v>1</v>
      </c>
      <c r="HK151" s="3">
        <f t="array" ref="HK151">IF(LEN($DC151)=0,0.4,SUM(IF(([2]JOE_DATA!$C$2:$C$19999=$DC151)*([2]JOE_DATA!$B$2:$B$19999="Work type")*([2]JOE_DATA!$A$2:$A$19999="Corporate"),0.4,0)))
+
IF(LEN($DD151)=0,0.3,SUM(IF(([2]JOE_DATA!$C$2:$C$19999=$DD151)*([2]JOE_DATA!$B$2:$B$19999="Work type")*([2]JOE_DATA!$A$2:$A$19999="Corporate"),0.3,0)))
+
IF(LEN($DE151)=0,0.3,SUM(IF(([2]JOE_DATA!$C$2:$C$19999=$DE151)*([2]JOE_DATA!$B$2:$B$19999="Work type")*([2]JOE_DATA!$A$2:$A$19999="Corporate"),0.3,0)))</f>
        <v>1</v>
      </c>
      <c r="HL151" s="3">
        <f t="array" ref="HL151">IF(LEN($DF151)=0,0.4,SUM(IF(([2]JOE_DATA!$C$2:$C$19999=$DF151)*([2]JOE_DATA!$B$2:$B$19999="Sub-work type")*([2]JOE_DATA!$A$2:$A$19999="Corporate"),0.4,0)))
+
IF(LEN($DG151)=0,0.3,SUM(IF(([2]JOE_DATA!$C$2:$C$19999=$DG151)*([2]JOE_DATA!$B$2:$B$19999="Sub-work type")*([2]JOE_DATA!$A$2:$A$19999="Corporate"),0.3,0)))
+
IF(LEN($DH151)=0,0.3,SUM(IF(([2]JOE_DATA!$C$2:$C$19999=$DH151)*([2]JOE_DATA!$B$2:$B$19999="Sub-work type")*([2]JOE_DATA!$A$2:$A$19999="Corporate"),0.3,0)))</f>
        <v>1</v>
      </c>
      <c r="HM151" s="3">
        <f t="array" ref="HM151">IF(LEN($DI151)=0,0.4,SUM(IF(([2]JOE_DATA!$C$2:$C$19999=$DI151)*([2]JOE_DATA!$B$2:$B$19999="Acting for")*([2]JOE_DATA!$A$2:$A$19999="Corporate"),0.4,0)))
+
IF(LEN($DJ151)=0,0.3,SUM(IF(([2]JOE_DATA!$C$2:$C$19999=$DJ151)*([2]JOE_DATA!$B$2:$B$19999="Acting for")*([2]JOE_DATA!$A$2:$A$19999="Corporate"),0.3,0)))
+
IF(LEN($DK151)=0,0.3,SUM(IF(([2]JOE_DATA!$C$2:$C$19999=$DK151)*([2]JOE_DATA!$B$2:$B$19999="Acting for")*([2]JOE_DATA!$A$2:$A$19999="Corporate"),0.3,0)))</f>
        <v>1</v>
      </c>
      <c r="HN151" s="3">
        <f t="array" ref="HN151">IF(LEN($DM151)=0,0.4,SUM(IF(([2]JOE_DATA!$C$2:$C$19999=$DM151)*([2]JOE_DATA!$B$2:$B$19999="Country of buyer")*([2]JOE_DATA!$A$2:$A$19999="Corporate"),0.4,0)))
+
IF(LEN($DN151)=0,0.3,SUM(IF(([2]JOE_DATA!$C$2:$C$19999=$DN151)*([2]JOE_DATA!$B$2:$B$19999="Country of buyer")*([2]JOE_DATA!$A$2:$A$19999="Corporate"),0.3,0)))
+
IF(LEN($DL151)=0,0.3,SUM(IF(([2]JOE_DATA!$C$2:$C$19999=$DL151)*([2]JOE_DATA!$B$2:$B$19999="Country of buyer")*([2]JOE_DATA!$A$2:$A$19999="Corporate"),0.3,0)))</f>
        <v>1</v>
      </c>
      <c r="HO151" s="3">
        <f t="array" ref="HO151">IF(LEN($DO151)=0,0.4,SUM(IF(([2]JOE_DATA!$C$2:$C$19999=$DO151)*([2]JOE_DATA!$B$2:$B$19999="Country of seller")*([2]JOE_DATA!$A$2:$A$19999="Corporate"),0.4,0)))
+
IF(LEN($DP151)=0,0.3,SUM(IF(([2]JOE_DATA!$C$2:$C$19999=$DP151)*([2]JOE_DATA!$B$2:$B$19999="Country of seller")*([2]JOE_DATA!$A$2:$A$19999="Corporate"),0.3,0)))
+
IF(LEN($DQ151)=0,0.3,SUM(IF(([2]JOE_DATA!$C$2:$C$19999=$DQ151)*([2]JOE_DATA!$B$2:$B$19999="Country of seller")*([2]JOE_DATA!$A$2:$A$19999="Corporate"),0.3,0)))</f>
        <v>1</v>
      </c>
      <c r="HP151" s="3">
        <f t="array" ref="HP151">IF(LEN($DR151)=0,0.4,SUM(IF(([2]JOE_DATA!$C$2:$C$19999=$DR151)*([2]JOE_DATA!$B$2:$B$19999="Country of target")*([2]JOE_DATA!$A$2:$A$19999="Corporate"),0.4,0)))
+
IF(LEN($DS151)=0,0.3,SUM(IF(([2]JOE_DATA!$C$2:$C$19999=$DS151)*([2]JOE_DATA!$B$2:$B$19999="Country of target")*([2]JOE_DATA!$A$2:$A$19999="Corporate"),0.3,0)))
+
IF(LEN($DT151)=0,0.3,SUM(IF(([2]JOE_DATA!$C$2:$C$19999=$DT151)*([2]JOE_DATA!$B$2:$B$19999="Country of target")*([2]JOE_DATA!$A$2:$A$19999="Corporate"),0.3,0)))</f>
        <v>1</v>
      </c>
      <c r="HQ151" s="3">
        <f t="array" ref="HQ151">IF(LEN($DU151)=0,1,SUM(IF(([2]JOE_DATA!$C$2:$C$19999=$DU151)*([2]JOE_DATA!$B$2:$B$19999="Value over US $5m")*([2]JOE_DATA!$A$2:$A$19999="Corporate"),1,0)))</f>
        <v>1</v>
      </c>
      <c r="HR151" s="3">
        <f t="array" ref="HR151">IF(LEN($DV151)=0,1,SUM(IF(([2]JOE_DATA!$C$2:$C$19999=$DV151)*([2]JOE_DATA!$B$2:$B$19999="Value over £500,000")*([2]JOE_DATA!$A$2:$A$19999="Corporate"),1,0)))</f>
        <v>1</v>
      </c>
      <c r="HS151" s="3">
        <f t="array" ref="HS151">IF(LEN($DW151)=0,1,SUM(IF(([2]JOE_DATA!$C$2:$C$19999=$DW151)*([2]JOE_DATA!$B$2:$B$19999="Value over Euro 5m")*([2]JOE_DATA!$A$2:$A$19999="Corporate"),1,0)))</f>
        <v>1</v>
      </c>
      <c r="HT151" s="3">
        <f t="array" ref="HT151">IF(LEN($DX151)=0,1,SUM(IF(([2]JOE_DATA!$C$2:$C$19999=$DX151)*([2]JOE_DATA!$B$2:$B$19999="Value range in euros")*([2]JOE_DATA!$A$2:$A$19999="Corporate"),1,0)))</f>
        <v>1</v>
      </c>
      <c r="HU151" s="3">
        <f t="array" ref="HU151">IF(LEN($DY151)=0,1,SUM(IF(([2]JOE_DATA!$C$2:$C$19999=$DY151)*([2]JOE_DATA!$B$2:$B$19999="Is the deal relevant for M&amp;A study")*([2]JOE_DATA!$A$2:$A$19999="Corporate"),1,0)))</f>
        <v>1</v>
      </c>
      <c r="HV151" s="3">
        <f t="array" ref="HV151">IF(LEN($DZ151)=0,1,SUM(IF(([2]JOE_DATA!$C$2:$C$19999=$DZ151)*([2]JOE_DATA!$B$2:$B$19999="Does the deal involve PE clients")*([2]JOE_DATA!$A$2:$A$19999="Corporate"),1,0)))</f>
        <v>1</v>
      </c>
      <c r="HW151" s="3">
        <f t="array" ref="HW151">IF(LEN($EA151)=0,1,SUM(IF(([2]JOE_DATA!$C$2:$C$19999=$EA151)*([2]JOE_DATA!$B$2:$B$19999="Quarter deal announced/signed")*([2]JOE_DATA!$A$2:$A$19999="Corporate"),1,0)))</f>
        <v>1</v>
      </c>
      <c r="HX151" s="3">
        <f t="array" ref="HX151">IF(LEN($EB151)=0,1,SUM(IF(([2]JOE_DATA!$C$2:$C$19999=$EB151)*([2]JOE_DATA!$B$2:$B$19999="Quarter deal completed")*([2]JOE_DATA!$A$2:$A$19999="Corporate"),1,0)))</f>
        <v>1</v>
      </c>
      <c r="HY151" s="3">
        <f t="array" ref="HY151">IF(LEN($EC151)=0,1,SUM(IF(([2]JOE_DATA!$C$2:$C$19999=$EC151)*([2]JOE_DATA!$B$2:$B$19999="Year deal announced/signed")*([2]JOE_DATA!$A$2:$A$19999="Corporate"),1,0)))</f>
        <v>1</v>
      </c>
      <c r="HZ151" s="3">
        <f t="array" ref="HZ151">IF(LEN($ED151)=0,1,SUM(IF(([2]JOE_DATA!$C$2:$C$19999=$ED151)*([2]JOE_DATA!$B$2:$B$19999="Year deal completed")*([2]JOE_DATA!$A$2:$A$19999="Corporate"),1,0)))</f>
        <v>1</v>
      </c>
      <c r="IA151" s="3">
        <v>1</v>
      </c>
      <c r="IB151" s="3">
        <f t="array" ref="IB151">IF(LEN($EF151)=0,1,SUM(IF(([2]JOE_DATA!$C$2:$C$19999=$EF151)*([2]JOE_DATA!$B$2:$B$19999="Work type")*([2]JOE_DATA!$A$2:$A$19999="Corporate Tax"),1,0)))</f>
        <v>1</v>
      </c>
      <c r="IC151" s="3">
        <f t="array" ref="IC151">IF(LEN($EG151)=0,0.4,SUM(IF(([2]JOE_DATA!$C$2:$C$19999=$EG151)*([2]JOE_DATA!$B$2:$B$19999="Work type")*([2]JOE_DATA!$A$2:$A$19999="EPC Construction"),0.4,0)))
+
IF(LEN($EH151)=0,0.3,SUM(IF(([2]JOE_DATA!$C$2:$C$19999=$EH151)*([2]JOE_DATA!$B$2:$B$19999="Work type")*([2]JOE_DATA!$A$2:$A$19999="EPC Construction"),0.3,0)))
+
IF(LEN($EI151)=0,0.3,SUM(IF(([2]JOE_DATA!$C$2:$C$19999=$EI151)*([2]JOE_DATA!$B$2:$B$19999="Work type")*([2]JOE_DATA!$A$2:$A$19999="EPC Construction"),0.3,0)))</f>
        <v>1</v>
      </c>
      <c r="ID151" s="3">
        <f t="array" ref="ID151">IF(LEN($EJ151)=0,0.4,SUM(IF(([2]JOE_DATA!$C$2:$C$19999=$EJ151)*([2]JOE_DATA!$B$2:$B$19999="Contract type")*([2]JOE_DATA!$A$2:$A$19999="EPC Construction"),0.4,0)))
+
IF(LEN($EK151)=0,0.3,SUM(IF(([2]JOE_DATA!$C$2:$C$19999=$EK151)*([2]JOE_DATA!$B$2:$B$19999="Contract type")*([2]JOE_DATA!$A$2:$A$19999="EPC Construction"),0.3,0)))
+
IF(LEN($EL151)=0,0.3,SUM(IF(([2]JOE_DATA!$C$2:$C$19999=$EL151)*([2]JOE_DATA!$B$2:$B$19999="Contract type")*([2]JOE_DATA!$A$2:$A$19999="EPC Construction"),0.3,0)))</f>
        <v>1</v>
      </c>
      <c r="IE151" s="3">
        <f t="array" ref="IE151">IF(LEN($EP151)=0,1,SUM(IF(([2]JOE_DATA!$C$2:$C$19999=$EP151)*([2]JOE_DATA!$B$2:$B$19999="Client type")*([2]JOE_DATA!$A$2:$A$19999="EPC Construction"),1,0)))</f>
        <v>1</v>
      </c>
      <c r="IF151" s="3">
        <f t="array" ref="IF151">IF(LEN($EN151)=0,1,SUM(IF(([2]JOE_DATA!$C$2:$C$19999=$EN151)*([2]JOE_DATA!$B$2:$B$19999="Subject matter")*([2]JOE_DATA!$A$2:$A$19999="EPC Construction"),1,0)))</f>
        <v>1</v>
      </c>
      <c r="IG151" s="3">
        <f t="array" ref="IG151">IF(LEN($ER151)=0,1,SUM(IF(([2]JOE_DATA!$C$2:$C$19999=$ER151)*([2]JOE_DATA!$B$2:$B$19999="Client scope")*([2]JOE_DATA!$A$2:$A$19999="EPC Construction"),1,0)))</f>
        <v>1</v>
      </c>
      <c r="IH151" s="3">
        <f t="array" ref="IH151">IF(LEN($ES151)=0,0.4,SUM(IF(([2]JOE_DATA!$C$2:$C$19999=$ES151)*([2]JOE_DATA!$B$2:$B$19999="Work type")*([2]JOE_DATA!$A$2:$A$19999="EPC Energy"),0.4,0)))
+
IF(LEN($ET151)=0,0.3,SUM(IF(([2]JOE_DATA!$C$2:$C$19999=$ET151)*([2]JOE_DATA!$B$2:$B$19999="Work type")*([2]JOE_DATA!$A$2:$A$19999="EPC Energy"),0.3,0)))
+
IF(LEN($EU151)=0,0.3,SUM(IF(([2]JOE_DATA!$C$2:$C$19999=$EU151)*([2]JOE_DATA!$B$2:$B$19999="Work type")*([2]JOE_DATA!$A$2:$A$19999="EPC Energy"),0.3,0)))</f>
        <v>1</v>
      </c>
      <c r="II151" s="3">
        <f t="array" ref="II151">IF(LEN($EV151)=0,1,SUM(IF(([2]JOE_DATA!$C$2:$C$19999=$EV151)*([2]JOE_DATA!$B$2:$B$19999="Work type")*([2]JOE_DATA!$A$2:$A$19999="EPC Energy"),1,0)))</f>
        <v>1</v>
      </c>
      <c r="IJ151" s="3">
        <f t="array" ref="IJ151">IF(LEN($EW151)=0,1,SUM(IF(([2]JOE_DATA!$C$2:$C$19999=$EW151)*([2]JOE_DATA!$B$2:$B$19999="Client type")*([2]JOE_DATA!$A$2:$A$19999="EPC Projects"),1,0)))</f>
        <v>1</v>
      </c>
      <c r="IK151" s="3">
        <f t="array" ref="IK151">IF(LEN($FE151)=0,0.4,SUM(IF(([2]JOE_DATA!$C$2:$C$19999=$FE151)*([2]JOE_DATA!$B$2:$B$19999="Client type")*([2]JOE_DATA!$A$2:$A$19999="Real Estate"),0.4,0)))
+
IF(LEN($FF151)=0,0.3,SUM(IF(([2]JOE_DATA!$C$2:$C$19999=$FF151)*([2]JOE_DATA!$B$2:$B$19999="Client type")*([2]JOE_DATA!$A$2:$A$19999="Real Estate"),0.3,0)))
+
IF(LEN($FG151)=0,0.3,SUM(IF(([2]JOE_DATA!$C$2:$C$19999=$FG151)*([2]JOE_DATA!$B$2:$B$19999="Client type")*([2]JOE_DATA!$A$2:$A$19999="Real Estate"),0.3,0)))</f>
        <v>1</v>
      </c>
      <c r="IL151" s="3">
        <f t="array" ref="IL151">IF(LEN($FH151)=0,0.4,SUM(IF(([2]JOE_DATA!$C$2:$C$19999=$FH151)*([2]JOE_DATA!$B$2:$B$19999="Work type")*([2]JOE_DATA!$A$2:$A$19999="Real Estate"),0.4,0)))
+
IF(LEN($FI151)=0,0.3,SUM(IF(([2]JOE_DATA!$C$2:$C$19999=$FI151)*([2]JOE_DATA!$B$2:$B$19999="Work type")*([2]JOE_DATA!$A$2:$A$19999="Real Estate"),0.3,0)))
+
IF(LEN($FJ151)=0,0.3,SUM(IF(([2]JOE_DATA!$C$2:$C$19999=$FJ151)*([2]JOE_DATA!$B$2:$B$19999="Work type")*([2]JOE_DATA!$A$2:$A$19999="Real Estate"),0.3,0)))</f>
        <v>1</v>
      </c>
      <c r="IM151" s="3">
        <f t="array" ref="IM151">IF(LEN($EX151)=0,0.4,SUM(IF(([2]JOE_DATA!$C$2:$C$19999=$EX151)*([2]JOE_DATA!$B$2:$B$19999="Work type")*([2]JOE_DATA!$A$2:$A$19999="Human Capital"),0.4,0)))
+
IF(LEN($EY151)=0,0.3,SUM(IF(([2]JOE_DATA!$C$2:$C$19999=$EY151)*([2]JOE_DATA!$B$2:$B$19999="Work type")*([2]JOE_DATA!$A$2:$A$19999="Human Capital"),0.3,0)))
+
IF(LEN($EZ151)=0,0.3,SUM(IF(([2]JOE_DATA!$C$2:$C$19999=$EZ151)*([2]JOE_DATA!$B$2:$B$19999="Work type")*([2]JOE_DATA!$A$2:$A$19999="Human Capital"),0.3,0)))</f>
        <v>1</v>
      </c>
      <c r="IN151" s="3">
        <f t="array" ref="IN151">IF(LEN($FA151)=0,0.4,SUM(IF(([2]JOE_DATA!$C$2:$C$19999=$FA151)*([2]JOE_DATA!$B$2:$B$19999="Sub-work types")*([2]JOE_DATA!$A$2:$A$19999="Human Capital"),0.4,0)))
+
IF(LEN($FB151)=0,0.3,SUM(IF(([2]JOE_DATA!$C$2:$C$19999=$FB151)*([2]JOE_DATA!$B$2:$B$19999="Sub-work types")*([2]JOE_DATA!$A$2:$A$19999="Human Capital"),0.3,0)))
+
IF(LEN($FC151)=0,0.3,SUM(IF(([2]JOE_DATA!$C$2:$C$19999=$FC151)*([2]JOE_DATA!$B$2:$B$19999="Sub-work types")*([2]JOE_DATA!$A$2:$A$19999="Human Capital"),0.3,0)))</f>
        <v>1</v>
      </c>
      <c r="IO151" s="16">
        <f t="array" ref="IO151">IF(LEN($FD151)=0,1,SUM(IF(([2]JOE_DATA!$C$2:$C$19999=$FD151)*([2]JOE_DATA!$B$2:$B$19999="Pension scheme")*([2]JOE_DATA!$A$2:$A$19999="Human Capital"),1,0)))</f>
        <v>1</v>
      </c>
      <c r="IP151" s="3">
        <f t="array" ref="IP151">IF(LEN($BT151)=0,0.4,SUM(IF(([2]JOE_DATA!$C$2:$C$19999=$BT151)*([2]JOE_DATA!$B$2:$B$19999="Other Matter Executive"),0.4,0)))
+
IF(LEN($BU151)=0,0.3,SUM(IF(([2]JOE_DATA!$C$2:$C$19999=$BU151)*([2]JOE_DATA!$B$2:$B$19999="Other Matter Executive"),0.3,0)))
+
IF(LEN($BV151)=0,0.3,SUM(IF(([2]JOE_DATA!$C$2:$C$19999=$BV151)*([2]JOE_DATA!$B$2:$B$19999="Other Matter Executive"),0.3,0)))</f>
        <v>1</v>
      </c>
    </row>
    <row r="152" spans="1:250" ht="18.75">
      <c r="A152" s="37" t="s">
        <v>246</v>
      </c>
      <c r="B152" s="38" t="s">
        <v>677</v>
      </c>
      <c r="C152" s="37" t="s">
        <v>254</v>
      </c>
      <c r="D152" s="37"/>
      <c r="E152" s="3"/>
      <c r="F152" s="39" t="s">
        <v>130</v>
      </c>
      <c r="G152" s="3"/>
      <c r="H152" s="3"/>
      <c r="I152" s="40" t="s">
        <v>678</v>
      </c>
      <c r="J152" s="3"/>
      <c r="K152" s="3"/>
      <c r="L152" s="37"/>
      <c r="M152" s="3"/>
      <c r="N152" s="3"/>
      <c r="O152" s="41" t="s">
        <v>99</v>
      </c>
      <c r="P152" s="37"/>
      <c r="Q152" s="37"/>
      <c r="R152" s="3"/>
      <c r="S152" s="42"/>
      <c r="T152" s="42">
        <v>38662</v>
      </c>
      <c r="U152" s="37" t="s">
        <v>130</v>
      </c>
      <c r="V152" s="3"/>
      <c r="W152" s="3"/>
      <c r="X152" s="40" t="s">
        <v>678</v>
      </c>
      <c r="Y152" s="3"/>
      <c r="Z152" s="3"/>
      <c r="AA152" s="37" t="s">
        <v>679</v>
      </c>
      <c r="AB152" s="37"/>
      <c r="AC152" s="3"/>
      <c r="AD152" s="37" t="s">
        <v>254</v>
      </c>
      <c r="AE152" s="3"/>
      <c r="AF152" s="3"/>
      <c r="AG152" s="43" t="s">
        <v>130</v>
      </c>
      <c r="AH152" s="3"/>
      <c r="AI152" s="37" t="s">
        <v>255</v>
      </c>
      <c r="AJ152" s="3"/>
      <c r="AK152" s="3"/>
      <c r="AL152" s="37"/>
      <c r="AM152" s="3"/>
      <c r="AN152" s="3"/>
      <c r="AO152" s="37" t="s">
        <v>256</v>
      </c>
      <c r="AP152" s="3"/>
      <c r="AQ152" s="3"/>
      <c r="AR152" s="3"/>
      <c r="AS152" s="3"/>
      <c r="AT152" s="3"/>
      <c r="AU152" s="3"/>
      <c r="AV152" s="3"/>
      <c r="AW152" s="3"/>
      <c r="AX152" s="3"/>
      <c r="AY152" s="3"/>
      <c r="AZ152" s="3"/>
      <c r="BA152" s="3"/>
      <c r="BB152" s="3"/>
      <c r="BC152" s="3"/>
      <c r="BD152" s="3"/>
      <c r="BE152" s="44"/>
      <c r="BF152" s="37"/>
      <c r="BG152" s="37" t="s">
        <v>254</v>
      </c>
      <c r="BH152" s="3"/>
      <c r="BI152" s="40" t="s">
        <v>257</v>
      </c>
      <c r="BJ152" s="45"/>
      <c r="BK152" s="45"/>
      <c r="BL152" s="46" t="s">
        <v>258</v>
      </c>
      <c r="BM152" s="46" t="s">
        <v>551</v>
      </c>
      <c r="BN152" s="37"/>
      <c r="BO152" s="3"/>
      <c r="BP152" s="3"/>
      <c r="BQ152" s="3"/>
      <c r="BR152" s="3"/>
      <c r="BS152" s="3"/>
      <c r="BT152" s="37"/>
      <c r="BU152" s="37"/>
      <c r="BV152" s="37"/>
      <c r="BW152" s="3"/>
      <c r="BX152" s="3"/>
      <c r="BY152" s="3"/>
      <c r="BZ152" s="3"/>
      <c r="CA152" s="3"/>
      <c r="CB152" s="3"/>
      <c r="CC152" s="3"/>
      <c r="CD152" s="41" t="s">
        <v>259</v>
      </c>
      <c r="CE152" s="40" t="s">
        <v>260</v>
      </c>
      <c r="CF152" s="3"/>
      <c r="CG152" s="41" t="s">
        <v>261</v>
      </c>
      <c r="CH152" s="40"/>
      <c r="CI152" s="3"/>
      <c r="CJ152" s="3"/>
      <c r="CK152" s="41" t="s">
        <v>262</v>
      </c>
      <c r="CL152" s="3"/>
      <c r="CM152" s="3"/>
      <c r="CN152" s="3"/>
      <c r="CO152" s="3"/>
      <c r="CP152" s="3"/>
      <c r="CQ152" s="37"/>
      <c r="CR152" s="37"/>
      <c r="CS152" s="37"/>
      <c r="CT152" s="37"/>
      <c r="CU152" s="37"/>
      <c r="CV152" s="3"/>
      <c r="CW152" s="37" t="s">
        <v>680</v>
      </c>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7"/>
      <c r="FF152" s="37"/>
      <c r="FG152" s="37"/>
      <c r="FH152" s="37"/>
      <c r="FI152" s="37"/>
      <c r="FJ152" s="3"/>
      <c r="FK152" s="3"/>
      <c r="FL152" s="3"/>
      <c r="FM152" s="3"/>
      <c r="FO152" s="3"/>
      <c r="FP152" s="3"/>
      <c r="FQ152" s="3" t="str">
        <f t="array" ref="FQ152">IF(SUM($FU152:$IP152)=74,"PASS","FAIL")</f>
        <v>PASS</v>
      </c>
      <c r="FR152" s="3">
        <f t="shared" si="13"/>
        <v>0</v>
      </c>
      <c r="FS152" s="3">
        <f t="shared" si="14"/>
        <v>0</v>
      </c>
      <c r="FT152" s="3"/>
      <c r="FU152" s="3">
        <f t="array" ref="FU152">SUM(IF(([2]JOE_DATA!$C$2:$C$19999=$C152)*([2]JOE_DATA!$B$2:$B$19999="Client Name Confidential"),1,0))</f>
        <v>1</v>
      </c>
      <c r="FV152" s="3">
        <f t="array" ref="FV152">IF(ISBLANK($E152),1,SUM(IF(([2]JOE_DATA!$C$2:$C$19999=$E152)*([2]JOE_DATA!$B$2:$B$19999="Client name confidential on completion"),1,0)))</f>
        <v>1</v>
      </c>
      <c r="FW152" s="3">
        <f t="array" ref="FW152">IF(LEN($F152)=0,0.5,SUM(IF(([2]JOE_DATA!$C$2:$C$19999=$F152)*([2]JOE_DATA!$B$2:$B$19999="Client sector group"),0.5,0)))
+
IF(LEN($G152)=0,0.25,SUM(IF(([2]JOE_DATA!$C$2:$C$19999=$G152)*([2]JOE_DATA!$B$2:$B$19999="Client sector group"),0.25,0)))
+
IF(LEN($H152)=0,0.25,SUM(IF(([2]JOE_DATA!$C$2:$C$19999=$H152)*([2]JOE_DATA!$B$2:$B$19999="Client sector group"),0.25,0)))</f>
        <v>1</v>
      </c>
      <c r="FX152" s="3">
        <f t="array" ref="FX152">IF(ISBLANK($I152),0.5,SUM(IF(([2]JOE_DATA!$C$2:$C$19999=$I152)*([2]JOE_DATA!$B$2:$B$19999="Client sub-sector group"),0.5,0)))
+
IF(ISBLANK($J152),0.25,SUM(IF(([2]JOE_DATA!$C$2:$C$19999=$J152)*([2]JOE_DATA!$B$2:$B$19999="Client sub-sector group"),0.25,0)))
+
IF(ISBLANK($K152),0.25,SUM(IF(([2]JOE_DATA!$C$2:$C$19999=$K152)*([2]JOE_DATA!$B$2:$B$19999="Client sub-sector group"),0.25,0)))</f>
        <v>1</v>
      </c>
      <c r="FY152" s="3">
        <f t="array" ref="FY152">IF(LEN($L152)=0,0.4,SUM(IF(([2]JOE_DATA!$C$2:$C$19999=$L152)*([2]JOE_DATA!$B$2:$B$19999="Predominant Country of Client"),0.4,0)))
+
IF(LEN($M152)=0,0.3,SUM(IF(([2]JOE_DATA!$C$2:$C$19999=$M152)*([2]JOE_DATA!$B$2:$B$19999="Predominant Country of Client"),0.3,0)))
+
IF(LEN($N152)=0,0.3,SUM(IF(([2]JOE_DATA!$C$2:$C$19999=$N152)*([2]JOE_DATA!$B$2:$B$19999="Predominant Country of Client"),0.3,0)))</f>
        <v>1</v>
      </c>
      <c r="FZ152" s="3">
        <f t="array" ref="FZ152">IF(LEN($O152)=0,0.4,SUM(IF(([2]JOE_DATA!$C$2:$C$19999=$O152)*([2]JOE_DATA!$B$2:$B$19999="Main practice group"),0.4,0)))
+
IF(LEN($P152)=0,0.3,SUM(IF(([2]JOE_DATA!$C$2:$C$19999=$P152)*([2]JOE_DATA!$B$2:$B$19999="Main practice group"),0.3,0)))
+
IF(LEN($Q152)=0,0.3,SUM(IF(([2]JOE_DATA!$C$2:$C$19999=$Q152)*([2]JOE_DATA!$B$2:$B$19999="Main practice group"),0.3,0)))</f>
        <v>1</v>
      </c>
      <c r="GA152" s="3">
        <f t="shared" si="15"/>
        <v>1</v>
      </c>
      <c r="GB152" s="3">
        <f t="shared" si="16"/>
        <v>1</v>
      </c>
      <c r="GC152" s="3">
        <f t="array" ref="GC152">IF(LEN($U152)=0,0.4,SUM(IF(([2]JOE_DATA!$C$2:$C$19999=$U152)*([2]JOE_DATA!$B$2:$B$19999="Matter sector group"),0.4,0)))
+
IF(LEN($V152)=0,0.3,SUM(IF(([2]JOE_DATA!$C$2:$C$19999=$V152)*([2]JOE_DATA!$B$2:$B$19999="Matter sector group"),0.3,0)))
+
IF(LEN($W152)=0,0.3,SUM(IF(([2]JOE_DATA!$C$2:$C$19999=$W152)*([2]JOE_DATA!$B$2:$B$19999="Matter sector group"),0.3,0)))</f>
        <v>1</v>
      </c>
      <c r="GD152" s="3">
        <f t="array" ref="GD152">IF(LEN($X152)=0,0.4,SUM(IF(([2]JOE_DATA!$C$2:$C$19999=$X152)*([2]JOE_DATA!$B$2:$B$19999="Matter sub-sector group"),0.4,0)))
+
IF(LEN($Y152)=0,0.3,SUM(IF(([2]JOE_DATA!$C$2:$C$19999=$Y152)*([2]JOE_DATA!$B$2:$B$19999="Matter sub-sector group"),0.3,0)))
+
IF(LEN($Z152)=0,0.3,SUM(IF(([2]JOE_DATA!$C$2:$C$19999=$Z152)*([2]JOE_DATA!$B$2:$B$19999="Matter sub-sector group"),0.3,0)))</f>
        <v>1</v>
      </c>
      <c r="GE152" s="3">
        <f t="array" ref="GE152">IF(ISBLANK($AD152),1,SUM(IF(([2]JOE_DATA!$C$2:$C$19999=$AD152)*([2]JOE_DATA!$B$2:$B$19999="Matter confidential"),1,0)))</f>
        <v>1</v>
      </c>
      <c r="GF152" s="3">
        <f t="array" ref="GF152">IF(ISBLANK($AE152),1,SUM(IF(([2]JOE_DATA!$C$2:$C$19999=$AE152)*([2]JOE_DATA!$B$2:$B$19999="Matter confidential on completion"),1,0)))</f>
        <v>1</v>
      </c>
      <c r="GG152" s="3">
        <f t="array" ref="GG152">IF(ISBLANK($AG152),1,SUM(IF(([2]JOE_DATA!$C$2:$C$19999=$AG152)*([2]JOE_DATA!$B$2:$B$19999="Applicable law"),1,0)))</f>
        <v>1</v>
      </c>
      <c r="GH152" s="3">
        <f t="array" ref="GH152">IF(ISBLANK($AO152),1,SUM(IF(([2]JOE_DATA!$C$2:$C$19999=$AO152)*([2]JOE_DATA!$B$2:$B$19999="Contentious"),1,0)))</f>
        <v>1</v>
      </c>
      <c r="GI152" s="3">
        <f t="array" ref="GI152">IF(ISBLANK($AP152),1,SUM(IF(([2]JOE_DATA!$C$2:$C$19999=$AP152)*([2]JOE_DATA!$B$2:$B$19999="Dispute resolution"),1,0)))</f>
        <v>1</v>
      </c>
      <c r="GJ152" s="3">
        <f t="array" ref="GJ152">IF(ISBLANK($AQ152),1,SUM(IF(([2]JOE_DATA!$C$2:$C$19999=$AQ152)*([2]JOE_DATA!$B$2:$B$19999="Language of dispute"),1,0)))</f>
        <v>1</v>
      </c>
      <c r="GK152" s="3">
        <f t="array" ref="GK152">IF(LEN($AW152)=0,0.4,SUM(IF(([2]JOE_DATA!$C$2:$C$19999=$AW152)*([2]JOE_DATA!$B$2:$B$19999="Country Of Arbitration"),0.4,0)))
+
IF(LEN($AX152)=0,0.3,SUM(IF(([2]JOE_DATA!$C$2:$C$19999=$AX152)*([2]JOE_DATA!$B$2:$B$19999="Country Of Arbitration"),0.3,0)))
+
IF(LEN($AY152)=0,0.3,SUM(IF(([2]JOE_DATA!$C$2:$C$19999=$AY152)*([2]JOE_DATA!$B$2:$B$19999="Country Of Arbitration"),0.3,0)))</f>
        <v>1</v>
      </c>
      <c r="GL152" s="3">
        <f t="array" ref="GL152">IF(LEN($AT152)=0,0.4,SUM(IF(([2]JOE_DATA!$C$2:$C$19999=$AT152)*([2]JOE_DATA!$B$2:$B$19999="Jurisdiction of dispute"),0.4,0)))
+
IF(LEN($AU152)=0,0.3,SUM(IF(([2]JOE_DATA!$C$2:$C$19999=$AU152)*([2]JOE_DATA!$B$2:$B$19999="Jurisdiction of dispute"),0.3,0)))
+
IF(LEN($AV152)=0,0.3,SUM(IF(([2]JOE_DATA!$C$2:$C$19999=$AV152)*([2]JOE_DATA!$B$2:$B$19999="Jurisdiction of dispute"),0.3,0)))</f>
        <v>1</v>
      </c>
      <c r="GM152" s="3">
        <f t="array" ref="GM152">IF(LEN($AZ152)=0,0.6,SUM(IF(([2]JOE_DATA!$C$2:$C$19999=$AZ152)*([2]JOE_DATA!$B$2:$B$19999="Seat of arbitration"),0.6,0)))
+
IF(LEN($BA152)=0,0.4,SUM(IF(([2]JOE_DATA!$C$2:$C$19999=$BA152)*([2]JOE_DATA!$B$2:$B$19999="Seat of arbitration"),0.4,0)))</f>
        <v>1</v>
      </c>
      <c r="GN152" s="3">
        <f t="array" ref="GN152">IF(ISBLANK($BB152),1,SUM(IF(([2]JOE_DATA!$C$2:$C$19999=$BB152)*([2]JOE_DATA!$B$2:$B$19999="Arbitral rules"),1,0)))</f>
        <v>1</v>
      </c>
      <c r="GO152" s="3">
        <f t="array" ref="GO152">IF(ISBLANK($BC152),1,SUM(IF(([2]JOE_DATA!$C$2:$C$19999=$BC152)*([2]JOE_DATA!$B$2:$B$19999="Investment treaty"),1,0)))</f>
        <v>1</v>
      </c>
      <c r="GP152" s="3">
        <f t="array" ref="GP152">IF(ISBLANK($BD152),1,SUM(IF(([2]JOE_DATA!$C$2:$C$19999=$BD152)*([2]JOE_DATA!$B$2:$B$19999="Investigation type"),1,0)))</f>
        <v>1</v>
      </c>
      <c r="GQ152" s="3">
        <f t="array" ref="GQ152">IF(ISBLANK($BF152),1,SUM(IF(([2]JOE_DATA!$C$2:$C$19999=$BF152)*([2]JOE_DATA!$B$2:$B$19999="Currency of deal"),1,0)))</f>
        <v>1</v>
      </c>
      <c r="GR152" s="3">
        <f t="array" ref="GR152">IF(ISBLANK($BG152),1,SUM(IF(([2]JOE_DATA!$C$2:$C$19999=$BG152)*([2]JOE_DATA!$B$2:$B$19999="Value confidential"),1,0)))</f>
        <v>1</v>
      </c>
      <c r="GS152" s="3">
        <f t="array" ref="GS152">IF(ISBLANK($BH152),1,SUM(IF(([2]JOE_DATA!$C$2:$C$19999=$BH152)*([2]JOE_DATA!$B$2:$B$19999="Value confidential on completion"),1,0)))</f>
        <v>1</v>
      </c>
      <c r="GT152" s="3">
        <f t="array" ref="GT152">IF(LEN($BI152)=0,0.4,SUM(IF(([2]JOE_DATA!$C$2:$C$19999=$BI152)*([2]JOE_DATA!$B$2:$B$19999="Teams"),0.4,0)))
+
IF(LEN($BJ152)=0,0.3,SUM(IF(([2]JOE_DATA!$C$2:$C$19999=$BJ152)*([2]JOE_DATA!$B$2:$B$19999="Teams"),0.3,0)))
+
IF(LEN($BK152)=0,0.3,SUM(IF(([2]JOE_DATA!$C$2:$C$19999=$BK152)*([2]JOE_DATA!$B$2:$B$19999="Teams"),0.3,0)))</f>
        <v>1</v>
      </c>
      <c r="GU152" s="3">
        <f t="array" ref="GU152">IF(LEN($BL152)=0,0.4,SUM(IF(([2]JOE_DATA!$C$2:$C$19999=$BL152)*([2]JOE_DATA!$B$2:$B$19999="Lead Matter Partner"),0.4,0)))
+
IF(LEN($BM152)=0,0.3,SUM(IF(([2]JOE_DATA!$C$2:$C$19999=$BM152)*([2]JOE_DATA!$B$2:$B$19999="Lead Matter Partner"),0.3,0)))
+
IF(LEN($BN152)=0,0.3,SUM(IF(([2]JOE_DATA!$C$2:$C$19999=$BN152)*([2]JOE_DATA!$B$2:$B$19999="Lead Matter Partner"),0.3,0)))</f>
        <v>1</v>
      </c>
      <c r="GV152" s="3">
        <f t="array" ref="GV152">IF(LEN($BP152)=0,0.4,SUM(IF(([2]JOE_DATA!$C$2:$C$19999=$BP152)*([2]JOE_DATA!$B$2:$B$19999="Source of credential"),0.4,0)))
+
IF(LEN($BQ152)=0,0.3,SUM(IF(([2]JOE_DATA!$C$2:$C$19999=$BQ152)*([2]JOE_DATA!$B$2:$B$19999="Source of credential"),0.3,0)))
+
IF(LEN($BR152)=0,0.3,SUM(IF(([2]JOE_DATA!$C$2:$C$19999=$BR152)*([2]JOE_DATA!$B$2:$B$19999="Source of credential"),0.3,0)))</f>
        <v>1</v>
      </c>
      <c r="GW152" s="3">
        <f t="array" ref="GW152">IF(LEN($BX152)=0,0.4,SUM(IF(([2]JOE_DATA!$C$2:$C$19999=$BX152)*([2]JOE_DATA!$B$2:$B$19999="CMS firms involved"),0.4,0)))
+
IF(LEN($BY152)=0,0.6,SUM(IF(([2]JOE_DATA!$C$2:$C$19999=$BY152)*([2]JOE_DATA!$B$2:$B$19999="CMS firms involved"),0.6,0)))</f>
        <v>1</v>
      </c>
      <c r="GX152" s="3">
        <f t="array" ref="GX152">IF(ISBLANK($BZ152),1,SUM(IF(([2]JOE_DATA!$C$2:$C$19999=$BZ152)*([2]JOE_DATA!$B$2:$B$19999="Lead CMS firm"),1,0)))</f>
        <v>1</v>
      </c>
      <c r="GY152" s="3">
        <f t="array" ref="GY152">IF(LEN($CA152)=0,0.4,SUM(IF(([2]JOE_DATA!$C$2:$C$19999=$CA152)*([2]JOE_DATA!$B$2:$B$19999="Countries of other CMS firms"),0.4,0)))
+
IF(LEN($CB152)=0,0.3,SUM(IF(([2]JOE_DATA!$C$2:$C$19999=$CB152)*([2]JOE_DATA!$B$2:$B$19999="Countries of other CMS firms"),0.3,0)))
+
IF(LEN($CC152)=0,0.3,SUM(IF(([2]JOE_DATA!$C$2:$C$19999=$CC152)*([2]JOE_DATA!$B$2:$B$19999="Countries of other CMS firms"),0.3,0)))</f>
        <v>1</v>
      </c>
      <c r="GZ152" s="3">
        <f t="array" ref="GZ152">IF(ISBLANK($CD152),1,SUM(IF(([2]JOE_DATA!$C$2:$C$19999=$CD152)*([2]JOE_DATA!$B$2:$B$19999="Credential status"),1,0)))</f>
        <v>1</v>
      </c>
      <c r="HA152" s="3">
        <f t="array" ref="HA152">IF(ISBLANK($CE152),1,SUM(IF(([2]JOE_DATA!$C$2:$C$19999=$CE152)*([2]JOE_DATA!$B$2:$B$19999="Credential version"),1,0)))</f>
        <v>1</v>
      </c>
      <c r="HB152" s="3">
        <f t="array" ref="HB152">IF(ISBLANK($CG152),1,SUM(IF(([2]JOE_DATA!$C$2:$C$19999=$CG152)*([2]JOE_DATA!$B$2:$B$19999="Credential type "),1,0)))</f>
        <v>1</v>
      </c>
      <c r="HC152" s="3">
        <f t="array" ref="HC152">IF(ISBLANK($CH152),1,SUM(IF(([2]JOE_DATA!$C$2:$C$19999=$CH152)*([2]JOE_DATA!$B$2:$B$19999="Other uses"),1,0)))</f>
        <v>1</v>
      </c>
      <c r="HD152" s="3">
        <f t="array" ref="HD152">IF(ISBLANK($CK152),1,SUM(IF(([2]JOE_DATA!$C$2:$C$19999=$CK152)*([2]JOE_DATA!$B$2:$B$19999="Priority"),1,0)))</f>
        <v>1</v>
      </c>
      <c r="HE152" s="3">
        <f t="array" ref="HE152">IF(LEN($CM152)=0,0.4,SUM(IF(([2]JOE_DATA!$C$2:$C$19999=$CM152)*([2]JOE_DATA!$B$2:$B$19999="Know how"),0.4,0)))
+
IF(LEN($CN152)=0,0.3,SUM(IF(([2]JOE_DATA!$C$2:$C$19999=$CN152)*([2]JOE_DATA!$B$2:$B$19999="Know how"),0.3,0)))
+
IF(LEN($CO152)=0,0.3,SUM(IF(([2]JOE_DATA!$C$2:$C$19999=$CO152)*([2]JOE_DATA!$B$2:$B$19999="Know how"),0.3,0)))</f>
        <v>1</v>
      </c>
      <c r="HF152" s="3">
        <f t="array" ref="HF152">IF(LEN($CS152)=0,0.4,SUM(IF(([2]JOE_DATA!$C$2:$C$19999=$CS152)*([2]JOE_DATA!$B$2:$B$19999="Work type")*([2]JOE_DATA!$A$2:$A$19999="BAIF"),0.4,0)))
+
IF(LEN($CT152)=0,0.3,SUM(IF(([2]JOE_DATA!$C$2:$C$19999=$CT152)*([2]JOE_DATA!$B$2:$B$19999="Work type")*([2]JOE_DATA!$A$2:$A$19999="BAIF"),0.3,0)))
+
IF(LEN($CU152)=0,0.3,SUM(IF(([2]JOE_DATA!$C$2:$C$19999=$CU152)*([2]JOE_DATA!$B$2:$B$19999="Work type")*([2]JOE_DATA!$A$2:$A$19999="BAIF"),0.3,0)))</f>
        <v>1</v>
      </c>
      <c r="HG152" s="3">
        <f t="array" ref="HG152">IF(LEN($CQ152)=0,1,SUM(IF(([2]JOE_DATA!$C$2:$C$19999=$CQ152)*([2]JOE_DATA!$B$2:$B$19999="Client type")*([2]JOE_DATA!$A$2:$A$19999="BAIF"),1,0)))</f>
        <v>1</v>
      </c>
      <c r="HH152" s="3">
        <f t="array" ref="HH152">IF(LEN($CW152)=0,0.4,SUM(IF(([2]JOE_DATA!$C$2:$C$19999=$CW152)*([2]JOE_DATA!$B$2:$B$19999="Work type")*([2]JOE_DATA!$A$2:$A$19999="CRD"),0.4,0)))
+
IF(LEN($CX152)=0,0.3,SUM(IF(([2]JOE_DATA!$C$2:$C$19999=$CX152)*([2]JOE_DATA!$B$2:$B$19999="Work type")*([2]JOE_DATA!$A$2:$A$19999="CRD"),0.3,0)))
+
IF(LEN($CY152)=0,0.3,SUM(IF(([2]JOE_DATA!$C$2:$C$19999=$CY152)*([2]JOE_DATA!$B$2:$B$19999="Work type")*([2]JOE_DATA!$A$2:$A$19999="CRD"),0.3,0)))</f>
        <v>1</v>
      </c>
      <c r="HI152" s="3">
        <f t="array" ref="HI152">IF(LEN($CZ152)=0,0.4,SUM(IF(([2]JOE_DATA!$C$2:$C$19999=$CZ152)*([2]JOE_DATA!$B$2:$B$19999="Sub-work type")*([2]JOE_DATA!$A$2:$A$19999="CRD"),0.4,0)))
+
IF(LEN($DA152)=0,0.3,SUM(IF(([2]JOE_DATA!$C$2:$C$19999=$DA152)*([2]JOE_DATA!$B$2:$B$19999="Sub-work type")*([2]JOE_DATA!$A$2:$A$19999="CRD"),0.3,0)))
+
IF(LEN($DB152)=0,0.3,SUM(IF(([2]JOE_DATA!$C$2:$C$19999=$DB152)*([2]JOE_DATA!$B$2:$B$19999="Sub-work type")*([2]JOE_DATA!$A$2:$A$19999="CRD"),0.3,0)))</f>
        <v>1</v>
      </c>
      <c r="HJ152" s="3">
        <f t="array" ref="HJ152">IF(LEN($CV152)=0,1,SUM(IF(([2]JOE_DATA!$C$2:$C$19999=$CV152)*([2]JOE_DATA!$B$2:$B$19999="Client type")*([2]JOE_DATA!$A$2:$A$19999="CRD"),1,0)))</f>
        <v>1</v>
      </c>
      <c r="HK152" s="3">
        <f t="array" ref="HK152">IF(LEN($DC152)=0,0.4,SUM(IF(([2]JOE_DATA!$C$2:$C$19999=$DC152)*([2]JOE_DATA!$B$2:$B$19999="Work type")*([2]JOE_DATA!$A$2:$A$19999="Corporate"),0.4,0)))
+
IF(LEN($DD152)=0,0.3,SUM(IF(([2]JOE_DATA!$C$2:$C$19999=$DD152)*([2]JOE_DATA!$B$2:$B$19999="Work type")*([2]JOE_DATA!$A$2:$A$19999="Corporate"),0.3,0)))
+
IF(LEN($DE152)=0,0.3,SUM(IF(([2]JOE_DATA!$C$2:$C$19999=$DE152)*([2]JOE_DATA!$B$2:$B$19999="Work type")*([2]JOE_DATA!$A$2:$A$19999="Corporate"),0.3,0)))</f>
        <v>1</v>
      </c>
      <c r="HL152" s="3">
        <f t="array" ref="HL152">IF(LEN($DF152)=0,0.4,SUM(IF(([2]JOE_DATA!$C$2:$C$19999=$DF152)*([2]JOE_DATA!$B$2:$B$19999="Sub-work type")*([2]JOE_DATA!$A$2:$A$19999="Corporate"),0.4,0)))
+
IF(LEN($DG152)=0,0.3,SUM(IF(([2]JOE_DATA!$C$2:$C$19999=$DG152)*([2]JOE_DATA!$B$2:$B$19999="Sub-work type")*([2]JOE_DATA!$A$2:$A$19999="Corporate"),0.3,0)))
+
IF(LEN($DH152)=0,0.3,SUM(IF(([2]JOE_DATA!$C$2:$C$19999=$DH152)*([2]JOE_DATA!$B$2:$B$19999="Sub-work type")*([2]JOE_DATA!$A$2:$A$19999="Corporate"),0.3,0)))</f>
        <v>1</v>
      </c>
      <c r="HM152" s="3">
        <f t="array" ref="HM152">IF(LEN($DI152)=0,0.4,SUM(IF(([2]JOE_DATA!$C$2:$C$19999=$DI152)*([2]JOE_DATA!$B$2:$B$19999="Acting for")*([2]JOE_DATA!$A$2:$A$19999="Corporate"),0.4,0)))
+
IF(LEN($DJ152)=0,0.3,SUM(IF(([2]JOE_DATA!$C$2:$C$19999=$DJ152)*([2]JOE_DATA!$B$2:$B$19999="Acting for")*([2]JOE_DATA!$A$2:$A$19999="Corporate"),0.3,0)))
+
IF(LEN($DK152)=0,0.3,SUM(IF(([2]JOE_DATA!$C$2:$C$19999=$DK152)*([2]JOE_DATA!$B$2:$B$19999="Acting for")*([2]JOE_DATA!$A$2:$A$19999="Corporate"),0.3,0)))</f>
        <v>1</v>
      </c>
      <c r="HN152" s="3">
        <f t="array" ref="HN152">IF(LEN($DM152)=0,0.4,SUM(IF(([2]JOE_DATA!$C$2:$C$19999=$DM152)*([2]JOE_DATA!$B$2:$B$19999="Country of buyer")*([2]JOE_DATA!$A$2:$A$19999="Corporate"),0.4,0)))
+
IF(LEN($DN152)=0,0.3,SUM(IF(([2]JOE_DATA!$C$2:$C$19999=$DN152)*([2]JOE_DATA!$B$2:$B$19999="Country of buyer")*([2]JOE_DATA!$A$2:$A$19999="Corporate"),0.3,0)))
+
IF(LEN($DL152)=0,0.3,SUM(IF(([2]JOE_DATA!$C$2:$C$19999=$DL152)*([2]JOE_DATA!$B$2:$B$19999="Country of buyer")*([2]JOE_DATA!$A$2:$A$19999="Corporate"),0.3,0)))</f>
        <v>1</v>
      </c>
      <c r="HO152" s="3">
        <f t="array" ref="HO152">IF(LEN($DO152)=0,0.4,SUM(IF(([2]JOE_DATA!$C$2:$C$19999=$DO152)*([2]JOE_DATA!$B$2:$B$19999="Country of seller")*([2]JOE_DATA!$A$2:$A$19999="Corporate"),0.4,0)))
+
IF(LEN($DP152)=0,0.3,SUM(IF(([2]JOE_DATA!$C$2:$C$19999=$DP152)*([2]JOE_DATA!$B$2:$B$19999="Country of seller")*([2]JOE_DATA!$A$2:$A$19999="Corporate"),0.3,0)))
+
IF(LEN($DQ152)=0,0.3,SUM(IF(([2]JOE_DATA!$C$2:$C$19999=$DQ152)*([2]JOE_DATA!$B$2:$B$19999="Country of seller")*([2]JOE_DATA!$A$2:$A$19999="Corporate"),0.3,0)))</f>
        <v>1</v>
      </c>
      <c r="HP152" s="3">
        <f t="array" ref="HP152">IF(LEN($DR152)=0,0.4,SUM(IF(([2]JOE_DATA!$C$2:$C$19999=$DR152)*([2]JOE_DATA!$B$2:$B$19999="Country of target")*([2]JOE_DATA!$A$2:$A$19999="Corporate"),0.4,0)))
+
IF(LEN($DS152)=0,0.3,SUM(IF(([2]JOE_DATA!$C$2:$C$19999=$DS152)*([2]JOE_DATA!$B$2:$B$19999="Country of target")*([2]JOE_DATA!$A$2:$A$19999="Corporate"),0.3,0)))
+
IF(LEN($DT152)=0,0.3,SUM(IF(([2]JOE_DATA!$C$2:$C$19999=$DT152)*([2]JOE_DATA!$B$2:$B$19999="Country of target")*([2]JOE_DATA!$A$2:$A$19999="Corporate"),0.3,0)))</f>
        <v>1</v>
      </c>
      <c r="HQ152" s="3">
        <f t="array" ref="HQ152">IF(LEN($DU152)=0,1,SUM(IF(([2]JOE_DATA!$C$2:$C$19999=$DU152)*([2]JOE_DATA!$B$2:$B$19999="Value over US $5m")*([2]JOE_DATA!$A$2:$A$19999="Corporate"),1,0)))</f>
        <v>1</v>
      </c>
      <c r="HR152" s="3">
        <f t="array" ref="HR152">IF(LEN($DV152)=0,1,SUM(IF(([2]JOE_DATA!$C$2:$C$19999=$DV152)*([2]JOE_DATA!$B$2:$B$19999="Value over £500,000")*([2]JOE_DATA!$A$2:$A$19999="Corporate"),1,0)))</f>
        <v>1</v>
      </c>
      <c r="HS152" s="3">
        <f t="array" ref="HS152">IF(LEN($DW152)=0,1,SUM(IF(([2]JOE_DATA!$C$2:$C$19999=$DW152)*([2]JOE_DATA!$B$2:$B$19999="Value over Euro 5m")*([2]JOE_DATA!$A$2:$A$19999="Corporate"),1,0)))</f>
        <v>1</v>
      </c>
      <c r="HT152" s="3">
        <f t="array" ref="HT152">IF(LEN($DX152)=0,1,SUM(IF(([2]JOE_DATA!$C$2:$C$19999=$DX152)*([2]JOE_DATA!$B$2:$B$19999="Value range in euros")*([2]JOE_DATA!$A$2:$A$19999="Corporate"),1,0)))</f>
        <v>1</v>
      </c>
      <c r="HU152" s="3">
        <f t="array" ref="HU152">IF(LEN($DY152)=0,1,SUM(IF(([2]JOE_DATA!$C$2:$C$19999=$DY152)*([2]JOE_DATA!$B$2:$B$19999="Is the deal relevant for M&amp;A study")*([2]JOE_DATA!$A$2:$A$19999="Corporate"),1,0)))</f>
        <v>1</v>
      </c>
      <c r="HV152" s="3">
        <f t="array" ref="HV152">IF(LEN($DZ152)=0,1,SUM(IF(([2]JOE_DATA!$C$2:$C$19999=$DZ152)*([2]JOE_DATA!$B$2:$B$19999="Does the deal involve PE clients")*([2]JOE_DATA!$A$2:$A$19999="Corporate"),1,0)))</f>
        <v>1</v>
      </c>
      <c r="HW152" s="3">
        <f t="array" ref="HW152">IF(LEN($EA152)=0,1,SUM(IF(([2]JOE_DATA!$C$2:$C$19999=$EA152)*([2]JOE_DATA!$B$2:$B$19999="Quarter deal announced/signed")*([2]JOE_DATA!$A$2:$A$19999="Corporate"),1,0)))</f>
        <v>1</v>
      </c>
      <c r="HX152" s="3">
        <f t="array" ref="HX152">IF(LEN($EB152)=0,1,SUM(IF(([2]JOE_DATA!$C$2:$C$19999=$EB152)*([2]JOE_DATA!$B$2:$B$19999="Quarter deal completed")*([2]JOE_DATA!$A$2:$A$19999="Corporate"),1,0)))</f>
        <v>1</v>
      </c>
      <c r="HY152" s="3">
        <f t="array" ref="HY152">IF(LEN($EC152)=0,1,SUM(IF(([2]JOE_DATA!$C$2:$C$19999=$EC152)*([2]JOE_DATA!$B$2:$B$19999="Year deal announced/signed")*([2]JOE_DATA!$A$2:$A$19999="Corporate"),1,0)))</f>
        <v>1</v>
      </c>
      <c r="HZ152" s="3">
        <f t="array" ref="HZ152">IF(LEN($ED152)=0,1,SUM(IF(([2]JOE_DATA!$C$2:$C$19999=$ED152)*([2]JOE_DATA!$B$2:$B$19999="Year deal completed")*([2]JOE_DATA!$A$2:$A$19999="Corporate"),1,0)))</f>
        <v>1</v>
      </c>
      <c r="IA152" s="3">
        <v>1</v>
      </c>
      <c r="IB152" s="3">
        <f t="array" ref="IB152">IF(LEN($EF152)=0,1,SUM(IF(([2]JOE_DATA!$C$2:$C$19999=$EF152)*([2]JOE_DATA!$B$2:$B$19999="Work type")*([2]JOE_DATA!$A$2:$A$19999="Corporate Tax"),1,0)))</f>
        <v>1</v>
      </c>
      <c r="IC152" s="3">
        <f t="array" ref="IC152">IF(LEN($EG152)=0,0.4,SUM(IF(([2]JOE_DATA!$C$2:$C$19999=$EG152)*([2]JOE_DATA!$B$2:$B$19999="Work type")*([2]JOE_DATA!$A$2:$A$19999="EPC Construction"),0.4,0)))
+
IF(LEN($EH152)=0,0.3,SUM(IF(([2]JOE_DATA!$C$2:$C$19999=$EH152)*([2]JOE_DATA!$B$2:$B$19999="Work type")*([2]JOE_DATA!$A$2:$A$19999="EPC Construction"),0.3,0)))
+
IF(LEN($EI152)=0,0.3,SUM(IF(([2]JOE_DATA!$C$2:$C$19999=$EI152)*([2]JOE_DATA!$B$2:$B$19999="Work type")*([2]JOE_DATA!$A$2:$A$19999="EPC Construction"),0.3,0)))</f>
        <v>1</v>
      </c>
      <c r="ID152" s="3">
        <f t="array" ref="ID152">IF(LEN($EJ152)=0,0.4,SUM(IF(([2]JOE_DATA!$C$2:$C$19999=$EJ152)*([2]JOE_DATA!$B$2:$B$19999="Contract type")*([2]JOE_DATA!$A$2:$A$19999="EPC Construction"),0.4,0)))
+
IF(LEN($EK152)=0,0.3,SUM(IF(([2]JOE_DATA!$C$2:$C$19999=$EK152)*([2]JOE_DATA!$B$2:$B$19999="Contract type")*([2]JOE_DATA!$A$2:$A$19999="EPC Construction"),0.3,0)))
+
IF(LEN($EL152)=0,0.3,SUM(IF(([2]JOE_DATA!$C$2:$C$19999=$EL152)*([2]JOE_DATA!$B$2:$B$19999="Contract type")*([2]JOE_DATA!$A$2:$A$19999="EPC Construction"),0.3,0)))</f>
        <v>1</v>
      </c>
      <c r="IE152" s="3">
        <f t="array" ref="IE152">IF(LEN($EP152)=0,1,SUM(IF(([2]JOE_DATA!$C$2:$C$19999=$EP152)*([2]JOE_DATA!$B$2:$B$19999="Client type")*([2]JOE_DATA!$A$2:$A$19999="EPC Construction"),1,0)))</f>
        <v>1</v>
      </c>
      <c r="IF152" s="3">
        <f t="array" ref="IF152">IF(LEN($EN152)=0,1,SUM(IF(([2]JOE_DATA!$C$2:$C$19999=$EN152)*([2]JOE_DATA!$B$2:$B$19999="Subject matter")*([2]JOE_DATA!$A$2:$A$19999="EPC Construction"),1,0)))</f>
        <v>1</v>
      </c>
      <c r="IG152" s="3">
        <f t="array" ref="IG152">IF(LEN($ER152)=0,1,SUM(IF(([2]JOE_DATA!$C$2:$C$19999=$ER152)*([2]JOE_DATA!$B$2:$B$19999="Client scope")*([2]JOE_DATA!$A$2:$A$19999="EPC Construction"),1,0)))</f>
        <v>1</v>
      </c>
      <c r="IH152" s="3">
        <f t="array" ref="IH152">IF(LEN($ES152)=0,0.4,SUM(IF(([2]JOE_DATA!$C$2:$C$19999=$ES152)*([2]JOE_DATA!$B$2:$B$19999="Work type")*([2]JOE_DATA!$A$2:$A$19999="EPC Energy"),0.4,0)))
+
IF(LEN($ET152)=0,0.3,SUM(IF(([2]JOE_DATA!$C$2:$C$19999=$ET152)*([2]JOE_DATA!$B$2:$B$19999="Work type")*([2]JOE_DATA!$A$2:$A$19999="EPC Energy"),0.3,0)))
+
IF(LEN($EU152)=0,0.3,SUM(IF(([2]JOE_DATA!$C$2:$C$19999=$EU152)*([2]JOE_DATA!$B$2:$B$19999="Work type")*([2]JOE_DATA!$A$2:$A$19999="EPC Energy"),0.3,0)))</f>
        <v>1</v>
      </c>
      <c r="II152" s="3">
        <f t="array" ref="II152">IF(LEN($EV152)=0,1,SUM(IF(([2]JOE_DATA!$C$2:$C$19999=$EV152)*([2]JOE_DATA!$B$2:$B$19999="Work type")*([2]JOE_DATA!$A$2:$A$19999="EPC Energy"),1,0)))</f>
        <v>1</v>
      </c>
      <c r="IJ152" s="3">
        <f t="array" ref="IJ152">IF(LEN($EW152)=0,1,SUM(IF(([2]JOE_DATA!$C$2:$C$19999=$EW152)*([2]JOE_DATA!$B$2:$B$19999="Client type")*([2]JOE_DATA!$A$2:$A$19999="EPC Projects"),1,0)))</f>
        <v>1</v>
      </c>
      <c r="IK152" s="3">
        <f t="array" ref="IK152">IF(LEN($FE152)=0,0.4,SUM(IF(([2]JOE_DATA!$C$2:$C$19999=$FE152)*([2]JOE_DATA!$B$2:$B$19999="Client type")*([2]JOE_DATA!$A$2:$A$19999="Real Estate"),0.4,0)))
+
IF(LEN($FF152)=0,0.3,SUM(IF(([2]JOE_DATA!$C$2:$C$19999=$FF152)*([2]JOE_DATA!$B$2:$B$19999="Client type")*([2]JOE_DATA!$A$2:$A$19999="Real Estate"),0.3,0)))
+
IF(LEN($FG152)=0,0.3,SUM(IF(([2]JOE_DATA!$C$2:$C$19999=$FG152)*([2]JOE_DATA!$B$2:$B$19999="Client type")*([2]JOE_DATA!$A$2:$A$19999="Real Estate"),0.3,0)))</f>
        <v>1</v>
      </c>
      <c r="IL152" s="3">
        <f t="array" ref="IL152">IF(LEN($FH152)=0,0.4,SUM(IF(([2]JOE_DATA!$C$2:$C$19999=$FH152)*([2]JOE_DATA!$B$2:$B$19999="Work type")*([2]JOE_DATA!$A$2:$A$19999="Real Estate"),0.4,0)))
+
IF(LEN($FI152)=0,0.3,SUM(IF(([2]JOE_DATA!$C$2:$C$19999=$FI152)*([2]JOE_DATA!$B$2:$B$19999="Work type")*([2]JOE_DATA!$A$2:$A$19999="Real Estate"),0.3,0)))
+
IF(LEN($FJ152)=0,0.3,SUM(IF(([2]JOE_DATA!$C$2:$C$19999=$FJ152)*([2]JOE_DATA!$B$2:$B$19999="Work type")*([2]JOE_DATA!$A$2:$A$19999="Real Estate"),0.3,0)))</f>
        <v>1</v>
      </c>
      <c r="IM152" s="3">
        <f t="array" ref="IM152">IF(LEN($EX152)=0,0.4,SUM(IF(([2]JOE_DATA!$C$2:$C$19999=$EX152)*([2]JOE_DATA!$B$2:$B$19999="Work type")*([2]JOE_DATA!$A$2:$A$19999="Human Capital"),0.4,0)))
+
IF(LEN($EY152)=0,0.3,SUM(IF(([2]JOE_DATA!$C$2:$C$19999=$EY152)*([2]JOE_DATA!$B$2:$B$19999="Work type")*([2]JOE_DATA!$A$2:$A$19999="Human Capital"),0.3,0)))
+
IF(LEN($EZ152)=0,0.3,SUM(IF(([2]JOE_DATA!$C$2:$C$19999=$EZ152)*([2]JOE_DATA!$B$2:$B$19999="Work type")*([2]JOE_DATA!$A$2:$A$19999="Human Capital"),0.3,0)))</f>
        <v>1</v>
      </c>
      <c r="IN152" s="3">
        <f t="array" ref="IN152">IF(LEN($FA152)=0,0.4,SUM(IF(([2]JOE_DATA!$C$2:$C$19999=$FA152)*([2]JOE_DATA!$B$2:$B$19999="Sub-work types")*([2]JOE_DATA!$A$2:$A$19999="Human Capital"),0.4,0)))
+
IF(LEN($FB152)=0,0.3,SUM(IF(([2]JOE_DATA!$C$2:$C$19999=$FB152)*([2]JOE_DATA!$B$2:$B$19999="Sub-work types")*([2]JOE_DATA!$A$2:$A$19999="Human Capital"),0.3,0)))
+
IF(LEN($FC152)=0,0.3,SUM(IF(([2]JOE_DATA!$C$2:$C$19999=$FC152)*([2]JOE_DATA!$B$2:$B$19999="Sub-work types")*([2]JOE_DATA!$A$2:$A$19999="Human Capital"),0.3,0)))</f>
        <v>1</v>
      </c>
      <c r="IO152" s="16">
        <f t="array" ref="IO152">IF(LEN($FD152)=0,1,SUM(IF(([2]JOE_DATA!$C$2:$C$19999=$FD152)*([2]JOE_DATA!$B$2:$B$19999="Pension scheme")*([2]JOE_DATA!$A$2:$A$19999="Human Capital"),1,0)))</f>
        <v>1</v>
      </c>
      <c r="IP152" s="3">
        <f t="array" ref="IP152">IF(LEN($BT152)=0,0.4,SUM(IF(([2]JOE_DATA!$C$2:$C$19999=$BT152)*([2]JOE_DATA!$B$2:$B$19999="Other Matter Executive"),0.4,0)))
+
IF(LEN($BU152)=0,0.3,SUM(IF(([2]JOE_DATA!$C$2:$C$19999=$BU152)*([2]JOE_DATA!$B$2:$B$19999="Other Matter Executive"),0.3,0)))
+
IF(LEN($BV152)=0,0.3,SUM(IF(([2]JOE_DATA!$C$2:$C$19999=$BV152)*([2]JOE_DATA!$B$2:$B$19999="Other Matter Executive"),0.3,0)))</f>
        <v>1</v>
      </c>
    </row>
    <row r="153" spans="1:250" ht="18.75">
      <c r="A153" s="37" t="s">
        <v>246</v>
      </c>
      <c r="B153" s="38" t="s">
        <v>681</v>
      </c>
      <c r="C153" s="37" t="s">
        <v>254</v>
      </c>
      <c r="D153" s="37"/>
      <c r="E153" s="3"/>
      <c r="F153" s="40" t="s">
        <v>481</v>
      </c>
      <c r="G153" s="3"/>
      <c r="H153" s="3"/>
      <c r="I153" s="40" t="s">
        <v>346</v>
      </c>
      <c r="J153" s="3"/>
      <c r="K153" s="3"/>
      <c r="L153" s="37"/>
      <c r="M153" s="3"/>
      <c r="N153" s="3"/>
      <c r="O153" s="41" t="s">
        <v>99</v>
      </c>
      <c r="P153" s="37"/>
      <c r="Q153" s="37"/>
      <c r="R153" s="3"/>
      <c r="S153" s="42"/>
      <c r="T153" s="42">
        <v>39441</v>
      </c>
      <c r="U153" s="37" t="s">
        <v>482</v>
      </c>
      <c r="V153" s="3"/>
      <c r="W153" s="3"/>
      <c r="X153" s="40" t="s">
        <v>346</v>
      </c>
      <c r="Y153" s="40" t="s">
        <v>280</v>
      </c>
      <c r="Z153" s="3"/>
      <c r="AA153" s="37" t="s">
        <v>577</v>
      </c>
      <c r="AB153" s="37"/>
      <c r="AC153" s="3"/>
      <c r="AD153" s="37" t="s">
        <v>254</v>
      </c>
      <c r="AE153" s="3"/>
      <c r="AF153" s="3"/>
      <c r="AG153" s="43" t="s">
        <v>130</v>
      </c>
      <c r="AH153" s="3"/>
      <c r="AI153" s="37" t="s">
        <v>255</v>
      </c>
      <c r="AJ153" s="3"/>
      <c r="AK153" s="3"/>
      <c r="AL153" s="37"/>
      <c r="AM153" s="3"/>
      <c r="AN153" s="3"/>
      <c r="AO153" s="37" t="s">
        <v>256</v>
      </c>
      <c r="AP153" s="3"/>
      <c r="AQ153" s="3"/>
      <c r="AR153" s="3"/>
      <c r="AS153" s="3"/>
      <c r="AT153" s="3"/>
      <c r="AU153" s="3"/>
      <c r="AV153" s="3"/>
      <c r="AW153" s="3"/>
      <c r="AX153" s="3"/>
      <c r="AY153" s="3"/>
      <c r="AZ153" s="3"/>
      <c r="BA153" s="3"/>
      <c r="BB153" s="3"/>
      <c r="BC153" s="3"/>
      <c r="BD153" s="3"/>
      <c r="BE153" s="44"/>
      <c r="BF153" s="37"/>
      <c r="BG153" s="37" t="s">
        <v>254</v>
      </c>
      <c r="BH153" s="3"/>
      <c r="BI153" s="40" t="s">
        <v>257</v>
      </c>
      <c r="BJ153" s="45"/>
      <c r="BK153" s="45"/>
      <c r="BL153" s="46" t="s">
        <v>258</v>
      </c>
      <c r="BM153" s="46"/>
      <c r="BN153" s="37"/>
      <c r="BO153" s="3"/>
      <c r="BP153" s="3"/>
      <c r="BQ153" s="3"/>
      <c r="BR153" s="3"/>
      <c r="BS153" s="3"/>
      <c r="BT153" s="37"/>
      <c r="BU153" s="37"/>
      <c r="BV153" s="37"/>
      <c r="BW153" s="3"/>
      <c r="BX153" s="3"/>
      <c r="BY153" s="3"/>
      <c r="BZ153" s="3"/>
      <c r="CA153" s="3"/>
      <c r="CB153" s="3"/>
      <c r="CC153" s="3"/>
      <c r="CD153" s="41" t="s">
        <v>259</v>
      </c>
      <c r="CE153" s="40" t="s">
        <v>260</v>
      </c>
      <c r="CF153" s="3"/>
      <c r="CG153" s="41" t="s">
        <v>261</v>
      </c>
      <c r="CH153" s="40"/>
      <c r="CI153" s="3"/>
      <c r="CJ153" s="3"/>
      <c r="CK153" s="41" t="s">
        <v>262</v>
      </c>
      <c r="CL153" s="3"/>
      <c r="CM153" s="3"/>
      <c r="CN153" s="3"/>
      <c r="CO153" s="3"/>
      <c r="CP153" s="3"/>
      <c r="CQ153" s="37"/>
      <c r="CR153" s="37"/>
      <c r="CS153" s="37"/>
      <c r="CT153" s="37"/>
      <c r="CU153" s="37"/>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7"/>
      <c r="FF153" s="37"/>
      <c r="FG153" s="37"/>
      <c r="FH153" s="37"/>
      <c r="FI153" s="37"/>
      <c r="FJ153" s="3"/>
      <c r="FK153" s="3"/>
      <c r="FL153" s="3"/>
      <c r="FM153" s="3"/>
      <c r="FO153" s="3"/>
      <c r="FP153" s="3"/>
      <c r="FQ153" s="3" t="str">
        <f t="array" ref="FQ153">IF(SUM($FU153:$IP153)=74,"PASS","FAIL")</f>
        <v>PASS</v>
      </c>
      <c r="FR153" s="3">
        <f t="shared" si="13"/>
        <v>0</v>
      </c>
      <c r="FS153" s="3">
        <f t="shared" si="14"/>
        <v>0</v>
      </c>
      <c r="FT153" s="3"/>
      <c r="FU153" s="3">
        <f t="array" ref="FU153">SUM(IF(([2]JOE_DATA!$C$2:$C$19999=$C153)*([2]JOE_DATA!$B$2:$B$19999="Client Name Confidential"),1,0))</f>
        <v>1</v>
      </c>
      <c r="FV153" s="3">
        <f t="array" ref="FV153">IF(ISBLANK($E153),1,SUM(IF(([2]JOE_DATA!$C$2:$C$19999=$E153)*([2]JOE_DATA!$B$2:$B$19999="Client name confidential on completion"),1,0)))</f>
        <v>1</v>
      </c>
      <c r="FW153" s="3">
        <f t="array" ref="FW153">IF(LEN($F153)=0,0.5,SUM(IF(([2]JOE_DATA!$C$2:$C$19999=$F153)*([2]JOE_DATA!$B$2:$B$19999="Client sector group"),0.5,0)))
+
IF(LEN($G153)=0,0.25,SUM(IF(([2]JOE_DATA!$C$2:$C$19999=$G153)*([2]JOE_DATA!$B$2:$B$19999="Client sector group"),0.25,0)))
+
IF(LEN($H153)=0,0.25,SUM(IF(([2]JOE_DATA!$C$2:$C$19999=$H153)*([2]JOE_DATA!$B$2:$B$19999="Client sector group"),0.25,0)))</f>
        <v>1</v>
      </c>
      <c r="FX153" s="3">
        <f t="array" ref="FX153">IF(ISBLANK($I153),0.5,SUM(IF(([2]JOE_DATA!$C$2:$C$19999=$I153)*([2]JOE_DATA!$B$2:$B$19999="Client sub-sector group"),0.5,0)))
+
IF(ISBLANK($J153),0.25,SUM(IF(([2]JOE_DATA!$C$2:$C$19999=$J153)*([2]JOE_DATA!$B$2:$B$19999="Client sub-sector group"),0.25,0)))
+
IF(ISBLANK($K153),0.25,SUM(IF(([2]JOE_DATA!$C$2:$C$19999=$K153)*([2]JOE_DATA!$B$2:$B$19999="Client sub-sector group"),0.25,0)))</f>
        <v>1</v>
      </c>
      <c r="FY153" s="3">
        <f t="array" ref="FY153">IF(LEN($L153)=0,0.4,SUM(IF(([2]JOE_DATA!$C$2:$C$19999=$L153)*([2]JOE_DATA!$B$2:$B$19999="Predominant Country of Client"),0.4,0)))
+
IF(LEN($M153)=0,0.3,SUM(IF(([2]JOE_DATA!$C$2:$C$19999=$M153)*([2]JOE_DATA!$B$2:$B$19999="Predominant Country of Client"),0.3,0)))
+
IF(LEN($N153)=0,0.3,SUM(IF(([2]JOE_DATA!$C$2:$C$19999=$N153)*([2]JOE_DATA!$B$2:$B$19999="Predominant Country of Client"),0.3,0)))</f>
        <v>1</v>
      </c>
      <c r="FZ153" s="3">
        <f t="array" ref="FZ153">IF(LEN($O153)=0,0.4,SUM(IF(([2]JOE_DATA!$C$2:$C$19999=$O153)*([2]JOE_DATA!$B$2:$B$19999="Main practice group"),0.4,0)))
+
IF(LEN($P153)=0,0.3,SUM(IF(([2]JOE_DATA!$C$2:$C$19999=$P153)*([2]JOE_DATA!$B$2:$B$19999="Main practice group"),0.3,0)))
+
IF(LEN($Q153)=0,0.3,SUM(IF(([2]JOE_DATA!$C$2:$C$19999=$Q153)*([2]JOE_DATA!$B$2:$B$19999="Main practice group"),0.3,0)))</f>
        <v>1</v>
      </c>
      <c r="GA153" s="3">
        <f t="shared" si="15"/>
        <v>1</v>
      </c>
      <c r="GB153" s="3">
        <f t="shared" si="16"/>
        <v>1</v>
      </c>
      <c r="GC153" s="3">
        <f t="array" ref="GC153">IF(LEN($U153)=0,0.4,SUM(IF(([2]JOE_DATA!$C$2:$C$19999=$U153)*([2]JOE_DATA!$B$2:$B$19999="Matter sector group"),0.4,0)))
+
IF(LEN($V153)=0,0.3,SUM(IF(([2]JOE_DATA!$C$2:$C$19999=$V153)*([2]JOE_DATA!$B$2:$B$19999="Matter sector group"),0.3,0)))
+
IF(LEN($W153)=0,0.3,SUM(IF(([2]JOE_DATA!$C$2:$C$19999=$W153)*([2]JOE_DATA!$B$2:$B$19999="Matter sector group"),0.3,0)))</f>
        <v>1</v>
      </c>
      <c r="GD153" s="3">
        <f t="array" ref="GD153">IF(LEN($X153)=0,0.4,SUM(IF(([2]JOE_DATA!$C$2:$C$19999=$X153)*([2]JOE_DATA!$B$2:$B$19999="Matter sub-sector group"),0.4,0)))
+
IF(LEN($Y153)=0,0.3,SUM(IF(([2]JOE_DATA!$C$2:$C$19999=$Y153)*([2]JOE_DATA!$B$2:$B$19999="Matter sub-sector group"),0.3,0)))
+
IF(LEN($Z153)=0,0.3,SUM(IF(([2]JOE_DATA!$C$2:$C$19999=$Z153)*([2]JOE_DATA!$B$2:$B$19999="Matter sub-sector group"),0.3,0)))</f>
        <v>1</v>
      </c>
      <c r="GE153" s="3">
        <f t="array" ref="GE153">IF(ISBLANK($AD153),1,SUM(IF(([2]JOE_DATA!$C$2:$C$19999=$AD153)*([2]JOE_DATA!$B$2:$B$19999="Matter confidential"),1,0)))</f>
        <v>1</v>
      </c>
      <c r="GF153" s="3">
        <f t="array" ref="GF153">IF(ISBLANK($AE153),1,SUM(IF(([2]JOE_DATA!$C$2:$C$19999=$AE153)*([2]JOE_DATA!$B$2:$B$19999="Matter confidential on completion"),1,0)))</f>
        <v>1</v>
      </c>
      <c r="GG153" s="3">
        <f t="array" ref="GG153">IF(ISBLANK($AG153),1,SUM(IF(([2]JOE_DATA!$C$2:$C$19999=$AG153)*([2]JOE_DATA!$B$2:$B$19999="Applicable law"),1,0)))</f>
        <v>1</v>
      </c>
      <c r="GH153" s="3">
        <f t="array" ref="GH153">IF(ISBLANK($AO153),1,SUM(IF(([2]JOE_DATA!$C$2:$C$19999=$AO153)*([2]JOE_DATA!$B$2:$B$19999="Contentious"),1,0)))</f>
        <v>1</v>
      </c>
      <c r="GI153" s="3">
        <f t="array" ref="GI153">IF(ISBLANK($AP153),1,SUM(IF(([2]JOE_DATA!$C$2:$C$19999=$AP153)*([2]JOE_DATA!$B$2:$B$19999="Dispute resolution"),1,0)))</f>
        <v>1</v>
      </c>
      <c r="GJ153" s="3">
        <f t="array" ref="GJ153">IF(ISBLANK($AQ153),1,SUM(IF(([2]JOE_DATA!$C$2:$C$19999=$AQ153)*([2]JOE_DATA!$B$2:$B$19999="Language of dispute"),1,0)))</f>
        <v>1</v>
      </c>
      <c r="GK153" s="3">
        <f t="array" ref="GK153">IF(LEN($AW153)=0,0.4,SUM(IF(([2]JOE_DATA!$C$2:$C$19999=$AW153)*([2]JOE_DATA!$B$2:$B$19999="Country Of Arbitration"),0.4,0)))
+
IF(LEN($AX153)=0,0.3,SUM(IF(([2]JOE_DATA!$C$2:$C$19999=$AX153)*([2]JOE_DATA!$B$2:$B$19999="Country Of Arbitration"),0.3,0)))
+
IF(LEN($AY153)=0,0.3,SUM(IF(([2]JOE_DATA!$C$2:$C$19999=$AY153)*([2]JOE_DATA!$B$2:$B$19999="Country Of Arbitration"),0.3,0)))</f>
        <v>1</v>
      </c>
      <c r="GL153" s="3">
        <f t="array" ref="GL153">IF(LEN($AT153)=0,0.4,SUM(IF(([2]JOE_DATA!$C$2:$C$19999=$AT153)*([2]JOE_DATA!$B$2:$B$19999="Jurisdiction of dispute"),0.4,0)))
+
IF(LEN($AU153)=0,0.3,SUM(IF(([2]JOE_DATA!$C$2:$C$19999=$AU153)*([2]JOE_DATA!$B$2:$B$19999="Jurisdiction of dispute"),0.3,0)))
+
IF(LEN($AV153)=0,0.3,SUM(IF(([2]JOE_DATA!$C$2:$C$19999=$AV153)*([2]JOE_DATA!$B$2:$B$19999="Jurisdiction of dispute"),0.3,0)))</f>
        <v>1</v>
      </c>
      <c r="GM153" s="3">
        <f t="array" ref="GM153">IF(LEN($AZ153)=0,0.6,SUM(IF(([2]JOE_DATA!$C$2:$C$19999=$AZ153)*([2]JOE_DATA!$B$2:$B$19999="Seat of arbitration"),0.6,0)))
+
IF(LEN($BA153)=0,0.4,SUM(IF(([2]JOE_DATA!$C$2:$C$19999=$BA153)*([2]JOE_DATA!$B$2:$B$19999="Seat of arbitration"),0.4,0)))</f>
        <v>1</v>
      </c>
      <c r="GN153" s="3">
        <f t="array" ref="GN153">IF(ISBLANK($BB153),1,SUM(IF(([2]JOE_DATA!$C$2:$C$19999=$BB153)*([2]JOE_DATA!$B$2:$B$19999="Arbitral rules"),1,0)))</f>
        <v>1</v>
      </c>
      <c r="GO153" s="3">
        <f t="array" ref="GO153">IF(ISBLANK($BC153),1,SUM(IF(([2]JOE_DATA!$C$2:$C$19999=$BC153)*([2]JOE_DATA!$B$2:$B$19999="Investment treaty"),1,0)))</f>
        <v>1</v>
      </c>
      <c r="GP153" s="3">
        <f t="array" ref="GP153">IF(ISBLANK($BD153),1,SUM(IF(([2]JOE_DATA!$C$2:$C$19999=$BD153)*([2]JOE_DATA!$B$2:$B$19999="Investigation type"),1,0)))</f>
        <v>1</v>
      </c>
      <c r="GQ153" s="3">
        <f t="array" ref="GQ153">IF(ISBLANK($BF153),1,SUM(IF(([2]JOE_DATA!$C$2:$C$19999=$BF153)*([2]JOE_DATA!$B$2:$B$19999="Currency of deal"),1,0)))</f>
        <v>1</v>
      </c>
      <c r="GR153" s="3">
        <f t="array" ref="GR153">IF(ISBLANK($BG153),1,SUM(IF(([2]JOE_DATA!$C$2:$C$19999=$BG153)*([2]JOE_DATA!$B$2:$B$19999="Value confidential"),1,0)))</f>
        <v>1</v>
      </c>
      <c r="GS153" s="3">
        <f t="array" ref="GS153">IF(ISBLANK($BH153),1,SUM(IF(([2]JOE_DATA!$C$2:$C$19999=$BH153)*([2]JOE_DATA!$B$2:$B$19999="Value confidential on completion"),1,0)))</f>
        <v>1</v>
      </c>
      <c r="GT153" s="3">
        <f t="array" ref="GT153">IF(LEN($BI153)=0,0.4,SUM(IF(([2]JOE_DATA!$C$2:$C$19999=$BI153)*([2]JOE_DATA!$B$2:$B$19999="Teams"),0.4,0)))
+
IF(LEN($BJ153)=0,0.3,SUM(IF(([2]JOE_DATA!$C$2:$C$19999=$BJ153)*([2]JOE_DATA!$B$2:$B$19999="Teams"),0.3,0)))
+
IF(LEN($BK153)=0,0.3,SUM(IF(([2]JOE_DATA!$C$2:$C$19999=$BK153)*([2]JOE_DATA!$B$2:$B$19999="Teams"),0.3,0)))</f>
        <v>1</v>
      </c>
      <c r="GU153" s="3">
        <f t="array" ref="GU153">IF(LEN($BL153)=0,0.4,SUM(IF(([2]JOE_DATA!$C$2:$C$19999=$BL153)*([2]JOE_DATA!$B$2:$B$19999="Lead Matter Partner"),0.4,0)))
+
IF(LEN($BM153)=0,0.3,SUM(IF(([2]JOE_DATA!$C$2:$C$19999=$BM153)*([2]JOE_DATA!$B$2:$B$19999="Lead Matter Partner"),0.3,0)))
+
IF(LEN($BN153)=0,0.3,SUM(IF(([2]JOE_DATA!$C$2:$C$19999=$BN153)*([2]JOE_DATA!$B$2:$B$19999="Lead Matter Partner"),0.3,0)))</f>
        <v>1</v>
      </c>
      <c r="GV153" s="3">
        <f t="array" ref="GV153">IF(LEN($BP153)=0,0.4,SUM(IF(([2]JOE_DATA!$C$2:$C$19999=$BP153)*([2]JOE_DATA!$B$2:$B$19999="Source of credential"),0.4,0)))
+
IF(LEN($BQ153)=0,0.3,SUM(IF(([2]JOE_DATA!$C$2:$C$19999=$BQ153)*([2]JOE_DATA!$B$2:$B$19999="Source of credential"),0.3,0)))
+
IF(LEN($BR153)=0,0.3,SUM(IF(([2]JOE_DATA!$C$2:$C$19999=$BR153)*([2]JOE_DATA!$B$2:$B$19999="Source of credential"),0.3,0)))</f>
        <v>1</v>
      </c>
      <c r="GW153" s="3">
        <f t="array" ref="GW153">IF(LEN($BX153)=0,0.4,SUM(IF(([2]JOE_DATA!$C$2:$C$19999=$BX153)*([2]JOE_DATA!$B$2:$B$19999="CMS firms involved"),0.4,0)))
+
IF(LEN($BY153)=0,0.6,SUM(IF(([2]JOE_DATA!$C$2:$C$19999=$BY153)*([2]JOE_DATA!$B$2:$B$19999="CMS firms involved"),0.6,0)))</f>
        <v>1</v>
      </c>
      <c r="GX153" s="3">
        <f t="array" ref="GX153">IF(ISBLANK($BZ153),1,SUM(IF(([2]JOE_DATA!$C$2:$C$19999=$BZ153)*([2]JOE_DATA!$B$2:$B$19999="Lead CMS firm"),1,0)))</f>
        <v>1</v>
      </c>
      <c r="GY153" s="3">
        <f t="array" ref="GY153">IF(LEN($CA153)=0,0.4,SUM(IF(([2]JOE_DATA!$C$2:$C$19999=$CA153)*([2]JOE_DATA!$B$2:$B$19999="Countries of other CMS firms"),0.4,0)))
+
IF(LEN($CB153)=0,0.3,SUM(IF(([2]JOE_DATA!$C$2:$C$19999=$CB153)*([2]JOE_DATA!$B$2:$B$19999="Countries of other CMS firms"),0.3,0)))
+
IF(LEN($CC153)=0,0.3,SUM(IF(([2]JOE_DATA!$C$2:$C$19999=$CC153)*([2]JOE_DATA!$B$2:$B$19999="Countries of other CMS firms"),0.3,0)))</f>
        <v>1</v>
      </c>
      <c r="GZ153" s="3">
        <f t="array" ref="GZ153">IF(ISBLANK($CD153),1,SUM(IF(([2]JOE_DATA!$C$2:$C$19999=$CD153)*([2]JOE_DATA!$B$2:$B$19999="Credential status"),1,0)))</f>
        <v>1</v>
      </c>
      <c r="HA153" s="3">
        <f t="array" ref="HA153">IF(ISBLANK($CE153),1,SUM(IF(([2]JOE_DATA!$C$2:$C$19999=$CE153)*([2]JOE_DATA!$B$2:$B$19999="Credential version"),1,0)))</f>
        <v>1</v>
      </c>
      <c r="HB153" s="3">
        <f t="array" ref="HB153">IF(ISBLANK($CG153),1,SUM(IF(([2]JOE_DATA!$C$2:$C$19999=$CG153)*([2]JOE_DATA!$B$2:$B$19999="Credential type "),1,0)))</f>
        <v>1</v>
      </c>
      <c r="HC153" s="3">
        <f t="array" ref="HC153">IF(ISBLANK($CH153),1,SUM(IF(([2]JOE_DATA!$C$2:$C$19999=$CH153)*([2]JOE_DATA!$B$2:$B$19999="Other uses"),1,0)))</f>
        <v>1</v>
      </c>
      <c r="HD153" s="3">
        <f t="array" ref="HD153">IF(ISBLANK($CK153),1,SUM(IF(([2]JOE_DATA!$C$2:$C$19999=$CK153)*([2]JOE_DATA!$B$2:$B$19999="Priority"),1,0)))</f>
        <v>1</v>
      </c>
      <c r="HE153" s="3">
        <f t="array" ref="HE153">IF(LEN($CM153)=0,0.4,SUM(IF(([2]JOE_DATA!$C$2:$C$19999=$CM153)*([2]JOE_DATA!$B$2:$B$19999="Know how"),0.4,0)))
+
IF(LEN($CN153)=0,0.3,SUM(IF(([2]JOE_DATA!$C$2:$C$19999=$CN153)*([2]JOE_DATA!$B$2:$B$19999="Know how"),0.3,0)))
+
IF(LEN($CO153)=0,0.3,SUM(IF(([2]JOE_DATA!$C$2:$C$19999=$CO153)*([2]JOE_DATA!$B$2:$B$19999="Know how"),0.3,0)))</f>
        <v>1</v>
      </c>
      <c r="HF153" s="3">
        <f t="array" ref="HF153">IF(LEN($CS153)=0,0.4,SUM(IF(([2]JOE_DATA!$C$2:$C$19999=$CS153)*([2]JOE_DATA!$B$2:$B$19999="Work type")*([2]JOE_DATA!$A$2:$A$19999="BAIF"),0.4,0)))
+
IF(LEN($CT153)=0,0.3,SUM(IF(([2]JOE_DATA!$C$2:$C$19999=$CT153)*([2]JOE_DATA!$B$2:$B$19999="Work type")*([2]JOE_DATA!$A$2:$A$19999="BAIF"),0.3,0)))
+
IF(LEN($CU153)=0,0.3,SUM(IF(([2]JOE_DATA!$C$2:$C$19999=$CU153)*([2]JOE_DATA!$B$2:$B$19999="Work type")*([2]JOE_DATA!$A$2:$A$19999="BAIF"),0.3,0)))</f>
        <v>1</v>
      </c>
      <c r="HG153" s="3">
        <f t="array" ref="HG153">IF(LEN($CQ153)=0,1,SUM(IF(([2]JOE_DATA!$C$2:$C$19999=$CQ153)*([2]JOE_DATA!$B$2:$B$19999="Client type")*([2]JOE_DATA!$A$2:$A$19999="BAIF"),1,0)))</f>
        <v>1</v>
      </c>
      <c r="HH153" s="3">
        <f t="array" ref="HH153">IF(LEN($CW153)=0,0.4,SUM(IF(([2]JOE_DATA!$C$2:$C$19999=$CW153)*([2]JOE_DATA!$B$2:$B$19999="Work type")*([2]JOE_DATA!$A$2:$A$19999="CRD"),0.4,0)))
+
IF(LEN($CX153)=0,0.3,SUM(IF(([2]JOE_DATA!$C$2:$C$19999=$CX153)*([2]JOE_DATA!$B$2:$B$19999="Work type")*([2]JOE_DATA!$A$2:$A$19999="CRD"),0.3,0)))
+
IF(LEN($CY153)=0,0.3,SUM(IF(([2]JOE_DATA!$C$2:$C$19999=$CY153)*([2]JOE_DATA!$B$2:$B$19999="Work type")*([2]JOE_DATA!$A$2:$A$19999="CRD"),0.3,0)))</f>
        <v>1</v>
      </c>
      <c r="HI153" s="3">
        <f t="array" ref="HI153">IF(LEN($CZ153)=0,0.4,SUM(IF(([2]JOE_DATA!$C$2:$C$19999=$CZ153)*([2]JOE_DATA!$B$2:$B$19999="Sub-work type")*([2]JOE_DATA!$A$2:$A$19999="CRD"),0.4,0)))
+
IF(LEN($DA153)=0,0.3,SUM(IF(([2]JOE_DATA!$C$2:$C$19999=$DA153)*([2]JOE_DATA!$B$2:$B$19999="Sub-work type")*([2]JOE_DATA!$A$2:$A$19999="CRD"),0.3,0)))
+
IF(LEN($DB153)=0,0.3,SUM(IF(([2]JOE_DATA!$C$2:$C$19999=$DB153)*([2]JOE_DATA!$B$2:$B$19999="Sub-work type")*([2]JOE_DATA!$A$2:$A$19999="CRD"),0.3,0)))</f>
        <v>1</v>
      </c>
      <c r="HJ153" s="3">
        <f t="array" ref="HJ153">IF(LEN($CV153)=0,1,SUM(IF(([2]JOE_DATA!$C$2:$C$19999=$CV153)*([2]JOE_DATA!$B$2:$B$19999="Client type")*([2]JOE_DATA!$A$2:$A$19999="CRD"),1,0)))</f>
        <v>1</v>
      </c>
      <c r="HK153" s="3">
        <f t="array" ref="HK153">IF(LEN($DC153)=0,0.4,SUM(IF(([2]JOE_DATA!$C$2:$C$19999=$DC153)*([2]JOE_DATA!$B$2:$B$19999="Work type")*([2]JOE_DATA!$A$2:$A$19999="Corporate"),0.4,0)))
+
IF(LEN($DD153)=0,0.3,SUM(IF(([2]JOE_DATA!$C$2:$C$19999=$DD153)*([2]JOE_DATA!$B$2:$B$19999="Work type")*([2]JOE_DATA!$A$2:$A$19999="Corporate"),0.3,0)))
+
IF(LEN($DE153)=0,0.3,SUM(IF(([2]JOE_DATA!$C$2:$C$19999=$DE153)*([2]JOE_DATA!$B$2:$B$19999="Work type")*([2]JOE_DATA!$A$2:$A$19999="Corporate"),0.3,0)))</f>
        <v>1</v>
      </c>
      <c r="HL153" s="3">
        <f t="array" ref="HL153">IF(LEN($DF153)=0,0.4,SUM(IF(([2]JOE_DATA!$C$2:$C$19999=$DF153)*([2]JOE_DATA!$B$2:$B$19999="Sub-work type")*([2]JOE_DATA!$A$2:$A$19999="Corporate"),0.4,0)))
+
IF(LEN($DG153)=0,0.3,SUM(IF(([2]JOE_DATA!$C$2:$C$19999=$DG153)*([2]JOE_DATA!$B$2:$B$19999="Sub-work type")*([2]JOE_DATA!$A$2:$A$19999="Corporate"),0.3,0)))
+
IF(LEN($DH153)=0,0.3,SUM(IF(([2]JOE_DATA!$C$2:$C$19999=$DH153)*([2]JOE_DATA!$B$2:$B$19999="Sub-work type")*([2]JOE_DATA!$A$2:$A$19999="Corporate"),0.3,0)))</f>
        <v>1</v>
      </c>
      <c r="HM153" s="3">
        <f t="array" ref="HM153">IF(LEN($DI153)=0,0.4,SUM(IF(([2]JOE_DATA!$C$2:$C$19999=$DI153)*([2]JOE_DATA!$B$2:$B$19999="Acting for")*([2]JOE_DATA!$A$2:$A$19999="Corporate"),0.4,0)))
+
IF(LEN($DJ153)=0,0.3,SUM(IF(([2]JOE_DATA!$C$2:$C$19999=$DJ153)*([2]JOE_DATA!$B$2:$B$19999="Acting for")*([2]JOE_DATA!$A$2:$A$19999="Corporate"),0.3,0)))
+
IF(LEN($DK153)=0,0.3,SUM(IF(([2]JOE_DATA!$C$2:$C$19999=$DK153)*([2]JOE_DATA!$B$2:$B$19999="Acting for")*([2]JOE_DATA!$A$2:$A$19999="Corporate"),0.3,0)))</f>
        <v>1</v>
      </c>
      <c r="HN153" s="3">
        <f t="array" ref="HN153">IF(LEN($DM153)=0,0.4,SUM(IF(([2]JOE_DATA!$C$2:$C$19999=$DM153)*([2]JOE_DATA!$B$2:$B$19999="Country of buyer")*([2]JOE_DATA!$A$2:$A$19999="Corporate"),0.4,0)))
+
IF(LEN($DN153)=0,0.3,SUM(IF(([2]JOE_DATA!$C$2:$C$19999=$DN153)*([2]JOE_DATA!$B$2:$B$19999="Country of buyer")*([2]JOE_DATA!$A$2:$A$19999="Corporate"),0.3,0)))
+
IF(LEN($DL153)=0,0.3,SUM(IF(([2]JOE_DATA!$C$2:$C$19999=$DL153)*([2]JOE_DATA!$B$2:$B$19999="Country of buyer")*([2]JOE_DATA!$A$2:$A$19999="Corporate"),0.3,0)))</f>
        <v>1</v>
      </c>
      <c r="HO153" s="3">
        <f t="array" ref="HO153">IF(LEN($DO153)=0,0.4,SUM(IF(([2]JOE_DATA!$C$2:$C$19999=$DO153)*([2]JOE_DATA!$B$2:$B$19999="Country of seller")*([2]JOE_DATA!$A$2:$A$19999="Corporate"),0.4,0)))
+
IF(LEN($DP153)=0,0.3,SUM(IF(([2]JOE_DATA!$C$2:$C$19999=$DP153)*([2]JOE_DATA!$B$2:$B$19999="Country of seller")*([2]JOE_DATA!$A$2:$A$19999="Corporate"),0.3,0)))
+
IF(LEN($DQ153)=0,0.3,SUM(IF(([2]JOE_DATA!$C$2:$C$19999=$DQ153)*([2]JOE_DATA!$B$2:$B$19999="Country of seller")*([2]JOE_DATA!$A$2:$A$19999="Corporate"),0.3,0)))</f>
        <v>1</v>
      </c>
      <c r="HP153" s="3">
        <f t="array" ref="HP153">IF(LEN($DR153)=0,0.4,SUM(IF(([2]JOE_DATA!$C$2:$C$19999=$DR153)*([2]JOE_DATA!$B$2:$B$19999="Country of target")*([2]JOE_DATA!$A$2:$A$19999="Corporate"),0.4,0)))
+
IF(LEN($DS153)=0,0.3,SUM(IF(([2]JOE_DATA!$C$2:$C$19999=$DS153)*([2]JOE_DATA!$B$2:$B$19999="Country of target")*([2]JOE_DATA!$A$2:$A$19999="Corporate"),0.3,0)))
+
IF(LEN($DT153)=0,0.3,SUM(IF(([2]JOE_DATA!$C$2:$C$19999=$DT153)*([2]JOE_DATA!$B$2:$B$19999="Country of target")*([2]JOE_DATA!$A$2:$A$19999="Corporate"),0.3,0)))</f>
        <v>1</v>
      </c>
      <c r="HQ153" s="3">
        <f t="array" ref="HQ153">IF(LEN($DU153)=0,1,SUM(IF(([2]JOE_DATA!$C$2:$C$19999=$DU153)*([2]JOE_DATA!$B$2:$B$19999="Value over US $5m")*([2]JOE_DATA!$A$2:$A$19999="Corporate"),1,0)))</f>
        <v>1</v>
      </c>
      <c r="HR153" s="3">
        <f t="array" ref="HR153">IF(LEN($DV153)=0,1,SUM(IF(([2]JOE_DATA!$C$2:$C$19999=$DV153)*([2]JOE_DATA!$B$2:$B$19999="Value over £500,000")*([2]JOE_DATA!$A$2:$A$19999="Corporate"),1,0)))</f>
        <v>1</v>
      </c>
      <c r="HS153" s="3">
        <f t="array" ref="HS153">IF(LEN($DW153)=0,1,SUM(IF(([2]JOE_DATA!$C$2:$C$19999=$DW153)*([2]JOE_DATA!$B$2:$B$19999="Value over Euro 5m")*([2]JOE_DATA!$A$2:$A$19999="Corporate"),1,0)))</f>
        <v>1</v>
      </c>
      <c r="HT153" s="3">
        <f t="array" ref="HT153">IF(LEN($DX153)=0,1,SUM(IF(([2]JOE_DATA!$C$2:$C$19999=$DX153)*([2]JOE_DATA!$B$2:$B$19999="Value range in euros")*([2]JOE_DATA!$A$2:$A$19999="Corporate"),1,0)))</f>
        <v>1</v>
      </c>
      <c r="HU153" s="3">
        <f t="array" ref="HU153">IF(LEN($DY153)=0,1,SUM(IF(([2]JOE_DATA!$C$2:$C$19999=$DY153)*([2]JOE_DATA!$B$2:$B$19999="Is the deal relevant for M&amp;A study")*([2]JOE_DATA!$A$2:$A$19999="Corporate"),1,0)))</f>
        <v>1</v>
      </c>
      <c r="HV153" s="3">
        <f t="array" ref="HV153">IF(LEN($DZ153)=0,1,SUM(IF(([2]JOE_DATA!$C$2:$C$19999=$DZ153)*([2]JOE_DATA!$B$2:$B$19999="Does the deal involve PE clients")*([2]JOE_DATA!$A$2:$A$19999="Corporate"),1,0)))</f>
        <v>1</v>
      </c>
      <c r="HW153" s="3">
        <f t="array" ref="HW153">IF(LEN($EA153)=0,1,SUM(IF(([2]JOE_DATA!$C$2:$C$19999=$EA153)*([2]JOE_DATA!$B$2:$B$19999="Quarter deal announced/signed")*([2]JOE_DATA!$A$2:$A$19999="Corporate"),1,0)))</f>
        <v>1</v>
      </c>
      <c r="HX153" s="3">
        <f t="array" ref="HX153">IF(LEN($EB153)=0,1,SUM(IF(([2]JOE_DATA!$C$2:$C$19999=$EB153)*([2]JOE_DATA!$B$2:$B$19999="Quarter deal completed")*([2]JOE_DATA!$A$2:$A$19999="Corporate"),1,0)))</f>
        <v>1</v>
      </c>
      <c r="HY153" s="3">
        <f t="array" ref="HY153">IF(LEN($EC153)=0,1,SUM(IF(([2]JOE_DATA!$C$2:$C$19999=$EC153)*([2]JOE_DATA!$B$2:$B$19999="Year deal announced/signed")*([2]JOE_DATA!$A$2:$A$19999="Corporate"),1,0)))</f>
        <v>1</v>
      </c>
      <c r="HZ153" s="3">
        <f t="array" ref="HZ153">IF(LEN($ED153)=0,1,SUM(IF(([2]JOE_DATA!$C$2:$C$19999=$ED153)*([2]JOE_DATA!$B$2:$B$19999="Year deal completed")*([2]JOE_DATA!$A$2:$A$19999="Corporate"),1,0)))</f>
        <v>1</v>
      </c>
      <c r="IA153" s="3">
        <v>1</v>
      </c>
      <c r="IB153" s="3">
        <f t="array" ref="IB153">IF(LEN($EF153)=0,1,SUM(IF(([2]JOE_DATA!$C$2:$C$19999=$EF153)*([2]JOE_DATA!$B$2:$B$19999="Work type")*([2]JOE_DATA!$A$2:$A$19999="Corporate Tax"),1,0)))</f>
        <v>1</v>
      </c>
      <c r="IC153" s="3">
        <f t="array" ref="IC153">IF(LEN($EG153)=0,0.4,SUM(IF(([2]JOE_DATA!$C$2:$C$19999=$EG153)*([2]JOE_DATA!$B$2:$B$19999="Work type")*([2]JOE_DATA!$A$2:$A$19999="EPC Construction"),0.4,0)))
+
IF(LEN($EH153)=0,0.3,SUM(IF(([2]JOE_DATA!$C$2:$C$19999=$EH153)*([2]JOE_DATA!$B$2:$B$19999="Work type")*([2]JOE_DATA!$A$2:$A$19999="EPC Construction"),0.3,0)))
+
IF(LEN($EI153)=0,0.3,SUM(IF(([2]JOE_DATA!$C$2:$C$19999=$EI153)*([2]JOE_DATA!$B$2:$B$19999="Work type")*([2]JOE_DATA!$A$2:$A$19999="EPC Construction"),0.3,0)))</f>
        <v>1</v>
      </c>
      <c r="ID153" s="3">
        <f t="array" ref="ID153">IF(LEN($EJ153)=0,0.4,SUM(IF(([2]JOE_DATA!$C$2:$C$19999=$EJ153)*([2]JOE_DATA!$B$2:$B$19999="Contract type")*([2]JOE_DATA!$A$2:$A$19999="EPC Construction"),0.4,0)))
+
IF(LEN($EK153)=0,0.3,SUM(IF(([2]JOE_DATA!$C$2:$C$19999=$EK153)*([2]JOE_DATA!$B$2:$B$19999="Contract type")*([2]JOE_DATA!$A$2:$A$19999="EPC Construction"),0.3,0)))
+
IF(LEN($EL153)=0,0.3,SUM(IF(([2]JOE_DATA!$C$2:$C$19999=$EL153)*([2]JOE_DATA!$B$2:$B$19999="Contract type")*([2]JOE_DATA!$A$2:$A$19999="EPC Construction"),0.3,0)))</f>
        <v>1</v>
      </c>
      <c r="IE153" s="3">
        <f t="array" ref="IE153">IF(LEN($EP153)=0,1,SUM(IF(([2]JOE_DATA!$C$2:$C$19999=$EP153)*([2]JOE_DATA!$B$2:$B$19999="Client type")*([2]JOE_DATA!$A$2:$A$19999="EPC Construction"),1,0)))</f>
        <v>1</v>
      </c>
      <c r="IF153" s="3">
        <f t="array" ref="IF153">IF(LEN($EN153)=0,1,SUM(IF(([2]JOE_DATA!$C$2:$C$19999=$EN153)*([2]JOE_DATA!$B$2:$B$19999="Subject matter")*([2]JOE_DATA!$A$2:$A$19999="EPC Construction"),1,0)))</f>
        <v>1</v>
      </c>
      <c r="IG153" s="3">
        <f t="array" ref="IG153">IF(LEN($ER153)=0,1,SUM(IF(([2]JOE_DATA!$C$2:$C$19999=$ER153)*([2]JOE_DATA!$B$2:$B$19999="Client scope")*([2]JOE_DATA!$A$2:$A$19999="EPC Construction"),1,0)))</f>
        <v>1</v>
      </c>
      <c r="IH153" s="3">
        <f t="array" ref="IH153">IF(LEN($ES153)=0,0.4,SUM(IF(([2]JOE_DATA!$C$2:$C$19999=$ES153)*([2]JOE_DATA!$B$2:$B$19999="Work type")*([2]JOE_DATA!$A$2:$A$19999="EPC Energy"),0.4,0)))
+
IF(LEN($ET153)=0,0.3,SUM(IF(([2]JOE_DATA!$C$2:$C$19999=$ET153)*([2]JOE_DATA!$B$2:$B$19999="Work type")*([2]JOE_DATA!$A$2:$A$19999="EPC Energy"),0.3,0)))
+
IF(LEN($EU153)=0,0.3,SUM(IF(([2]JOE_DATA!$C$2:$C$19999=$EU153)*([2]JOE_DATA!$B$2:$B$19999="Work type")*([2]JOE_DATA!$A$2:$A$19999="EPC Energy"),0.3,0)))</f>
        <v>1</v>
      </c>
      <c r="II153" s="3">
        <f t="array" ref="II153">IF(LEN($EV153)=0,1,SUM(IF(([2]JOE_DATA!$C$2:$C$19999=$EV153)*([2]JOE_DATA!$B$2:$B$19999="Work type")*([2]JOE_DATA!$A$2:$A$19999="EPC Energy"),1,0)))</f>
        <v>1</v>
      </c>
      <c r="IJ153" s="3">
        <f t="array" ref="IJ153">IF(LEN($EW153)=0,1,SUM(IF(([2]JOE_DATA!$C$2:$C$19999=$EW153)*([2]JOE_DATA!$B$2:$B$19999="Client type")*([2]JOE_DATA!$A$2:$A$19999="EPC Projects"),1,0)))</f>
        <v>1</v>
      </c>
      <c r="IK153" s="3">
        <f t="array" ref="IK153">IF(LEN($FE153)=0,0.4,SUM(IF(([2]JOE_DATA!$C$2:$C$19999=$FE153)*([2]JOE_DATA!$B$2:$B$19999="Client type")*([2]JOE_DATA!$A$2:$A$19999="Real Estate"),0.4,0)))
+
IF(LEN($FF153)=0,0.3,SUM(IF(([2]JOE_DATA!$C$2:$C$19999=$FF153)*([2]JOE_DATA!$B$2:$B$19999="Client type")*([2]JOE_DATA!$A$2:$A$19999="Real Estate"),0.3,0)))
+
IF(LEN($FG153)=0,0.3,SUM(IF(([2]JOE_DATA!$C$2:$C$19999=$FG153)*([2]JOE_DATA!$B$2:$B$19999="Client type")*([2]JOE_DATA!$A$2:$A$19999="Real Estate"),0.3,0)))</f>
        <v>1</v>
      </c>
      <c r="IL153" s="3">
        <f t="array" ref="IL153">IF(LEN($FH153)=0,0.4,SUM(IF(([2]JOE_DATA!$C$2:$C$19999=$FH153)*([2]JOE_DATA!$B$2:$B$19999="Work type")*([2]JOE_DATA!$A$2:$A$19999="Real Estate"),0.4,0)))
+
IF(LEN($FI153)=0,0.3,SUM(IF(([2]JOE_DATA!$C$2:$C$19999=$FI153)*([2]JOE_DATA!$B$2:$B$19999="Work type")*([2]JOE_DATA!$A$2:$A$19999="Real Estate"),0.3,0)))
+
IF(LEN($FJ153)=0,0.3,SUM(IF(([2]JOE_DATA!$C$2:$C$19999=$FJ153)*([2]JOE_DATA!$B$2:$B$19999="Work type")*([2]JOE_DATA!$A$2:$A$19999="Real Estate"),0.3,0)))</f>
        <v>1</v>
      </c>
      <c r="IM153" s="3">
        <f t="array" ref="IM153">IF(LEN($EX153)=0,0.4,SUM(IF(([2]JOE_DATA!$C$2:$C$19999=$EX153)*([2]JOE_DATA!$B$2:$B$19999="Work type")*([2]JOE_DATA!$A$2:$A$19999="Human Capital"),0.4,0)))
+
IF(LEN($EY153)=0,0.3,SUM(IF(([2]JOE_DATA!$C$2:$C$19999=$EY153)*([2]JOE_DATA!$B$2:$B$19999="Work type")*([2]JOE_DATA!$A$2:$A$19999="Human Capital"),0.3,0)))
+
IF(LEN($EZ153)=0,0.3,SUM(IF(([2]JOE_DATA!$C$2:$C$19999=$EZ153)*([2]JOE_DATA!$B$2:$B$19999="Work type")*([2]JOE_DATA!$A$2:$A$19999="Human Capital"),0.3,0)))</f>
        <v>1</v>
      </c>
      <c r="IN153" s="3">
        <f t="array" ref="IN153">IF(LEN($FA153)=0,0.4,SUM(IF(([2]JOE_DATA!$C$2:$C$19999=$FA153)*([2]JOE_DATA!$B$2:$B$19999="Sub-work types")*([2]JOE_DATA!$A$2:$A$19999="Human Capital"),0.4,0)))
+
IF(LEN($FB153)=0,0.3,SUM(IF(([2]JOE_DATA!$C$2:$C$19999=$FB153)*([2]JOE_DATA!$B$2:$B$19999="Sub-work types")*([2]JOE_DATA!$A$2:$A$19999="Human Capital"),0.3,0)))
+
IF(LEN($FC153)=0,0.3,SUM(IF(([2]JOE_DATA!$C$2:$C$19999=$FC153)*([2]JOE_DATA!$B$2:$B$19999="Sub-work types")*([2]JOE_DATA!$A$2:$A$19999="Human Capital"),0.3,0)))</f>
        <v>1</v>
      </c>
      <c r="IO153" s="16">
        <f t="array" ref="IO153">IF(LEN($FD153)=0,1,SUM(IF(([2]JOE_DATA!$C$2:$C$19999=$FD153)*([2]JOE_DATA!$B$2:$B$19999="Pension scheme")*([2]JOE_DATA!$A$2:$A$19999="Human Capital"),1,0)))</f>
        <v>1</v>
      </c>
      <c r="IP153" s="3">
        <f t="array" ref="IP153">IF(LEN($BT153)=0,0.4,SUM(IF(([2]JOE_DATA!$C$2:$C$19999=$BT153)*([2]JOE_DATA!$B$2:$B$19999="Other Matter Executive"),0.4,0)))
+
IF(LEN($BU153)=0,0.3,SUM(IF(([2]JOE_DATA!$C$2:$C$19999=$BU153)*([2]JOE_DATA!$B$2:$B$19999="Other Matter Executive"),0.3,0)))
+
IF(LEN($BV153)=0,0.3,SUM(IF(([2]JOE_DATA!$C$2:$C$19999=$BV153)*([2]JOE_DATA!$B$2:$B$19999="Other Matter Executive"),0.3,0)))</f>
        <v>1</v>
      </c>
    </row>
    <row r="154" spans="1:250" ht="45.75">
      <c r="A154" s="37" t="s">
        <v>246</v>
      </c>
      <c r="B154" s="38" t="s">
        <v>682</v>
      </c>
      <c r="C154" s="37" t="s">
        <v>254</v>
      </c>
      <c r="D154" s="37"/>
      <c r="E154" s="3"/>
      <c r="F154" s="40" t="s">
        <v>269</v>
      </c>
      <c r="G154" s="3"/>
      <c r="H154" s="3"/>
      <c r="I154" s="37" t="s">
        <v>270</v>
      </c>
      <c r="J154" s="3"/>
      <c r="K154" s="3"/>
      <c r="L154" s="37"/>
      <c r="M154" s="3"/>
      <c r="N154" s="3"/>
      <c r="O154" s="41" t="s">
        <v>99</v>
      </c>
      <c r="P154" s="37"/>
      <c r="Q154" s="37"/>
      <c r="R154" s="3"/>
      <c r="S154" s="42"/>
      <c r="T154" s="42">
        <v>39326</v>
      </c>
      <c r="U154" s="40" t="s">
        <v>269</v>
      </c>
      <c r="V154" s="3"/>
      <c r="W154" s="3"/>
      <c r="X154" s="37" t="s">
        <v>270</v>
      </c>
      <c r="Y154" s="3"/>
      <c r="Z154" s="3"/>
      <c r="AA154" s="37" t="s">
        <v>683</v>
      </c>
      <c r="AB154" s="37"/>
      <c r="AC154" s="3"/>
      <c r="AD154" s="37" t="s">
        <v>254</v>
      </c>
      <c r="AE154" s="3"/>
      <c r="AF154" s="3"/>
      <c r="AG154" s="43" t="s">
        <v>130</v>
      </c>
      <c r="AH154" s="3"/>
      <c r="AI154" s="37" t="s">
        <v>255</v>
      </c>
      <c r="AJ154" s="3"/>
      <c r="AK154" s="3"/>
      <c r="AL154" s="37"/>
      <c r="AM154" s="3"/>
      <c r="AN154" s="3"/>
      <c r="AO154" s="37" t="s">
        <v>256</v>
      </c>
      <c r="AP154" s="3"/>
      <c r="AQ154" s="3"/>
      <c r="AR154" s="3"/>
      <c r="AS154" s="3"/>
      <c r="AT154" s="3"/>
      <c r="AU154" s="3"/>
      <c r="AV154" s="3"/>
      <c r="AW154" s="3"/>
      <c r="AX154" s="3"/>
      <c r="AY154" s="3"/>
      <c r="AZ154" s="3"/>
      <c r="BA154" s="3"/>
      <c r="BB154" s="3"/>
      <c r="BC154" s="3"/>
      <c r="BD154" s="3"/>
      <c r="BE154" s="44"/>
      <c r="BF154" s="37"/>
      <c r="BG154" s="37" t="s">
        <v>254</v>
      </c>
      <c r="BH154" s="3"/>
      <c r="BI154" s="40" t="s">
        <v>257</v>
      </c>
      <c r="BJ154" s="45"/>
      <c r="BK154" s="45"/>
      <c r="BL154" s="46" t="s">
        <v>258</v>
      </c>
      <c r="BM154" s="46" t="s">
        <v>551</v>
      </c>
      <c r="BN154" s="37"/>
      <c r="BO154" s="3"/>
      <c r="BP154" s="3"/>
      <c r="BQ154" s="3"/>
      <c r="BR154" s="3"/>
      <c r="BS154" s="3"/>
      <c r="BT154" s="37"/>
      <c r="BU154" s="37"/>
      <c r="BV154" s="37"/>
      <c r="BW154" s="3"/>
      <c r="BX154" s="3"/>
      <c r="BY154" s="3"/>
      <c r="BZ154" s="3"/>
      <c r="CA154" s="3"/>
      <c r="CB154" s="3"/>
      <c r="CC154" s="3"/>
      <c r="CD154" s="41" t="s">
        <v>259</v>
      </c>
      <c r="CE154" s="40" t="s">
        <v>260</v>
      </c>
      <c r="CF154" s="3"/>
      <c r="CG154" s="41" t="s">
        <v>261</v>
      </c>
      <c r="CH154" s="40"/>
      <c r="CI154" s="3"/>
      <c r="CJ154" s="3"/>
      <c r="CK154" s="41" t="s">
        <v>262</v>
      </c>
      <c r="CL154" s="3"/>
      <c r="CM154" s="3"/>
      <c r="CN154" s="3"/>
      <c r="CO154" s="3"/>
      <c r="CP154" s="3"/>
      <c r="CQ154" s="37"/>
      <c r="CR154" s="37"/>
      <c r="CS154" s="37"/>
      <c r="CT154" s="37"/>
      <c r="CU154" s="37"/>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7"/>
      <c r="FF154" s="37"/>
      <c r="FG154" s="37"/>
      <c r="FH154" s="37"/>
      <c r="FI154" s="37"/>
      <c r="FJ154" s="3"/>
      <c r="FK154" s="3"/>
      <c r="FL154" s="3"/>
      <c r="FM154" s="3"/>
      <c r="FO154" s="3"/>
      <c r="FP154" s="3"/>
      <c r="FQ154" s="3" t="str">
        <f t="array" ref="FQ154">IF(SUM($FU154:$IP154)=74,"PASS","FAIL")</f>
        <v>PASS</v>
      </c>
      <c r="FR154" s="3">
        <f t="shared" si="13"/>
        <v>0</v>
      </c>
      <c r="FS154" s="3">
        <f t="shared" si="14"/>
        <v>0</v>
      </c>
      <c r="FT154" s="3"/>
      <c r="FU154" s="3">
        <f t="array" ref="FU154">SUM(IF(([2]JOE_DATA!$C$2:$C$19999=$C154)*([2]JOE_DATA!$B$2:$B$19999="Client Name Confidential"),1,0))</f>
        <v>1</v>
      </c>
      <c r="FV154" s="3">
        <f t="array" ref="FV154">IF(ISBLANK($E154),1,SUM(IF(([2]JOE_DATA!$C$2:$C$19999=$E154)*([2]JOE_DATA!$B$2:$B$19999="Client name confidential on completion"),1,0)))</f>
        <v>1</v>
      </c>
      <c r="FW154" s="3">
        <f t="array" ref="FW154">IF(LEN($F154)=0,0.5,SUM(IF(([2]JOE_DATA!$C$2:$C$19999=$F154)*([2]JOE_DATA!$B$2:$B$19999="Client sector group"),0.5,0)))
+
IF(LEN($G154)=0,0.25,SUM(IF(([2]JOE_DATA!$C$2:$C$19999=$G154)*([2]JOE_DATA!$B$2:$B$19999="Client sector group"),0.25,0)))
+
IF(LEN($H154)=0,0.25,SUM(IF(([2]JOE_DATA!$C$2:$C$19999=$H154)*([2]JOE_DATA!$B$2:$B$19999="Client sector group"),0.25,0)))</f>
        <v>1</v>
      </c>
      <c r="FX154" s="3">
        <f t="array" ref="FX154">IF(ISBLANK($I154),0.5,SUM(IF(([2]JOE_DATA!$C$2:$C$19999=$I154)*([2]JOE_DATA!$B$2:$B$19999="Client sub-sector group"),0.5,0)))
+
IF(ISBLANK($J154),0.25,SUM(IF(([2]JOE_DATA!$C$2:$C$19999=$J154)*([2]JOE_DATA!$B$2:$B$19999="Client sub-sector group"),0.25,0)))
+
IF(ISBLANK($K154),0.25,SUM(IF(([2]JOE_DATA!$C$2:$C$19999=$K154)*([2]JOE_DATA!$B$2:$B$19999="Client sub-sector group"),0.25,0)))</f>
        <v>1</v>
      </c>
      <c r="FY154" s="3">
        <f t="array" ref="FY154">IF(LEN($L154)=0,0.4,SUM(IF(([2]JOE_DATA!$C$2:$C$19999=$L154)*([2]JOE_DATA!$B$2:$B$19999="Predominant Country of Client"),0.4,0)))
+
IF(LEN($M154)=0,0.3,SUM(IF(([2]JOE_DATA!$C$2:$C$19999=$M154)*([2]JOE_DATA!$B$2:$B$19999="Predominant Country of Client"),0.3,0)))
+
IF(LEN($N154)=0,0.3,SUM(IF(([2]JOE_DATA!$C$2:$C$19999=$N154)*([2]JOE_DATA!$B$2:$B$19999="Predominant Country of Client"),0.3,0)))</f>
        <v>1</v>
      </c>
      <c r="FZ154" s="3">
        <f t="array" ref="FZ154">IF(LEN($O154)=0,0.4,SUM(IF(([2]JOE_DATA!$C$2:$C$19999=$O154)*([2]JOE_DATA!$B$2:$B$19999="Main practice group"),0.4,0)))
+
IF(LEN($P154)=0,0.3,SUM(IF(([2]JOE_DATA!$C$2:$C$19999=$P154)*([2]JOE_DATA!$B$2:$B$19999="Main practice group"),0.3,0)))
+
IF(LEN($Q154)=0,0.3,SUM(IF(([2]JOE_DATA!$C$2:$C$19999=$Q154)*([2]JOE_DATA!$B$2:$B$19999="Main practice group"),0.3,0)))</f>
        <v>1</v>
      </c>
      <c r="GA154" s="3">
        <f t="shared" si="15"/>
        <v>1</v>
      </c>
      <c r="GB154" s="3">
        <f t="shared" si="16"/>
        <v>1</v>
      </c>
      <c r="GC154" s="3">
        <f t="array" ref="GC154">IF(LEN($U154)=0,0.4,SUM(IF(([2]JOE_DATA!$C$2:$C$19999=$U154)*([2]JOE_DATA!$B$2:$B$19999="Matter sector group"),0.4,0)))
+
IF(LEN($V154)=0,0.3,SUM(IF(([2]JOE_DATA!$C$2:$C$19999=$V154)*([2]JOE_DATA!$B$2:$B$19999="Matter sector group"),0.3,0)))
+
IF(LEN($W154)=0,0.3,SUM(IF(([2]JOE_DATA!$C$2:$C$19999=$W154)*([2]JOE_DATA!$B$2:$B$19999="Matter sector group"),0.3,0)))</f>
        <v>1</v>
      </c>
      <c r="GD154" s="3">
        <f t="array" ref="GD154">IF(LEN($X154)=0,0.4,SUM(IF(([2]JOE_DATA!$C$2:$C$19999=$X154)*([2]JOE_DATA!$B$2:$B$19999="Matter sub-sector group"),0.4,0)))
+
IF(LEN($Y154)=0,0.3,SUM(IF(([2]JOE_DATA!$C$2:$C$19999=$Y154)*([2]JOE_DATA!$B$2:$B$19999="Matter sub-sector group"),0.3,0)))
+
IF(LEN($Z154)=0,0.3,SUM(IF(([2]JOE_DATA!$C$2:$C$19999=$Z154)*([2]JOE_DATA!$B$2:$B$19999="Matter sub-sector group"),0.3,0)))</f>
        <v>1</v>
      </c>
      <c r="GE154" s="3">
        <f t="array" ref="GE154">IF(ISBLANK($AD154),1,SUM(IF(([2]JOE_DATA!$C$2:$C$19999=$AD154)*([2]JOE_DATA!$B$2:$B$19999="Matter confidential"),1,0)))</f>
        <v>1</v>
      </c>
      <c r="GF154" s="3">
        <f t="array" ref="GF154">IF(ISBLANK($AE154),1,SUM(IF(([2]JOE_DATA!$C$2:$C$19999=$AE154)*([2]JOE_DATA!$B$2:$B$19999="Matter confidential on completion"),1,0)))</f>
        <v>1</v>
      </c>
      <c r="GG154" s="3">
        <f t="array" ref="GG154">IF(ISBLANK($AG154),1,SUM(IF(([2]JOE_DATA!$C$2:$C$19999=$AG154)*([2]JOE_DATA!$B$2:$B$19999="Applicable law"),1,0)))</f>
        <v>1</v>
      </c>
      <c r="GH154" s="3">
        <f t="array" ref="GH154">IF(ISBLANK($AO154),1,SUM(IF(([2]JOE_DATA!$C$2:$C$19999=$AO154)*([2]JOE_DATA!$B$2:$B$19999="Contentious"),1,0)))</f>
        <v>1</v>
      </c>
      <c r="GI154" s="3">
        <f t="array" ref="GI154">IF(ISBLANK($AP154),1,SUM(IF(([2]JOE_DATA!$C$2:$C$19999=$AP154)*([2]JOE_DATA!$B$2:$B$19999="Dispute resolution"),1,0)))</f>
        <v>1</v>
      </c>
      <c r="GJ154" s="3">
        <f t="array" ref="GJ154">IF(ISBLANK($AQ154),1,SUM(IF(([2]JOE_DATA!$C$2:$C$19999=$AQ154)*([2]JOE_DATA!$B$2:$B$19999="Language of dispute"),1,0)))</f>
        <v>1</v>
      </c>
      <c r="GK154" s="3">
        <f t="array" ref="GK154">IF(LEN($AW154)=0,0.4,SUM(IF(([2]JOE_DATA!$C$2:$C$19999=$AW154)*([2]JOE_DATA!$B$2:$B$19999="Country Of Arbitration"),0.4,0)))
+
IF(LEN($AX154)=0,0.3,SUM(IF(([2]JOE_DATA!$C$2:$C$19999=$AX154)*([2]JOE_DATA!$B$2:$B$19999="Country Of Arbitration"),0.3,0)))
+
IF(LEN($AY154)=0,0.3,SUM(IF(([2]JOE_DATA!$C$2:$C$19999=$AY154)*([2]JOE_DATA!$B$2:$B$19999="Country Of Arbitration"),0.3,0)))</f>
        <v>1</v>
      </c>
      <c r="GL154" s="3">
        <f t="array" ref="GL154">IF(LEN($AT154)=0,0.4,SUM(IF(([2]JOE_DATA!$C$2:$C$19999=$AT154)*([2]JOE_DATA!$B$2:$B$19999="Jurisdiction of dispute"),0.4,0)))
+
IF(LEN($AU154)=0,0.3,SUM(IF(([2]JOE_DATA!$C$2:$C$19999=$AU154)*([2]JOE_DATA!$B$2:$B$19999="Jurisdiction of dispute"),0.3,0)))
+
IF(LEN($AV154)=0,0.3,SUM(IF(([2]JOE_DATA!$C$2:$C$19999=$AV154)*([2]JOE_DATA!$B$2:$B$19999="Jurisdiction of dispute"),0.3,0)))</f>
        <v>1</v>
      </c>
      <c r="GM154" s="3">
        <f t="array" ref="GM154">IF(LEN($AZ154)=0,0.6,SUM(IF(([2]JOE_DATA!$C$2:$C$19999=$AZ154)*([2]JOE_DATA!$B$2:$B$19999="Seat of arbitration"),0.6,0)))
+
IF(LEN($BA154)=0,0.4,SUM(IF(([2]JOE_DATA!$C$2:$C$19999=$BA154)*([2]JOE_DATA!$B$2:$B$19999="Seat of arbitration"),0.4,0)))</f>
        <v>1</v>
      </c>
      <c r="GN154" s="3">
        <f t="array" ref="GN154">IF(ISBLANK($BB154),1,SUM(IF(([2]JOE_DATA!$C$2:$C$19999=$BB154)*([2]JOE_DATA!$B$2:$B$19999="Arbitral rules"),1,0)))</f>
        <v>1</v>
      </c>
      <c r="GO154" s="3">
        <f t="array" ref="GO154">IF(ISBLANK($BC154),1,SUM(IF(([2]JOE_DATA!$C$2:$C$19999=$BC154)*([2]JOE_DATA!$B$2:$B$19999="Investment treaty"),1,0)))</f>
        <v>1</v>
      </c>
      <c r="GP154" s="3">
        <f t="array" ref="GP154">IF(ISBLANK($BD154),1,SUM(IF(([2]JOE_DATA!$C$2:$C$19999=$BD154)*([2]JOE_DATA!$B$2:$B$19999="Investigation type"),1,0)))</f>
        <v>1</v>
      </c>
      <c r="GQ154" s="3">
        <f t="array" ref="GQ154">IF(ISBLANK($BF154),1,SUM(IF(([2]JOE_DATA!$C$2:$C$19999=$BF154)*([2]JOE_DATA!$B$2:$B$19999="Currency of deal"),1,0)))</f>
        <v>1</v>
      </c>
      <c r="GR154" s="3">
        <f t="array" ref="GR154">IF(ISBLANK($BG154),1,SUM(IF(([2]JOE_DATA!$C$2:$C$19999=$BG154)*([2]JOE_DATA!$B$2:$B$19999="Value confidential"),1,0)))</f>
        <v>1</v>
      </c>
      <c r="GS154" s="3">
        <f t="array" ref="GS154">IF(ISBLANK($BH154),1,SUM(IF(([2]JOE_DATA!$C$2:$C$19999=$BH154)*([2]JOE_DATA!$B$2:$B$19999="Value confidential on completion"),1,0)))</f>
        <v>1</v>
      </c>
      <c r="GT154" s="3">
        <f t="array" ref="GT154">IF(LEN($BI154)=0,0.4,SUM(IF(([2]JOE_DATA!$C$2:$C$19999=$BI154)*([2]JOE_DATA!$B$2:$B$19999="Teams"),0.4,0)))
+
IF(LEN($BJ154)=0,0.3,SUM(IF(([2]JOE_DATA!$C$2:$C$19999=$BJ154)*([2]JOE_DATA!$B$2:$B$19999="Teams"),0.3,0)))
+
IF(LEN($BK154)=0,0.3,SUM(IF(([2]JOE_DATA!$C$2:$C$19999=$BK154)*([2]JOE_DATA!$B$2:$B$19999="Teams"),0.3,0)))</f>
        <v>1</v>
      </c>
      <c r="GU154" s="3">
        <f t="array" ref="GU154">IF(LEN($BL154)=0,0.4,SUM(IF(([2]JOE_DATA!$C$2:$C$19999=$BL154)*([2]JOE_DATA!$B$2:$B$19999="Lead Matter Partner"),0.4,0)))
+
IF(LEN($BM154)=0,0.3,SUM(IF(([2]JOE_DATA!$C$2:$C$19999=$BM154)*([2]JOE_DATA!$B$2:$B$19999="Lead Matter Partner"),0.3,0)))
+
IF(LEN($BN154)=0,0.3,SUM(IF(([2]JOE_DATA!$C$2:$C$19999=$BN154)*([2]JOE_DATA!$B$2:$B$19999="Lead Matter Partner"),0.3,0)))</f>
        <v>1</v>
      </c>
      <c r="GV154" s="3">
        <f t="array" ref="GV154">IF(LEN($BP154)=0,0.4,SUM(IF(([2]JOE_DATA!$C$2:$C$19999=$BP154)*([2]JOE_DATA!$B$2:$B$19999="Source of credential"),0.4,0)))
+
IF(LEN($BQ154)=0,0.3,SUM(IF(([2]JOE_DATA!$C$2:$C$19999=$BQ154)*([2]JOE_DATA!$B$2:$B$19999="Source of credential"),0.3,0)))
+
IF(LEN($BR154)=0,0.3,SUM(IF(([2]JOE_DATA!$C$2:$C$19999=$BR154)*([2]JOE_DATA!$B$2:$B$19999="Source of credential"),0.3,0)))</f>
        <v>1</v>
      </c>
      <c r="GW154" s="3">
        <f t="array" ref="GW154">IF(LEN($BX154)=0,0.4,SUM(IF(([2]JOE_DATA!$C$2:$C$19999=$BX154)*([2]JOE_DATA!$B$2:$B$19999="CMS firms involved"),0.4,0)))
+
IF(LEN($BY154)=0,0.6,SUM(IF(([2]JOE_DATA!$C$2:$C$19999=$BY154)*([2]JOE_DATA!$B$2:$B$19999="CMS firms involved"),0.6,0)))</f>
        <v>1</v>
      </c>
      <c r="GX154" s="3">
        <f t="array" ref="GX154">IF(ISBLANK($BZ154),1,SUM(IF(([2]JOE_DATA!$C$2:$C$19999=$BZ154)*([2]JOE_DATA!$B$2:$B$19999="Lead CMS firm"),1,0)))</f>
        <v>1</v>
      </c>
      <c r="GY154" s="3">
        <f t="array" ref="GY154">IF(LEN($CA154)=0,0.4,SUM(IF(([2]JOE_DATA!$C$2:$C$19999=$CA154)*([2]JOE_DATA!$B$2:$B$19999="Countries of other CMS firms"),0.4,0)))
+
IF(LEN($CB154)=0,0.3,SUM(IF(([2]JOE_DATA!$C$2:$C$19999=$CB154)*([2]JOE_DATA!$B$2:$B$19999="Countries of other CMS firms"),0.3,0)))
+
IF(LEN($CC154)=0,0.3,SUM(IF(([2]JOE_DATA!$C$2:$C$19999=$CC154)*([2]JOE_DATA!$B$2:$B$19999="Countries of other CMS firms"),0.3,0)))</f>
        <v>1</v>
      </c>
      <c r="GZ154" s="3">
        <f t="array" ref="GZ154">IF(ISBLANK($CD154),1,SUM(IF(([2]JOE_DATA!$C$2:$C$19999=$CD154)*([2]JOE_DATA!$B$2:$B$19999="Credential status"),1,0)))</f>
        <v>1</v>
      </c>
      <c r="HA154" s="3">
        <f t="array" ref="HA154">IF(ISBLANK($CE154),1,SUM(IF(([2]JOE_DATA!$C$2:$C$19999=$CE154)*([2]JOE_DATA!$B$2:$B$19999="Credential version"),1,0)))</f>
        <v>1</v>
      </c>
      <c r="HB154" s="3">
        <f t="array" ref="HB154">IF(ISBLANK($CG154),1,SUM(IF(([2]JOE_DATA!$C$2:$C$19999=$CG154)*([2]JOE_DATA!$B$2:$B$19999="Credential type "),1,0)))</f>
        <v>1</v>
      </c>
      <c r="HC154" s="3">
        <f t="array" ref="HC154">IF(ISBLANK($CH154),1,SUM(IF(([2]JOE_DATA!$C$2:$C$19999=$CH154)*([2]JOE_DATA!$B$2:$B$19999="Other uses"),1,0)))</f>
        <v>1</v>
      </c>
      <c r="HD154" s="3">
        <f t="array" ref="HD154">IF(ISBLANK($CK154),1,SUM(IF(([2]JOE_DATA!$C$2:$C$19999=$CK154)*([2]JOE_DATA!$B$2:$B$19999="Priority"),1,0)))</f>
        <v>1</v>
      </c>
      <c r="HE154" s="3">
        <f t="array" ref="HE154">IF(LEN($CM154)=0,0.4,SUM(IF(([2]JOE_DATA!$C$2:$C$19999=$CM154)*([2]JOE_DATA!$B$2:$B$19999="Know how"),0.4,0)))
+
IF(LEN($CN154)=0,0.3,SUM(IF(([2]JOE_DATA!$C$2:$C$19999=$CN154)*([2]JOE_DATA!$B$2:$B$19999="Know how"),0.3,0)))
+
IF(LEN($CO154)=0,0.3,SUM(IF(([2]JOE_DATA!$C$2:$C$19999=$CO154)*([2]JOE_DATA!$B$2:$B$19999="Know how"),0.3,0)))</f>
        <v>1</v>
      </c>
      <c r="HF154" s="3">
        <f t="array" ref="HF154">IF(LEN($CS154)=0,0.4,SUM(IF(([2]JOE_DATA!$C$2:$C$19999=$CS154)*([2]JOE_DATA!$B$2:$B$19999="Work type")*([2]JOE_DATA!$A$2:$A$19999="BAIF"),0.4,0)))
+
IF(LEN($CT154)=0,0.3,SUM(IF(([2]JOE_DATA!$C$2:$C$19999=$CT154)*([2]JOE_DATA!$B$2:$B$19999="Work type")*([2]JOE_DATA!$A$2:$A$19999="BAIF"),0.3,0)))
+
IF(LEN($CU154)=0,0.3,SUM(IF(([2]JOE_DATA!$C$2:$C$19999=$CU154)*([2]JOE_DATA!$B$2:$B$19999="Work type")*([2]JOE_DATA!$A$2:$A$19999="BAIF"),0.3,0)))</f>
        <v>1</v>
      </c>
      <c r="HG154" s="3">
        <f t="array" ref="HG154">IF(LEN($CQ154)=0,1,SUM(IF(([2]JOE_DATA!$C$2:$C$19999=$CQ154)*([2]JOE_DATA!$B$2:$B$19999="Client type")*([2]JOE_DATA!$A$2:$A$19999="BAIF"),1,0)))</f>
        <v>1</v>
      </c>
      <c r="HH154" s="3">
        <f t="array" ref="HH154">IF(LEN($CW154)=0,0.4,SUM(IF(([2]JOE_DATA!$C$2:$C$19999=$CW154)*([2]JOE_DATA!$B$2:$B$19999="Work type")*([2]JOE_DATA!$A$2:$A$19999="CRD"),0.4,0)))
+
IF(LEN($CX154)=0,0.3,SUM(IF(([2]JOE_DATA!$C$2:$C$19999=$CX154)*([2]JOE_DATA!$B$2:$B$19999="Work type")*([2]JOE_DATA!$A$2:$A$19999="CRD"),0.3,0)))
+
IF(LEN($CY154)=0,0.3,SUM(IF(([2]JOE_DATA!$C$2:$C$19999=$CY154)*([2]JOE_DATA!$B$2:$B$19999="Work type")*([2]JOE_DATA!$A$2:$A$19999="CRD"),0.3,0)))</f>
        <v>1</v>
      </c>
      <c r="HI154" s="3">
        <f t="array" ref="HI154">IF(LEN($CZ154)=0,0.4,SUM(IF(([2]JOE_DATA!$C$2:$C$19999=$CZ154)*([2]JOE_DATA!$B$2:$B$19999="Sub-work type")*([2]JOE_DATA!$A$2:$A$19999="CRD"),0.4,0)))
+
IF(LEN($DA154)=0,0.3,SUM(IF(([2]JOE_DATA!$C$2:$C$19999=$DA154)*([2]JOE_DATA!$B$2:$B$19999="Sub-work type")*([2]JOE_DATA!$A$2:$A$19999="CRD"),0.3,0)))
+
IF(LEN($DB154)=0,0.3,SUM(IF(([2]JOE_DATA!$C$2:$C$19999=$DB154)*([2]JOE_DATA!$B$2:$B$19999="Sub-work type")*([2]JOE_DATA!$A$2:$A$19999="CRD"),0.3,0)))</f>
        <v>1</v>
      </c>
      <c r="HJ154" s="3">
        <f t="array" ref="HJ154">IF(LEN($CV154)=0,1,SUM(IF(([2]JOE_DATA!$C$2:$C$19999=$CV154)*([2]JOE_DATA!$B$2:$B$19999="Client type")*([2]JOE_DATA!$A$2:$A$19999="CRD"),1,0)))</f>
        <v>1</v>
      </c>
      <c r="HK154" s="3">
        <f t="array" ref="HK154">IF(LEN($DC154)=0,0.4,SUM(IF(([2]JOE_DATA!$C$2:$C$19999=$DC154)*([2]JOE_DATA!$B$2:$B$19999="Work type")*([2]JOE_DATA!$A$2:$A$19999="Corporate"),0.4,0)))
+
IF(LEN($DD154)=0,0.3,SUM(IF(([2]JOE_DATA!$C$2:$C$19999=$DD154)*([2]JOE_DATA!$B$2:$B$19999="Work type")*([2]JOE_DATA!$A$2:$A$19999="Corporate"),0.3,0)))
+
IF(LEN($DE154)=0,0.3,SUM(IF(([2]JOE_DATA!$C$2:$C$19999=$DE154)*([2]JOE_DATA!$B$2:$B$19999="Work type")*([2]JOE_DATA!$A$2:$A$19999="Corporate"),0.3,0)))</f>
        <v>1</v>
      </c>
      <c r="HL154" s="3">
        <f t="array" ref="HL154">IF(LEN($DF154)=0,0.4,SUM(IF(([2]JOE_DATA!$C$2:$C$19999=$DF154)*([2]JOE_DATA!$B$2:$B$19999="Sub-work type")*([2]JOE_DATA!$A$2:$A$19999="Corporate"),0.4,0)))
+
IF(LEN($DG154)=0,0.3,SUM(IF(([2]JOE_DATA!$C$2:$C$19999=$DG154)*([2]JOE_DATA!$B$2:$B$19999="Sub-work type")*([2]JOE_DATA!$A$2:$A$19999="Corporate"),0.3,0)))
+
IF(LEN($DH154)=0,0.3,SUM(IF(([2]JOE_DATA!$C$2:$C$19999=$DH154)*([2]JOE_DATA!$B$2:$B$19999="Sub-work type")*([2]JOE_DATA!$A$2:$A$19999="Corporate"),0.3,0)))</f>
        <v>1</v>
      </c>
      <c r="HM154" s="3">
        <f t="array" ref="HM154">IF(LEN($DI154)=0,0.4,SUM(IF(([2]JOE_DATA!$C$2:$C$19999=$DI154)*([2]JOE_DATA!$B$2:$B$19999="Acting for")*([2]JOE_DATA!$A$2:$A$19999="Corporate"),0.4,0)))
+
IF(LEN($DJ154)=0,0.3,SUM(IF(([2]JOE_DATA!$C$2:$C$19999=$DJ154)*([2]JOE_DATA!$B$2:$B$19999="Acting for")*([2]JOE_DATA!$A$2:$A$19999="Corporate"),0.3,0)))
+
IF(LEN($DK154)=0,0.3,SUM(IF(([2]JOE_DATA!$C$2:$C$19999=$DK154)*([2]JOE_DATA!$B$2:$B$19999="Acting for")*([2]JOE_DATA!$A$2:$A$19999="Corporate"),0.3,0)))</f>
        <v>1</v>
      </c>
      <c r="HN154" s="3">
        <f t="array" ref="HN154">IF(LEN($DM154)=0,0.4,SUM(IF(([2]JOE_DATA!$C$2:$C$19999=$DM154)*([2]JOE_DATA!$B$2:$B$19999="Country of buyer")*([2]JOE_DATA!$A$2:$A$19999="Corporate"),0.4,0)))
+
IF(LEN($DN154)=0,0.3,SUM(IF(([2]JOE_DATA!$C$2:$C$19999=$DN154)*([2]JOE_DATA!$B$2:$B$19999="Country of buyer")*([2]JOE_DATA!$A$2:$A$19999="Corporate"),0.3,0)))
+
IF(LEN($DL154)=0,0.3,SUM(IF(([2]JOE_DATA!$C$2:$C$19999=$DL154)*([2]JOE_DATA!$B$2:$B$19999="Country of buyer")*([2]JOE_DATA!$A$2:$A$19999="Corporate"),0.3,0)))</f>
        <v>1</v>
      </c>
      <c r="HO154" s="3">
        <f t="array" ref="HO154">IF(LEN($DO154)=0,0.4,SUM(IF(([2]JOE_DATA!$C$2:$C$19999=$DO154)*([2]JOE_DATA!$B$2:$B$19999="Country of seller")*([2]JOE_DATA!$A$2:$A$19999="Corporate"),0.4,0)))
+
IF(LEN($DP154)=0,0.3,SUM(IF(([2]JOE_DATA!$C$2:$C$19999=$DP154)*([2]JOE_DATA!$B$2:$B$19999="Country of seller")*([2]JOE_DATA!$A$2:$A$19999="Corporate"),0.3,0)))
+
IF(LEN($DQ154)=0,0.3,SUM(IF(([2]JOE_DATA!$C$2:$C$19999=$DQ154)*([2]JOE_DATA!$B$2:$B$19999="Country of seller")*([2]JOE_DATA!$A$2:$A$19999="Corporate"),0.3,0)))</f>
        <v>1</v>
      </c>
      <c r="HP154" s="3">
        <f t="array" ref="HP154">IF(LEN($DR154)=0,0.4,SUM(IF(([2]JOE_DATA!$C$2:$C$19999=$DR154)*([2]JOE_DATA!$B$2:$B$19999="Country of target")*([2]JOE_DATA!$A$2:$A$19999="Corporate"),0.4,0)))
+
IF(LEN($DS154)=0,0.3,SUM(IF(([2]JOE_DATA!$C$2:$C$19999=$DS154)*([2]JOE_DATA!$B$2:$B$19999="Country of target")*([2]JOE_DATA!$A$2:$A$19999="Corporate"),0.3,0)))
+
IF(LEN($DT154)=0,0.3,SUM(IF(([2]JOE_DATA!$C$2:$C$19999=$DT154)*([2]JOE_DATA!$B$2:$B$19999="Country of target")*([2]JOE_DATA!$A$2:$A$19999="Corporate"),0.3,0)))</f>
        <v>1</v>
      </c>
      <c r="HQ154" s="3">
        <f t="array" ref="HQ154">IF(LEN($DU154)=0,1,SUM(IF(([2]JOE_DATA!$C$2:$C$19999=$DU154)*([2]JOE_DATA!$B$2:$B$19999="Value over US $5m")*([2]JOE_DATA!$A$2:$A$19999="Corporate"),1,0)))</f>
        <v>1</v>
      </c>
      <c r="HR154" s="3">
        <f t="array" ref="HR154">IF(LEN($DV154)=0,1,SUM(IF(([2]JOE_DATA!$C$2:$C$19999=$DV154)*([2]JOE_DATA!$B$2:$B$19999="Value over £500,000")*([2]JOE_DATA!$A$2:$A$19999="Corporate"),1,0)))</f>
        <v>1</v>
      </c>
      <c r="HS154" s="3">
        <f t="array" ref="HS154">IF(LEN($DW154)=0,1,SUM(IF(([2]JOE_DATA!$C$2:$C$19999=$DW154)*([2]JOE_DATA!$B$2:$B$19999="Value over Euro 5m")*([2]JOE_DATA!$A$2:$A$19999="Corporate"),1,0)))</f>
        <v>1</v>
      </c>
      <c r="HT154" s="3">
        <f t="array" ref="HT154">IF(LEN($DX154)=0,1,SUM(IF(([2]JOE_DATA!$C$2:$C$19999=$DX154)*([2]JOE_DATA!$B$2:$B$19999="Value range in euros")*([2]JOE_DATA!$A$2:$A$19999="Corporate"),1,0)))</f>
        <v>1</v>
      </c>
      <c r="HU154" s="3">
        <f t="array" ref="HU154">IF(LEN($DY154)=0,1,SUM(IF(([2]JOE_DATA!$C$2:$C$19999=$DY154)*([2]JOE_DATA!$B$2:$B$19999="Is the deal relevant for M&amp;A study")*([2]JOE_DATA!$A$2:$A$19999="Corporate"),1,0)))</f>
        <v>1</v>
      </c>
      <c r="HV154" s="3">
        <f t="array" ref="HV154">IF(LEN($DZ154)=0,1,SUM(IF(([2]JOE_DATA!$C$2:$C$19999=$DZ154)*([2]JOE_DATA!$B$2:$B$19999="Does the deal involve PE clients")*([2]JOE_DATA!$A$2:$A$19999="Corporate"),1,0)))</f>
        <v>1</v>
      </c>
      <c r="HW154" s="3">
        <f t="array" ref="HW154">IF(LEN($EA154)=0,1,SUM(IF(([2]JOE_DATA!$C$2:$C$19999=$EA154)*([2]JOE_DATA!$B$2:$B$19999="Quarter deal announced/signed")*([2]JOE_DATA!$A$2:$A$19999="Corporate"),1,0)))</f>
        <v>1</v>
      </c>
      <c r="HX154" s="3">
        <f t="array" ref="HX154">IF(LEN($EB154)=0,1,SUM(IF(([2]JOE_DATA!$C$2:$C$19999=$EB154)*([2]JOE_DATA!$B$2:$B$19999="Quarter deal completed")*([2]JOE_DATA!$A$2:$A$19999="Corporate"),1,0)))</f>
        <v>1</v>
      </c>
      <c r="HY154" s="3">
        <f t="array" ref="HY154">IF(LEN($EC154)=0,1,SUM(IF(([2]JOE_DATA!$C$2:$C$19999=$EC154)*([2]JOE_DATA!$B$2:$B$19999="Year deal announced/signed")*([2]JOE_DATA!$A$2:$A$19999="Corporate"),1,0)))</f>
        <v>1</v>
      </c>
      <c r="HZ154" s="3">
        <f t="array" ref="HZ154">IF(LEN($ED154)=0,1,SUM(IF(([2]JOE_DATA!$C$2:$C$19999=$ED154)*([2]JOE_DATA!$B$2:$B$19999="Year deal completed")*([2]JOE_DATA!$A$2:$A$19999="Corporate"),1,0)))</f>
        <v>1</v>
      </c>
      <c r="IA154" s="3">
        <v>1</v>
      </c>
      <c r="IB154" s="3">
        <f t="array" ref="IB154">IF(LEN($EF154)=0,1,SUM(IF(([2]JOE_DATA!$C$2:$C$19999=$EF154)*([2]JOE_DATA!$B$2:$B$19999="Work type")*([2]JOE_DATA!$A$2:$A$19999="Corporate Tax"),1,0)))</f>
        <v>1</v>
      </c>
      <c r="IC154" s="3">
        <f t="array" ref="IC154">IF(LEN($EG154)=0,0.4,SUM(IF(([2]JOE_DATA!$C$2:$C$19999=$EG154)*([2]JOE_DATA!$B$2:$B$19999="Work type")*([2]JOE_DATA!$A$2:$A$19999="EPC Construction"),0.4,0)))
+
IF(LEN($EH154)=0,0.3,SUM(IF(([2]JOE_DATA!$C$2:$C$19999=$EH154)*([2]JOE_DATA!$B$2:$B$19999="Work type")*([2]JOE_DATA!$A$2:$A$19999="EPC Construction"),0.3,0)))
+
IF(LEN($EI154)=0,0.3,SUM(IF(([2]JOE_DATA!$C$2:$C$19999=$EI154)*([2]JOE_DATA!$B$2:$B$19999="Work type")*([2]JOE_DATA!$A$2:$A$19999="EPC Construction"),0.3,0)))</f>
        <v>1</v>
      </c>
      <c r="ID154" s="3">
        <f t="array" ref="ID154">IF(LEN($EJ154)=0,0.4,SUM(IF(([2]JOE_DATA!$C$2:$C$19999=$EJ154)*([2]JOE_DATA!$B$2:$B$19999="Contract type")*([2]JOE_DATA!$A$2:$A$19999="EPC Construction"),0.4,0)))
+
IF(LEN($EK154)=0,0.3,SUM(IF(([2]JOE_DATA!$C$2:$C$19999=$EK154)*([2]JOE_DATA!$B$2:$B$19999="Contract type")*([2]JOE_DATA!$A$2:$A$19999="EPC Construction"),0.3,0)))
+
IF(LEN($EL154)=0,0.3,SUM(IF(([2]JOE_DATA!$C$2:$C$19999=$EL154)*([2]JOE_DATA!$B$2:$B$19999="Contract type")*([2]JOE_DATA!$A$2:$A$19999="EPC Construction"),0.3,0)))</f>
        <v>1</v>
      </c>
      <c r="IE154" s="3">
        <f t="array" ref="IE154">IF(LEN($EP154)=0,1,SUM(IF(([2]JOE_DATA!$C$2:$C$19999=$EP154)*([2]JOE_DATA!$B$2:$B$19999="Client type")*([2]JOE_DATA!$A$2:$A$19999="EPC Construction"),1,0)))</f>
        <v>1</v>
      </c>
      <c r="IF154" s="3">
        <f t="array" ref="IF154">IF(LEN($EN154)=0,1,SUM(IF(([2]JOE_DATA!$C$2:$C$19999=$EN154)*([2]JOE_DATA!$B$2:$B$19999="Subject matter")*([2]JOE_DATA!$A$2:$A$19999="EPC Construction"),1,0)))</f>
        <v>1</v>
      </c>
      <c r="IG154" s="3">
        <f t="array" ref="IG154">IF(LEN($ER154)=0,1,SUM(IF(([2]JOE_DATA!$C$2:$C$19999=$ER154)*([2]JOE_DATA!$B$2:$B$19999="Client scope")*([2]JOE_DATA!$A$2:$A$19999="EPC Construction"),1,0)))</f>
        <v>1</v>
      </c>
      <c r="IH154" s="3">
        <f t="array" ref="IH154">IF(LEN($ES154)=0,0.4,SUM(IF(([2]JOE_DATA!$C$2:$C$19999=$ES154)*([2]JOE_DATA!$B$2:$B$19999="Work type")*([2]JOE_DATA!$A$2:$A$19999="EPC Energy"),0.4,0)))
+
IF(LEN($ET154)=0,0.3,SUM(IF(([2]JOE_DATA!$C$2:$C$19999=$ET154)*([2]JOE_DATA!$B$2:$B$19999="Work type")*([2]JOE_DATA!$A$2:$A$19999="EPC Energy"),0.3,0)))
+
IF(LEN($EU154)=0,0.3,SUM(IF(([2]JOE_DATA!$C$2:$C$19999=$EU154)*([2]JOE_DATA!$B$2:$B$19999="Work type")*([2]JOE_DATA!$A$2:$A$19999="EPC Energy"),0.3,0)))</f>
        <v>1</v>
      </c>
      <c r="II154" s="3">
        <f t="array" ref="II154">IF(LEN($EV154)=0,1,SUM(IF(([2]JOE_DATA!$C$2:$C$19999=$EV154)*([2]JOE_DATA!$B$2:$B$19999="Work type")*([2]JOE_DATA!$A$2:$A$19999="EPC Energy"),1,0)))</f>
        <v>1</v>
      </c>
      <c r="IJ154" s="3">
        <f t="array" ref="IJ154">IF(LEN($EW154)=0,1,SUM(IF(([2]JOE_DATA!$C$2:$C$19999=$EW154)*([2]JOE_DATA!$B$2:$B$19999="Client type")*([2]JOE_DATA!$A$2:$A$19999="EPC Projects"),1,0)))</f>
        <v>1</v>
      </c>
      <c r="IK154" s="3">
        <f t="array" ref="IK154">IF(LEN($FE154)=0,0.4,SUM(IF(([2]JOE_DATA!$C$2:$C$19999=$FE154)*([2]JOE_DATA!$B$2:$B$19999="Client type")*([2]JOE_DATA!$A$2:$A$19999="Real Estate"),0.4,0)))
+
IF(LEN($FF154)=0,0.3,SUM(IF(([2]JOE_DATA!$C$2:$C$19999=$FF154)*([2]JOE_DATA!$B$2:$B$19999="Client type")*([2]JOE_DATA!$A$2:$A$19999="Real Estate"),0.3,0)))
+
IF(LEN($FG154)=0,0.3,SUM(IF(([2]JOE_DATA!$C$2:$C$19999=$FG154)*([2]JOE_DATA!$B$2:$B$19999="Client type")*([2]JOE_DATA!$A$2:$A$19999="Real Estate"),0.3,0)))</f>
        <v>1</v>
      </c>
      <c r="IL154" s="3">
        <f t="array" ref="IL154">IF(LEN($FH154)=0,0.4,SUM(IF(([2]JOE_DATA!$C$2:$C$19999=$FH154)*([2]JOE_DATA!$B$2:$B$19999="Work type")*([2]JOE_DATA!$A$2:$A$19999="Real Estate"),0.4,0)))
+
IF(LEN($FI154)=0,0.3,SUM(IF(([2]JOE_DATA!$C$2:$C$19999=$FI154)*([2]JOE_DATA!$B$2:$B$19999="Work type")*([2]JOE_DATA!$A$2:$A$19999="Real Estate"),0.3,0)))
+
IF(LEN($FJ154)=0,0.3,SUM(IF(([2]JOE_DATA!$C$2:$C$19999=$FJ154)*([2]JOE_DATA!$B$2:$B$19999="Work type")*([2]JOE_DATA!$A$2:$A$19999="Real Estate"),0.3,0)))</f>
        <v>1</v>
      </c>
      <c r="IM154" s="3">
        <f t="array" ref="IM154">IF(LEN($EX154)=0,0.4,SUM(IF(([2]JOE_DATA!$C$2:$C$19999=$EX154)*([2]JOE_DATA!$B$2:$B$19999="Work type")*([2]JOE_DATA!$A$2:$A$19999="Human Capital"),0.4,0)))
+
IF(LEN($EY154)=0,0.3,SUM(IF(([2]JOE_DATA!$C$2:$C$19999=$EY154)*([2]JOE_DATA!$B$2:$B$19999="Work type")*([2]JOE_DATA!$A$2:$A$19999="Human Capital"),0.3,0)))
+
IF(LEN($EZ154)=0,0.3,SUM(IF(([2]JOE_DATA!$C$2:$C$19999=$EZ154)*([2]JOE_DATA!$B$2:$B$19999="Work type")*([2]JOE_DATA!$A$2:$A$19999="Human Capital"),0.3,0)))</f>
        <v>1</v>
      </c>
      <c r="IN154" s="3">
        <f t="array" ref="IN154">IF(LEN($FA154)=0,0.4,SUM(IF(([2]JOE_DATA!$C$2:$C$19999=$FA154)*([2]JOE_DATA!$B$2:$B$19999="Sub-work types")*([2]JOE_DATA!$A$2:$A$19999="Human Capital"),0.4,0)))
+
IF(LEN($FB154)=0,0.3,SUM(IF(([2]JOE_DATA!$C$2:$C$19999=$FB154)*([2]JOE_DATA!$B$2:$B$19999="Sub-work types")*([2]JOE_DATA!$A$2:$A$19999="Human Capital"),0.3,0)))
+
IF(LEN($FC154)=0,0.3,SUM(IF(([2]JOE_DATA!$C$2:$C$19999=$FC154)*([2]JOE_DATA!$B$2:$B$19999="Sub-work types")*([2]JOE_DATA!$A$2:$A$19999="Human Capital"),0.3,0)))</f>
        <v>1</v>
      </c>
      <c r="IO154" s="16">
        <f t="array" ref="IO154">IF(LEN($FD154)=0,1,SUM(IF(([2]JOE_DATA!$C$2:$C$19999=$FD154)*([2]JOE_DATA!$B$2:$B$19999="Pension scheme")*([2]JOE_DATA!$A$2:$A$19999="Human Capital"),1,0)))</f>
        <v>1</v>
      </c>
      <c r="IP154" s="3">
        <f t="array" ref="IP154">IF(LEN($BT154)=0,0.4,SUM(IF(([2]JOE_DATA!$C$2:$C$19999=$BT154)*([2]JOE_DATA!$B$2:$B$19999="Other Matter Executive"),0.4,0)))
+
IF(LEN($BU154)=0,0.3,SUM(IF(([2]JOE_DATA!$C$2:$C$19999=$BU154)*([2]JOE_DATA!$B$2:$B$19999="Other Matter Executive"),0.3,0)))
+
IF(LEN($BV154)=0,0.3,SUM(IF(([2]JOE_DATA!$C$2:$C$19999=$BV154)*([2]JOE_DATA!$B$2:$B$19999="Other Matter Executive"),0.3,0)))</f>
        <v>1</v>
      </c>
    </row>
    <row r="155" spans="1:250" ht="27.75">
      <c r="A155" s="37" t="s">
        <v>246</v>
      </c>
      <c r="B155" s="38" t="s">
        <v>684</v>
      </c>
      <c r="C155" s="37" t="s">
        <v>248</v>
      </c>
      <c r="D155" s="37" t="s">
        <v>685</v>
      </c>
      <c r="E155" s="3"/>
      <c r="F155" s="40" t="s">
        <v>269</v>
      </c>
      <c r="G155" s="3"/>
      <c r="H155" s="3"/>
      <c r="I155" s="37" t="s">
        <v>270</v>
      </c>
      <c r="J155" s="3"/>
      <c r="K155" s="3"/>
      <c r="L155" s="37"/>
      <c r="M155" s="3"/>
      <c r="N155" s="3"/>
      <c r="O155" s="41" t="s">
        <v>100</v>
      </c>
      <c r="P155" s="41" t="s">
        <v>99</v>
      </c>
      <c r="Q155" s="37"/>
      <c r="R155" s="3"/>
      <c r="S155" s="42"/>
      <c r="T155" s="42">
        <v>39441</v>
      </c>
      <c r="U155" s="40" t="s">
        <v>269</v>
      </c>
      <c r="V155" s="3"/>
      <c r="W155" s="3"/>
      <c r="X155" s="37" t="s">
        <v>270</v>
      </c>
      <c r="Y155" s="3"/>
      <c r="Z155" s="3"/>
      <c r="AA155" s="37" t="s">
        <v>686</v>
      </c>
      <c r="AB155" s="37"/>
      <c r="AC155" s="3"/>
      <c r="AD155" s="37" t="s">
        <v>254</v>
      </c>
      <c r="AE155" s="3"/>
      <c r="AF155" s="3"/>
      <c r="AG155" s="43"/>
      <c r="AH155" s="3"/>
      <c r="AI155" s="37" t="s">
        <v>255</v>
      </c>
      <c r="AJ155" s="3"/>
      <c r="AK155" s="3"/>
      <c r="AL155" s="37"/>
      <c r="AM155" s="3"/>
      <c r="AN155" s="3"/>
      <c r="AO155" s="37" t="s">
        <v>256</v>
      </c>
      <c r="AP155" s="3"/>
      <c r="AQ155" s="3"/>
      <c r="AR155" s="3"/>
      <c r="AS155" s="3"/>
      <c r="AT155" s="3"/>
      <c r="AU155" s="3"/>
      <c r="AV155" s="3"/>
      <c r="AW155" s="3"/>
      <c r="AX155" s="3"/>
      <c r="AY155" s="3"/>
      <c r="AZ155" s="3"/>
      <c r="BA155" s="3"/>
      <c r="BB155" s="3"/>
      <c r="BC155" s="3"/>
      <c r="BD155" s="3"/>
      <c r="BE155" s="44"/>
      <c r="BF155" s="37"/>
      <c r="BG155" s="37" t="s">
        <v>254</v>
      </c>
      <c r="BH155" s="3"/>
      <c r="BI155" s="40" t="s">
        <v>289</v>
      </c>
      <c r="BJ155" s="40" t="s">
        <v>257</v>
      </c>
      <c r="BK155" s="45"/>
      <c r="BL155" s="46" t="s">
        <v>258</v>
      </c>
      <c r="BM155" s="46" t="s">
        <v>551</v>
      </c>
      <c r="BN155" s="46" t="s">
        <v>290</v>
      </c>
      <c r="BO155" s="3"/>
      <c r="BP155" s="3"/>
      <c r="BQ155" s="3"/>
      <c r="BR155" s="3"/>
      <c r="BS155" s="3"/>
      <c r="BT155" s="37"/>
      <c r="BU155" s="37"/>
      <c r="BV155" s="37"/>
      <c r="BW155" s="3"/>
      <c r="BX155" s="3"/>
      <c r="BY155" s="3"/>
      <c r="BZ155" s="3"/>
      <c r="CA155" s="3"/>
      <c r="CB155" s="3"/>
      <c r="CC155" s="3"/>
      <c r="CD155" s="41" t="s">
        <v>259</v>
      </c>
      <c r="CE155" s="40" t="s">
        <v>260</v>
      </c>
      <c r="CF155" s="3"/>
      <c r="CG155" s="41" t="s">
        <v>261</v>
      </c>
      <c r="CH155" s="40"/>
      <c r="CI155" s="3"/>
      <c r="CJ155" s="3"/>
      <c r="CK155" s="41" t="s">
        <v>262</v>
      </c>
      <c r="CL155" s="3"/>
      <c r="CM155" s="3"/>
      <c r="CN155" s="3"/>
      <c r="CO155" s="3"/>
      <c r="CP155" s="3"/>
      <c r="CQ155" s="37"/>
      <c r="CR155" s="37"/>
      <c r="CS155" s="37"/>
      <c r="CT155" s="37"/>
      <c r="CU155" s="37"/>
      <c r="CV155" s="3"/>
      <c r="CW155" s="3"/>
      <c r="CX155" s="3"/>
      <c r="CY155" s="3"/>
      <c r="CZ155" s="3"/>
      <c r="DA155" s="3"/>
      <c r="DB155" s="3"/>
      <c r="DC155" s="41" t="s">
        <v>394</v>
      </c>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7"/>
      <c r="FF155" s="37"/>
      <c r="FG155" s="37"/>
      <c r="FH155" s="37"/>
      <c r="FI155" s="37"/>
      <c r="FJ155" s="3"/>
      <c r="FK155" s="3"/>
      <c r="FL155" s="3"/>
      <c r="FM155" s="3"/>
      <c r="FO155" s="3"/>
      <c r="FP155" s="3"/>
      <c r="FQ155" s="3" t="str">
        <f t="array" ref="FQ155">IF(SUM($FU155:$IP155)=74,"PASS","FAIL")</f>
        <v>FAIL</v>
      </c>
      <c r="FR155" s="3">
        <f t="shared" si="13"/>
        <v>1</v>
      </c>
      <c r="FS155" s="3">
        <f t="shared" si="14"/>
        <v>0</v>
      </c>
      <c r="FT155" s="3"/>
      <c r="FU155" s="3">
        <f t="array" ref="FU155">SUM(IF(([2]JOE_DATA!$C$2:$C$19999=$C155)*([2]JOE_DATA!$B$2:$B$19999="Client Name Confidential"),1,0))</f>
        <v>1</v>
      </c>
      <c r="FV155" s="3">
        <f t="array" ref="FV155">IF(ISBLANK($E155),1,SUM(IF(([2]JOE_DATA!$C$2:$C$19999=$E155)*([2]JOE_DATA!$B$2:$B$19999="Client name confidential on completion"),1,0)))</f>
        <v>1</v>
      </c>
      <c r="FW155" s="3">
        <f t="array" ref="FW155">IF(LEN($F155)=0,0.5,SUM(IF(([2]JOE_DATA!$C$2:$C$19999=$F155)*([2]JOE_DATA!$B$2:$B$19999="Client sector group"),0.5,0)))
+
IF(LEN($G155)=0,0.25,SUM(IF(([2]JOE_DATA!$C$2:$C$19999=$G155)*([2]JOE_DATA!$B$2:$B$19999="Client sector group"),0.25,0)))
+
IF(LEN($H155)=0,0.25,SUM(IF(([2]JOE_DATA!$C$2:$C$19999=$H155)*([2]JOE_DATA!$B$2:$B$19999="Client sector group"),0.25,0)))</f>
        <v>1</v>
      </c>
      <c r="FX155" s="3">
        <f t="array" ref="FX155">IF(ISBLANK($I155),0.5,SUM(IF(([2]JOE_DATA!$C$2:$C$19999=$I155)*([2]JOE_DATA!$B$2:$B$19999="Client sub-sector group"),0.5,0)))
+
IF(ISBLANK($J155),0.25,SUM(IF(([2]JOE_DATA!$C$2:$C$19999=$J155)*([2]JOE_DATA!$B$2:$B$19999="Client sub-sector group"),0.25,0)))
+
IF(ISBLANK($K155),0.25,SUM(IF(([2]JOE_DATA!$C$2:$C$19999=$K155)*([2]JOE_DATA!$B$2:$B$19999="Client sub-sector group"),0.25,0)))</f>
        <v>1</v>
      </c>
      <c r="FY155" s="3">
        <f t="array" ref="FY155">IF(LEN($L155)=0,0.4,SUM(IF(([2]JOE_DATA!$C$2:$C$19999=$L155)*([2]JOE_DATA!$B$2:$B$19999="Predominant Country of Client"),0.4,0)))
+
IF(LEN($M155)=0,0.3,SUM(IF(([2]JOE_DATA!$C$2:$C$19999=$M155)*([2]JOE_DATA!$B$2:$B$19999="Predominant Country of Client"),0.3,0)))
+
IF(LEN($N155)=0,0.3,SUM(IF(([2]JOE_DATA!$C$2:$C$19999=$N155)*([2]JOE_DATA!$B$2:$B$19999="Predominant Country of Client"),0.3,0)))</f>
        <v>1</v>
      </c>
      <c r="FZ155" s="3">
        <f t="array" ref="FZ155">IF(LEN($O155)=0,0.4,SUM(IF(([2]JOE_DATA!$C$2:$C$19999=$O155)*([2]JOE_DATA!$B$2:$B$19999="Main practice group"),0.4,0)))
+
IF(LEN($P155)=0,0.3,SUM(IF(([2]JOE_DATA!$C$2:$C$19999=$P155)*([2]JOE_DATA!$B$2:$B$19999="Main practice group"),0.3,0)))
+
IF(LEN($Q155)=0,0.3,SUM(IF(([2]JOE_DATA!$C$2:$C$19999=$Q155)*([2]JOE_DATA!$B$2:$B$19999="Main practice group"),0.3,0)))</f>
        <v>1</v>
      </c>
      <c r="GA155" s="3">
        <f t="shared" si="15"/>
        <v>1</v>
      </c>
      <c r="GB155" s="3">
        <f t="shared" si="16"/>
        <v>1</v>
      </c>
      <c r="GC155" s="3">
        <f t="array" ref="GC155">IF(LEN($U155)=0,0.4,SUM(IF(([2]JOE_DATA!$C$2:$C$19999=$U155)*([2]JOE_DATA!$B$2:$B$19999="Matter sector group"),0.4,0)))
+
IF(LEN($V155)=0,0.3,SUM(IF(([2]JOE_DATA!$C$2:$C$19999=$V155)*([2]JOE_DATA!$B$2:$B$19999="Matter sector group"),0.3,0)))
+
IF(LEN($W155)=0,0.3,SUM(IF(([2]JOE_DATA!$C$2:$C$19999=$W155)*([2]JOE_DATA!$B$2:$B$19999="Matter sector group"),0.3,0)))</f>
        <v>1</v>
      </c>
      <c r="GD155" s="3">
        <f t="array" ref="GD155">IF(LEN($X155)=0,0.4,SUM(IF(([2]JOE_DATA!$C$2:$C$19999=$X155)*([2]JOE_DATA!$B$2:$B$19999="Matter sub-sector group"),0.4,0)))
+
IF(LEN($Y155)=0,0.3,SUM(IF(([2]JOE_DATA!$C$2:$C$19999=$Y155)*([2]JOE_DATA!$B$2:$B$19999="Matter sub-sector group"),0.3,0)))
+
IF(LEN($Z155)=0,0.3,SUM(IF(([2]JOE_DATA!$C$2:$C$19999=$Z155)*([2]JOE_DATA!$B$2:$B$19999="Matter sub-sector group"),0.3,0)))</f>
        <v>1</v>
      </c>
      <c r="GE155" s="3">
        <f t="array" ref="GE155">IF(ISBLANK($AD155),1,SUM(IF(([2]JOE_DATA!$C$2:$C$19999=$AD155)*([2]JOE_DATA!$B$2:$B$19999="Matter confidential"),1,0)))</f>
        <v>1</v>
      </c>
      <c r="GF155" s="3">
        <f t="array" ref="GF155">IF(ISBLANK($AE155),1,SUM(IF(([2]JOE_DATA!$C$2:$C$19999=$AE155)*([2]JOE_DATA!$B$2:$B$19999="Matter confidential on completion"),1,0)))</f>
        <v>1</v>
      </c>
      <c r="GG155" s="3">
        <f t="array" ref="GG155">IF(ISBLANK($AG155),1,SUM(IF(([2]JOE_DATA!$C$2:$C$19999=$AG155)*([2]JOE_DATA!$B$2:$B$19999="Applicable law"),1,0)))</f>
        <v>1</v>
      </c>
      <c r="GH155" s="3">
        <f t="array" ref="GH155">IF(ISBLANK($AO155),1,SUM(IF(([2]JOE_DATA!$C$2:$C$19999=$AO155)*([2]JOE_DATA!$B$2:$B$19999="Contentious"),1,0)))</f>
        <v>1</v>
      </c>
      <c r="GI155" s="3">
        <f t="array" ref="GI155">IF(ISBLANK($AP155),1,SUM(IF(([2]JOE_DATA!$C$2:$C$19999=$AP155)*([2]JOE_DATA!$B$2:$B$19999="Dispute resolution"),1,0)))</f>
        <v>1</v>
      </c>
      <c r="GJ155" s="3">
        <f t="array" ref="GJ155">IF(ISBLANK($AQ155),1,SUM(IF(([2]JOE_DATA!$C$2:$C$19999=$AQ155)*([2]JOE_DATA!$B$2:$B$19999="Language of dispute"),1,0)))</f>
        <v>1</v>
      </c>
      <c r="GK155" s="3">
        <f t="array" ref="GK155">IF(LEN($AW155)=0,0.4,SUM(IF(([2]JOE_DATA!$C$2:$C$19999=$AW155)*([2]JOE_DATA!$B$2:$B$19999="Country Of Arbitration"),0.4,0)))
+
IF(LEN($AX155)=0,0.3,SUM(IF(([2]JOE_DATA!$C$2:$C$19999=$AX155)*([2]JOE_DATA!$B$2:$B$19999="Country Of Arbitration"),0.3,0)))
+
IF(LEN($AY155)=0,0.3,SUM(IF(([2]JOE_DATA!$C$2:$C$19999=$AY155)*([2]JOE_DATA!$B$2:$B$19999="Country Of Arbitration"),0.3,0)))</f>
        <v>1</v>
      </c>
      <c r="GL155" s="3">
        <f t="array" ref="GL155">IF(LEN($AT155)=0,0.4,SUM(IF(([2]JOE_DATA!$C$2:$C$19999=$AT155)*([2]JOE_DATA!$B$2:$B$19999="Jurisdiction of dispute"),0.4,0)))
+
IF(LEN($AU155)=0,0.3,SUM(IF(([2]JOE_DATA!$C$2:$C$19999=$AU155)*([2]JOE_DATA!$B$2:$B$19999="Jurisdiction of dispute"),0.3,0)))
+
IF(LEN($AV155)=0,0.3,SUM(IF(([2]JOE_DATA!$C$2:$C$19999=$AV155)*([2]JOE_DATA!$B$2:$B$19999="Jurisdiction of dispute"),0.3,0)))</f>
        <v>1</v>
      </c>
      <c r="GM155" s="3">
        <f t="array" ref="GM155">IF(LEN($AZ155)=0,0.6,SUM(IF(([2]JOE_DATA!$C$2:$C$19999=$AZ155)*([2]JOE_DATA!$B$2:$B$19999="Seat of arbitration"),0.6,0)))
+
IF(LEN($BA155)=0,0.4,SUM(IF(([2]JOE_DATA!$C$2:$C$19999=$BA155)*([2]JOE_DATA!$B$2:$B$19999="Seat of arbitration"),0.4,0)))</f>
        <v>1</v>
      </c>
      <c r="GN155" s="3">
        <f t="array" ref="GN155">IF(ISBLANK($BB155),1,SUM(IF(([2]JOE_DATA!$C$2:$C$19999=$BB155)*([2]JOE_DATA!$B$2:$B$19999="Arbitral rules"),1,0)))</f>
        <v>1</v>
      </c>
      <c r="GO155" s="3">
        <f t="array" ref="GO155">IF(ISBLANK($BC155),1,SUM(IF(([2]JOE_DATA!$C$2:$C$19999=$BC155)*([2]JOE_DATA!$B$2:$B$19999="Investment treaty"),1,0)))</f>
        <v>1</v>
      </c>
      <c r="GP155" s="3">
        <f t="array" ref="GP155">IF(ISBLANK($BD155),1,SUM(IF(([2]JOE_DATA!$C$2:$C$19999=$BD155)*([2]JOE_DATA!$B$2:$B$19999="Investigation type"),1,0)))</f>
        <v>1</v>
      </c>
      <c r="GQ155" s="3">
        <f t="array" ref="GQ155">IF(ISBLANK($BF155),1,SUM(IF(([2]JOE_DATA!$C$2:$C$19999=$BF155)*([2]JOE_DATA!$B$2:$B$19999="Currency of deal"),1,0)))</f>
        <v>1</v>
      </c>
      <c r="GR155" s="3">
        <f t="array" ref="GR155">IF(ISBLANK($BG155),1,SUM(IF(([2]JOE_DATA!$C$2:$C$19999=$BG155)*([2]JOE_DATA!$B$2:$B$19999="Value confidential"),1,0)))</f>
        <v>1</v>
      </c>
      <c r="GS155" s="3">
        <f t="array" ref="GS155">IF(ISBLANK($BH155),1,SUM(IF(([2]JOE_DATA!$C$2:$C$19999=$BH155)*([2]JOE_DATA!$B$2:$B$19999="Value confidential on completion"),1,0)))</f>
        <v>1</v>
      </c>
      <c r="GT155" s="3">
        <f t="array" ref="GT155">IF(LEN($BI155)=0,0.4,SUM(IF(([2]JOE_DATA!$C$2:$C$19999=$BI155)*([2]JOE_DATA!$B$2:$B$19999="Teams"),0.4,0)))
+
IF(LEN($BJ155)=0,0.3,SUM(IF(([2]JOE_DATA!$C$2:$C$19999=$BJ155)*([2]JOE_DATA!$B$2:$B$19999="Teams"),0.3,0)))
+
IF(LEN($BK155)=0,0.3,SUM(IF(([2]JOE_DATA!$C$2:$C$19999=$BK155)*([2]JOE_DATA!$B$2:$B$19999="Teams"),0.3,0)))</f>
        <v>1</v>
      </c>
      <c r="GU155" s="3">
        <f t="array" ref="GU155">IF(LEN($BL155)=0,0.4,SUM(IF(([2]JOE_DATA!$C$2:$C$19999=$BL155)*([2]JOE_DATA!$B$2:$B$19999="Lead Matter Partner"),0.4,0)))
+
IF(LEN($BM155)=0,0.3,SUM(IF(([2]JOE_DATA!$C$2:$C$19999=$BM155)*([2]JOE_DATA!$B$2:$B$19999="Lead Matter Partner"),0.3,0)))
+
IF(LEN($BN155)=0,0.3,SUM(IF(([2]JOE_DATA!$C$2:$C$19999=$BN155)*([2]JOE_DATA!$B$2:$B$19999="Lead Matter Partner"),0.3,0)))</f>
        <v>1</v>
      </c>
      <c r="GV155" s="3">
        <f t="array" ref="GV155">IF(LEN($BP155)=0,0.4,SUM(IF(([2]JOE_DATA!$C$2:$C$19999=$BP155)*([2]JOE_DATA!$B$2:$B$19999="Source of credential"),0.4,0)))
+
IF(LEN($BQ155)=0,0.3,SUM(IF(([2]JOE_DATA!$C$2:$C$19999=$BQ155)*([2]JOE_DATA!$B$2:$B$19999="Source of credential"),0.3,0)))
+
IF(LEN($BR155)=0,0.3,SUM(IF(([2]JOE_DATA!$C$2:$C$19999=$BR155)*([2]JOE_DATA!$B$2:$B$19999="Source of credential"),0.3,0)))</f>
        <v>1</v>
      </c>
      <c r="GW155" s="3">
        <f t="array" ref="GW155">IF(LEN($BX155)=0,0.4,SUM(IF(([2]JOE_DATA!$C$2:$C$19999=$BX155)*([2]JOE_DATA!$B$2:$B$19999="CMS firms involved"),0.4,0)))
+
IF(LEN($BY155)=0,0.6,SUM(IF(([2]JOE_DATA!$C$2:$C$19999=$BY155)*([2]JOE_DATA!$B$2:$B$19999="CMS firms involved"),0.6,0)))</f>
        <v>1</v>
      </c>
      <c r="GX155" s="3">
        <f t="array" ref="GX155">IF(ISBLANK($BZ155),1,SUM(IF(([2]JOE_DATA!$C$2:$C$19999=$BZ155)*([2]JOE_DATA!$B$2:$B$19999="Lead CMS firm"),1,0)))</f>
        <v>1</v>
      </c>
      <c r="GY155" s="3">
        <f t="array" ref="GY155">IF(LEN($CA155)=0,0.4,SUM(IF(([2]JOE_DATA!$C$2:$C$19999=$CA155)*([2]JOE_DATA!$B$2:$B$19999="Countries of other CMS firms"),0.4,0)))
+
IF(LEN($CB155)=0,0.3,SUM(IF(([2]JOE_DATA!$C$2:$C$19999=$CB155)*([2]JOE_DATA!$B$2:$B$19999="Countries of other CMS firms"),0.3,0)))
+
IF(LEN($CC155)=0,0.3,SUM(IF(([2]JOE_DATA!$C$2:$C$19999=$CC155)*([2]JOE_DATA!$B$2:$B$19999="Countries of other CMS firms"),0.3,0)))</f>
        <v>1</v>
      </c>
      <c r="GZ155" s="3">
        <f t="array" ref="GZ155">IF(ISBLANK($CD155),1,SUM(IF(([2]JOE_DATA!$C$2:$C$19999=$CD155)*([2]JOE_DATA!$B$2:$B$19999="Credential status"),1,0)))</f>
        <v>1</v>
      </c>
      <c r="HA155" s="3">
        <f t="array" ref="HA155">IF(ISBLANK($CE155),1,SUM(IF(([2]JOE_DATA!$C$2:$C$19999=$CE155)*([2]JOE_DATA!$B$2:$B$19999="Credential version"),1,0)))</f>
        <v>1</v>
      </c>
      <c r="HB155" s="3">
        <f t="array" ref="HB155">IF(ISBLANK($CG155),1,SUM(IF(([2]JOE_DATA!$C$2:$C$19999=$CG155)*([2]JOE_DATA!$B$2:$B$19999="Credential type "),1,0)))</f>
        <v>1</v>
      </c>
      <c r="HC155" s="3">
        <f t="array" ref="HC155">IF(ISBLANK($CH155),1,SUM(IF(([2]JOE_DATA!$C$2:$C$19999=$CH155)*([2]JOE_DATA!$B$2:$B$19999="Other uses"),1,0)))</f>
        <v>1</v>
      </c>
      <c r="HD155" s="3">
        <f t="array" ref="HD155">IF(ISBLANK($CK155),1,SUM(IF(([2]JOE_DATA!$C$2:$C$19999=$CK155)*([2]JOE_DATA!$B$2:$B$19999="Priority"),1,0)))</f>
        <v>1</v>
      </c>
      <c r="HE155" s="3">
        <f t="array" ref="HE155">IF(LEN($CM155)=0,0.4,SUM(IF(([2]JOE_DATA!$C$2:$C$19999=$CM155)*([2]JOE_DATA!$B$2:$B$19999="Know how"),0.4,0)))
+
IF(LEN($CN155)=0,0.3,SUM(IF(([2]JOE_DATA!$C$2:$C$19999=$CN155)*([2]JOE_DATA!$B$2:$B$19999="Know how"),0.3,0)))
+
IF(LEN($CO155)=0,0.3,SUM(IF(([2]JOE_DATA!$C$2:$C$19999=$CO155)*([2]JOE_DATA!$B$2:$B$19999="Know how"),0.3,0)))</f>
        <v>1</v>
      </c>
      <c r="HF155" s="3">
        <f t="array" ref="HF155">IF(LEN($CS155)=0,0.4,SUM(IF(([2]JOE_DATA!$C$2:$C$19999=$CS155)*([2]JOE_DATA!$B$2:$B$19999="Work type")*([2]JOE_DATA!$A$2:$A$19999="BAIF"),0.4,0)))
+
IF(LEN($CT155)=0,0.3,SUM(IF(([2]JOE_DATA!$C$2:$C$19999=$CT155)*([2]JOE_DATA!$B$2:$B$19999="Work type")*([2]JOE_DATA!$A$2:$A$19999="BAIF"),0.3,0)))
+
IF(LEN($CU155)=0,0.3,SUM(IF(([2]JOE_DATA!$C$2:$C$19999=$CU155)*([2]JOE_DATA!$B$2:$B$19999="Work type")*([2]JOE_DATA!$A$2:$A$19999="BAIF"),0.3,0)))</f>
        <v>1</v>
      </c>
      <c r="HG155" s="3">
        <f t="array" ref="HG155">IF(LEN($CQ155)=0,1,SUM(IF(([2]JOE_DATA!$C$2:$C$19999=$CQ155)*([2]JOE_DATA!$B$2:$B$19999="Client type")*([2]JOE_DATA!$A$2:$A$19999="BAIF"),1,0)))</f>
        <v>1</v>
      </c>
      <c r="HH155" s="3">
        <f t="array" ref="HH155">IF(LEN($CW155)=0,0.4,SUM(IF(([2]JOE_DATA!$C$2:$C$19999=$CW155)*([2]JOE_DATA!$B$2:$B$19999="Work type")*([2]JOE_DATA!$A$2:$A$19999="CRD"),0.4,0)))
+
IF(LEN($CX155)=0,0.3,SUM(IF(([2]JOE_DATA!$C$2:$C$19999=$CX155)*([2]JOE_DATA!$B$2:$B$19999="Work type")*([2]JOE_DATA!$A$2:$A$19999="CRD"),0.3,0)))
+
IF(LEN($CY155)=0,0.3,SUM(IF(([2]JOE_DATA!$C$2:$C$19999=$CY155)*([2]JOE_DATA!$B$2:$B$19999="Work type")*([2]JOE_DATA!$A$2:$A$19999="CRD"),0.3,0)))</f>
        <v>1</v>
      </c>
      <c r="HI155" s="3">
        <f t="array" ref="HI155">IF(LEN($CZ155)=0,0.4,SUM(IF(([2]JOE_DATA!$C$2:$C$19999=$CZ155)*([2]JOE_DATA!$B$2:$B$19999="Sub-work type")*([2]JOE_DATA!$A$2:$A$19999="CRD"),0.4,0)))
+
IF(LEN($DA155)=0,0.3,SUM(IF(([2]JOE_DATA!$C$2:$C$19999=$DA155)*([2]JOE_DATA!$B$2:$B$19999="Sub-work type")*([2]JOE_DATA!$A$2:$A$19999="CRD"),0.3,0)))
+
IF(LEN($DB155)=0,0.3,SUM(IF(([2]JOE_DATA!$C$2:$C$19999=$DB155)*([2]JOE_DATA!$B$2:$B$19999="Sub-work type")*([2]JOE_DATA!$A$2:$A$19999="CRD"),0.3,0)))</f>
        <v>1</v>
      </c>
      <c r="HJ155" s="3">
        <f t="array" ref="HJ155">IF(LEN($CV155)=0,1,SUM(IF(([2]JOE_DATA!$C$2:$C$19999=$CV155)*([2]JOE_DATA!$B$2:$B$19999="Client type")*([2]JOE_DATA!$A$2:$A$19999="CRD"),1,0)))</f>
        <v>1</v>
      </c>
      <c r="HK155" s="3">
        <f t="array" ref="HK155">IF(LEN($DC155)=0,0.4,SUM(IF(([2]JOE_DATA!$C$2:$C$19999=$DC155)*([2]JOE_DATA!$B$2:$B$19999="Work type")*([2]JOE_DATA!$A$2:$A$19999="Corporate"),0.4,0)))
+
IF(LEN($DD155)=0,0.3,SUM(IF(([2]JOE_DATA!$C$2:$C$19999=$DD155)*([2]JOE_DATA!$B$2:$B$19999="Work type")*([2]JOE_DATA!$A$2:$A$19999="Corporate"),0.3,0)))
+
IF(LEN($DE155)=0,0.3,SUM(IF(([2]JOE_DATA!$C$2:$C$19999=$DE155)*([2]JOE_DATA!$B$2:$B$19999="Work type")*([2]JOE_DATA!$A$2:$A$19999="Corporate"),0.3,0)))</f>
        <v>0.6</v>
      </c>
      <c r="HL155" s="3">
        <f t="array" ref="HL155">IF(LEN($DF155)=0,0.4,SUM(IF(([2]JOE_DATA!$C$2:$C$19999=$DF155)*([2]JOE_DATA!$B$2:$B$19999="Sub-work type")*([2]JOE_DATA!$A$2:$A$19999="Corporate"),0.4,0)))
+
IF(LEN($DG155)=0,0.3,SUM(IF(([2]JOE_DATA!$C$2:$C$19999=$DG155)*([2]JOE_DATA!$B$2:$B$19999="Sub-work type")*([2]JOE_DATA!$A$2:$A$19999="Corporate"),0.3,0)))
+
IF(LEN($DH155)=0,0.3,SUM(IF(([2]JOE_DATA!$C$2:$C$19999=$DH155)*([2]JOE_DATA!$B$2:$B$19999="Sub-work type")*([2]JOE_DATA!$A$2:$A$19999="Corporate"),0.3,0)))</f>
        <v>1</v>
      </c>
      <c r="HM155" s="3">
        <f t="array" ref="HM155">IF(LEN($DI155)=0,0.4,SUM(IF(([2]JOE_DATA!$C$2:$C$19999=$DI155)*([2]JOE_DATA!$B$2:$B$19999="Acting for")*([2]JOE_DATA!$A$2:$A$19999="Corporate"),0.4,0)))
+
IF(LEN($DJ155)=0,0.3,SUM(IF(([2]JOE_DATA!$C$2:$C$19999=$DJ155)*([2]JOE_DATA!$B$2:$B$19999="Acting for")*([2]JOE_DATA!$A$2:$A$19999="Corporate"),0.3,0)))
+
IF(LEN($DK155)=0,0.3,SUM(IF(([2]JOE_DATA!$C$2:$C$19999=$DK155)*([2]JOE_DATA!$B$2:$B$19999="Acting for")*([2]JOE_DATA!$A$2:$A$19999="Corporate"),0.3,0)))</f>
        <v>1</v>
      </c>
      <c r="HN155" s="3">
        <f t="array" ref="HN155">IF(LEN($DM155)=0,0.4,SUM(IF(([2]JOE_DATA!$C$2:$C$19999=$DM155)*([2]JOE_DATA!$B$2:$B$19999="Country of buyer")*([2]JOE_DATA!$A$2:$A$19999="Corporate"),0.4,0)))
+
IF(LEN($DN155)=0,0.3,SUM(IF(([2]JOE_DATA!$C$2:$C$19999=$DN155)*([2]JOE_DATA!$B$2:$B$19999="Country of buyer")*([2]JOE_DATA!$A$2:$A$19999="Corporate"),0.3,0)))
+
IF(LEN($DL155)=0,0.3,SUM(IF(([2]JOE_DATA!$C$2:$C$19999=$DL155)*([2]JOE_DATA!$B$2:$B$19999="Country of buyer")*([2]JOE_DATA!$A$2:$A$19999="Corporate"),0.3,0)))</f>
        <v>1</v>
      </c>
      <c r="HO155" s="3">
        <f t="array" ref="HO155">IF(LEN($DO155)=0,0.4,SUM(IF(([2]JOE_DATA!$C$2:$C$19999=$DO155)*([2]JOE_DATA!$B$2:$B$19999="Country of seller")*([2]JOE_DATA!$A$2:$A$19999="Corporate"),0.4,0)))
+
IF(LEN($DP155)=0,0.3,SUM(IF(([2]JOE_DATA!$C$2:$C$19999=$DP155)*([2]JOE_DATA!$B$2:$B$19999="Country of seller")*([2]JOE_DATA!$A$2:$A$19999="Corporate"),0.3,0)))
+
IF(LEN($DQ155)=0,0.3,SUM(IF(([2]JOE_DATA!$C$2:$C$19999=$DQ155)*([2]JOE_DATA!$B$2:$B$19999="Country of seller")*([2]JOE_DATA!$A$2:$A$19999="Corporate"),0.3,0)))</f>
        <v>1</v>
      </c>
      <c r="HP155" s="3">
        <f t="array" ref="HP155">IF(LEN($DR155)=0,0.4,SUM(IF(([2]JOE_DATA!$C$2:$C$19999=$DR155)*([2]JOE_DATA!$B$2:$B$19999="Country of target")*([2]JOE_DATA!$A$2:$A$19999="Corporate"),0.4,0)))
+
IF(LEN($DS155)=0,0.3,SUM(IF(([2]JOE_DATA!$C$2:$C$19999=$DS155)*([2]JOE_DATA!$B$2:$B$19999="Country of target")*([2]JOE_DATA!$A$2:$A$19999="Corporate"),0.3,0)))
+
IF(LEN($DT155)=0,0.3,SUM(IF(([2]JOE_DATA!$C$2:$C$19999=$DT155)*([2]JOE_DATA!$B$2:$B$19999="Country of target")*([2]JOE_DATA!$A$2:$A$19999="Corporate"),0.3,0)))</f>
        <v>1</v>
      </c>
      <c r="HQ155" s="3">
        <f t="array" ref="HQ155">IF(LEN($DU155)=0,1,SUM(IF(([2]JOE_DATA!$C$2:$C$19999=$DU155)*([2]JOE_DATA!$B$2:$B$19999="Value over US $5m")*([2]JOE_DATA!$A$2:$A$19999="Corporate"),1,0)))</f>
        <v>1</v>
      </c>
      <c r="HR155" s="3">
        <f t="array" ref="HR155">IF(LEN($DV155)=0,1,SUM(IF(([2]JOE_DATA!$C$2:$C$19999=$DV155)*([2]JOE_DATA!$B$2:$B$19999="Value over £500,000")*([2]JOE_DATA!$A$2:$A$19999="Corporate"),1,0)))</f>
        <v>1</v>
      </c>
      <c r="HS155" s="3">
        <f t="array" ref="HS155">IF(LEN($DW155)=0,1,SUM(IF(([2]JOE_DATA!$C$2:$C$19999=$DW155)*([2]JOE_DATA!$B$2:$B$19999="Value over Euro 5m")*([2]JOE_DATA!$A$2:$A$19999="Corporate"),1,0)))</f>
        <v>1</v>
      </c>
      <c r="HT155" s="3">
        <f t="array" ref="HT155">IF(LEN($DX155)=0,1,SUM(IF(([2]JOE_DATA!$C$2:$C$19999=$DX155)*([2]JOE_DATA!$B$2:$B$19999="Value range in euros")*([2]JOE_DATA!$A$2:$A$19999="Corporate"),1,0)))</f>
        <v>1</v>
      </c>
      <c r="HU155" s="3">
        <f t="array" ref="HU155">IF(LEN($DY155)=0,1,SUM(IF(([2]JOE_DATA!$C$2:$C$19999=$DY155)*([2]JOE_DATA!$B$2:$B$19999="Is the deal relevant for M&amp;A study")*([2]JOE_DATA!$A$2:$A$19999="Corporate"),1,0)))</f>
        <v>1</v>
      </c>
      <c r="HV155" s="3">
        <f t="array" ref="HV155">IF(LEN($DZ155)=0,1,SUM(IF(([2]JOE_DATA!$C$2:$C$19999=$DZ155)*([2]JOE_DATA!$B$2:$B$19999="Does the deal involve PE clients")*([2]JOE_DATA!$A$2:$A$19999="Corporate"),1,0)))</f>
        <v>1</v>
      </c>
      <c r="HW155" s="3">
        <f t="array" ref="HW155">IF(LEN($EA155)=0,1,SUM(IF(([2]JOE_DATA!$C$2:$C$19999=$EA155)*([2]JOE_DATA!$B$2:$B$19999="Quarter deal announced/signed")*([2]JOE_DATA!$A$2:$A$19999="Corporate"),1,0)))</f>
        <v>1</v>
      </c>
      <c r="HX155" s="3">
        <f t="array" ref="HX155">IF(LEN($EB155)=0,1,SUM(IF(([2]JOE_DATA!$C$2:$C$19999=$EB155)*([2]JOE_DATA!$B$2:$B$19999="Quarter deal completed")*([2]JOE_DATA!$A$2:$A$19999="Corporate"),1,0)))</f>
        <v>1</v>
      </c>
      <c r="HY155" s="3">
        <f t="array" ref="HY155">IF(LEN($EC155)=0,1,SUM(IF(([2]JOE_DATA!$C$2:$C$19999=$EC155)*([2]JOE_DATA!$B$2:$B$19999="Year deal announced/signed")*([2]JOE_DATA!$A$2:$A$19999="Corporate"),1,0)))</f>
        <v>1</v>
      </c>
      <c r="HZ155" s="3">
        <f t="array" ref="HZ155">IF(LEN($ED155)=0,1,SUM(IF(([2]JOE_DATA!$C$2:$C$19999=$ED155)*([2]JOE_DATA!$B$2:$B$19999="Year deal completed")*([2]JOE_DATA!$A$2:$A$19999="Corporate"),1,0)))</f>
        <v>1</v>
      </c>
      <c r="IA155" s="3">
        <v>1</v>
      </c>
      <c r="IB155" s="3">
        <f t="array" ref="IB155">IF(LEN($EF155)=0,1,SUM(IF(([2]JOE_DATA!$C$2:$C$19999=$EF155)*([2]JOE_DATA!$B$2:$B$19999="Work type")*([2]JOE_DATA!$A$2:$A$19999="Corporate Tax"),1,0)))</f>
        <v>1</v>
      </c>
      <c r="IC155" s="3">
        <f t="array" ref="IC155">IF(LEN($EG155)=0,0.4,SUM(IF(([2]JOE_DATA!$C$2:$C$19999=$EG155)*([2]JOE_DATA!$B$2:$B$19999="Work type")*([2]JOE_DATA!$A$2:$A$19999="EPC Construction"),0.4,0)))
+
IF(LEN($EH155)=0,0.3,SUM(IF(([2]JOE_DATA!$C$2:$C$19999=$EH155)*([2]JOE_DATA!$B$2:$B$19999="Work type")*([2]JOE_DATA!$A$2:$A$19999="EPC Construction"),0.3,0)))
+
IF(LEN($EI155)=0,0.3,SUM(IF(([2]JOE_DATA!$C$2:$C$19999=$EI155)*([2]JOE_DATA!$B$2:$B$19999="Work type")*([2]JOE_DATA!$A$2:$A$19999="EPC Construction"),0.3,0)))</f>
        <v>1</v>
      </c>
      <c r="ID155" s="3">
        <f t="array" ref="ID155">IF(LEN($EJ155)=0,0.4,SUM(IF(([2]JOE_DATA!$C$2:$C$19999=$EJ155)*([2]JOE_DATA!$B$2:$B$19999="Contract type")*([2]JOE_DATA!$A$2:$A$19999="EPC Construction"),0.4,0)))
+
IF(LEN($EK155)=0,0.3,SUM(IF(([2]JOE_DATA!$C$2:$C$19999=$EK155)*([2]JOE_DATA!$B$2:$B$19999="Contract type")*([2]JOE_DATA!$A$2:$A$19999="EPC Construction"),0.3,0)))
+
IF(LEN($EL155)=0,0.3,SUM(IF(([2]JOE_DATA!$C$2:$C$19999=$EL155)*([2]JOE_DATA!$B$2:$B$19999="Contract type")*([2]JOE_DATA!$A$2:$A$19999="EPC Construction"),0.3,0)))</f>
        <v>1</v>
      </c>
      <c r="IE155" s="3">
        <f t="array" ref="IE155">IF(LEN($EP155)=0,1,SUM(IF(([2]JOE_DATA!$C$2:$C$19999=$EP155)*([2]JOE_DATA!$B$2:$B$19999="Client type")*([2]JOE_DATA!$A$2:$A$19999="EPC Construction"),1,0)))</f>
        <v>1</v>
      </c>
      <c r="IF155" s="3">
        <f t="array" ref="IF155">IF(LEN($EN155)=0,1,SUM(IF(([2]JOE_DATA!$C$2:$C$19999=$EN155)*([2]JOE_DATA!$B$2:$B$19999="Subject matter")*([2]JOE_DATA!$A$2:$A$19999="EPC Construction"),1,0)))</f>
        <v>1</v>
      </c>
      <c r="IG155" s="3">
        <f t="array" ref="IG155">IF(LEN($ER155)=0,1,SUM(IF(([2]JOE_DATA!$C$2:$C$19999=$ER155)*([2]JOE_DATA!$B$2:$B$19999="Client scope")*([2]JOE_DATA!$A$2:$A$19999="EPC Construction"),1,0)))</f>
        <v>1</v>
      </c>
      <c r="IH155" s="3">
        <f t="array" ref="IH155">IF(LEN($ES155)=0,0.4,SUM(IF(([2]JOE_DATA!$C$2:$C$19999=$ES155)*([2]JOE_DATA!$B$2:$B$19999="Work type")*([2]JOE_DATA!$A$2:$A$19999="EPC Energy"),0.4,0)))
+
IF(LEN($ET155)=0,0.3,SUM(IF(([2]JOE_DATA!$C$2:$C$19999=$ET155)*([2]JOE_DATA!$B$2:$B$19999="Work type")*([2]JOE_DATA!$A$2:$A$19999="EPC Energy"),0.3,0)))
+
IF(LEN($EU155)=0,0.3,SUM(IF(([2]JOE_DATA!$C$2:$C$19999=$EU155)*([2]JOE_DATA!$B$2:$B$19999="Work type")*([2]JOE_DATA!$A$2:$A$19999="EPC Energy"),0.3,0)))</f>
        <v>1</v>
      </c>
      <c r="II155" s="3">
        <f t="array" ref="II155">IF(LEN($EV155)=0,1,SUM(IF(([2]JOE_DATA!$C$2:$C$19999=$EV155)*([2]JOE_DATA!$B$2:$B$19999="Work type")*([2]JOE_DATA!$A$2:$A$19999="EPC Energy"),1,0)))</f>
        <v>1</v>
      </c>
      <c r="IJ155" s="3">
        <f t="array" ref="IJ155">IF(LEN($EW155)=0,1,SUM(IF(([2]JOE_DATA!$C$2:$C$19999=$EW155)*([2]JOE_DATA!$B$2:$B$19999="Client type")*([2]JOE_DATA!$A$2:$A$19999="EPC Projects"),1,0)))</f>
        <v>1</v>
      </c>
      <c r="IK155" s="3">
        <f t="array" ref="IK155">IF(LEN($FE155)=0,0.4,SUM(IF(([2]JOE_DATA!$C$2:$C$19999=$FE155)*([2]JOE_DATA!$B$2:$B$19999="Client type")*([2]JOE_DATA!$A$2:$A$19999="Real Estate"),0.4,0)))
+
IF(LEN($FF155)=0,0.3,SUM(IF(([2]JOE_DATA!$C$2:$C$19999=$FF155)*([2]JOE_DATA!$B$2:$B$19999="Client type")*([2]JOE_DATA!$A$2:$A$19999="Real Estate"),0.3,0)))
+
IF(LEN($FG155)=0,0.3,SUM(IF(([2]JOE_DATA!$C$2:$C$19999=$FG155)*([2]JOE_DATA!$B$2:$B$19999="Client type")*([2]JOE_DATA!$A$2:$A$19999="Real Estate"),0.3,0)))</f>
        <v>1</v>
      </c>
      <c r="IL155" s="3">
        <f t="array" ref="IL155">IF(LEN($FH155)=0,0.4,SUM(IF(([2]JOE_DATA!$C$2:$C$19999=$FH155)*([2]JOE_DATA!$B$2:$B$19999="Work type")*([2]JOE_DATA!$A$2:$A$19999="Real Estate"),0.4,0)))
+
IF(LEN($FI155)=0,0.3,SUM(IF(([2]JOE_DATA!$C$2:$C$19999=$FI155)*([2]JOE_DATA!$B$2:$B$19999="Work type")*([2]JOE_DATA!$A$2:$A$19999="Real Estate"),0.3,0)))
+
IF(LEN($FJ155)=0,0.3,SUM(IF(([2]JOE_DATA!$C$2:$C$19999=$FJ155)*([2]JOE_DATA!$B$2:$B$19999="Work type")*([2]JOE_DATA!$A$2:$A$19999="Real Estate"),0.3,0)))</f>
        <v>1</v>
      </c>
      <c r="IM155" s="3">
        <f t="array" ref="IM155">IF(LEN($EX155)=0,0.4,SUM(IF(([2]JOE_DATA!$C$2:$C$19999=$EX155)*([2]JOE_DATA!$B$2:$B$19999="Work type")*([2]JOE_DATA!$A$2:$A$19999="Human Capital"),0.4,0)))
+
IF(LEN($EY155)=0,0.3,SUM(IF(([2]JOE_DATA!$C$2:$C$19999=$EY155)*([2]JOE_DATA!$B$2:$B$19999="Work type")*([2]JOE_DATA!$A$2:$A$19999="Human Capital"),0.3,0)))
+
IF(LEN($EZ155)=0,0.3,SUM(IF(([2]JOE_DATA!$C$2:$C$19999=$EZ155)*([2]JOE_DATA!$B$2:$B$19999="Work type")*([2]JOE_DATA!$A$2:$A$19999="Human Capital"),0.3,0)))</f>
        <v>1</v>
      </c>
      <c r="IN155" s="3">
        <f t="array" ref="IN155">IF(LEN($FA155)=0,0.4,SUM(IF(([2]JOE_DATA!$C$2:$C$19999=$FA155)*([2]JOE_DATA!$B$2:$B$19999="Sub-work types")*([2]JOE_DATA!$A$2:$A$19999="Human Capital"),0.4,0)))
+
IF(LEN($FB155)=0,0.3,SUM(IF(([2]JOE_DATA!$C$2:$C$19999=$FB155)*([2]JOE_DATA!$B$2:$B$19999="Sub-work types")*([2]JOE_DATA!$A$2:$A$19999="Human Capital"),0.3,0)))
+
IF(LEN($FC155)=0,0.3,SUM(IF(([2]JOE_DATA!$C$2:$C$19999=$FC155)*([2]JOE_DATA!$B$2:$B$19999="Sub-work types")*([2]JOE_DATA!$A$2:$A$19999="Human Capital"),0.3,0)))</f>
        <v>1</v>
      </c>
      <c r="IO155" s="16">
        <f t="array" ref="IO155">IF(LEN($FD155)=0,1,SUM(IF(([2]JOE_DATA!$C$2:$C$19999=$FD155)*([2]JOE_DATA!$B$2:$B$19999="Pension scheme")*([2]JOE_DATA!$A$2:$A$19999="Human Capital"),1,0)))</f>
        <v>1</v>
      </c>
      <c r="IP155" s="3">
        <f t="array" ref="IP155">IF(LEN($BT155)=0,0.4,SUM(IF(([2]JOE_DATA!$C$2:$C$19999=$BT155)*([2]JOE_DATA!$B$2:$B$19999="Other Matter Executive"),0.4,0)))
+
IF(LEN($BU155)=0,0.3,SUM(IF(([2]JOE_DATA!$C$2:$C$19999=$BU155)*([2]JOE_DATA!$B$2:$B$19999="Other Matter Executive"),0.3,0)))
+
IF(LEN($BV155)=0,0.3,SUM(IF(([2]JOE_DATA!$C$2:$C$19999=$BV155)*([2]JOE_DATA!$B$2:$B$19999="Other Matter Executive"),0.3,0)))</f>
        <v>1</v>
      </c>
    </row>
    <row r="156" spans="1:250">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50"/>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6"/>
    </row>
    <row r="157" spans="1:250">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50"/>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6"/>
    </row>
    <row r="158" spans="1:250">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50"/>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6"/>
    </row>
    <row r="159" spans="1:250">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50"/>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6"/>
    </row>
    <row r="160" spans="1:250">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50"/>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6"/>
    </row>
    <row r="161" spans="171:249">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50"/>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6"/>
    </row>
    <row r="162" spans="171:249">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50"/>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6"/>
    </row>
    <row r="163" spans="171:249">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50"/>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6"/>
    </row>
    <row r="164" spans="171:249">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50"/>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6"/>
    </row>
    <row r="165" spans="171:249">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50"/>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6"/>
    </row>
    <row r="166" spans="171:249">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50"/>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6"/>
    </row>
    <row r="167" spans="171:249">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50"/>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6"/>
    </row>
    <row r="168" spans="171:249">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50"/>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6"/>
    </row>
    <row r="169" spans="171:249">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50"/>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6"/>
    </row>
    <row r="170" spans="171:249">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50"/>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6"/>
    </row>
    <row r="171" spans="171:249">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50"/>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6"/>
    </row>
    <row r="172" spans="171:249">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50"/>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6"/>
    </row>
    <row r="173" spans="171:249">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50"/>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6"/>
    </row>
    <row r="174" spans="171:249">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50"/>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6"/>
    </row>
    <row r="175" spans="171:249">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50"/>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6"/>
    </row>
    <row r="176" spans="171:249">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50"/>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6"/>
    </row>
    <row r="177" spans="171:249">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50"/>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6"/>
    </row>
    <row r="178" spans="171:249">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50"/>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6"/>
    </row>
    <row r="179" spans="171:249">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50"/>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6"/>
    </row>
    <row r="180" spans="171:249">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50"/>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6"/>
    </row>
    <row r="181" spans="171:249">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50"/>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6"/>
    </row>
    <row r="182" spans="171:249">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50"/>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6"/>
    </row>
    <row r="183" spans="171:249">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50"/>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6"/>
    </row>
    <row r="184" spans="171:249">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50"/>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6"/>
    </row>
    <row r="185" spans="171:249">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50"/>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6"/>
    </row>
    <row r="186" spans="171:249">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50"/>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6"/>
    </row>
    <row r="187" spans="171:249">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50"/>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6"/>
    </row>
    <row r="188" spans="171:249">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50"/>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6"/>
    </row>
    <row r="189" spans="171:249">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50"/>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6"/>
    </row>
    <row r="190" spans="171:249">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50"/>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6"/>
    </row>
    <row r="191" spans="171:249">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50"/>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6"/>
    </row>
    <row r="192" spans="171:249">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50"/>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6"/>
    </row>
    <row r="193" spans="171:249">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50"/>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6"/>
    </row>
    <row r="194" spans="171:249">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50"/>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6"/>
    </row>
    <row r="195" spans="171:249">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50"/>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6"/>
    </row>
    <row r="196" spans="171:249">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50"/>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6"/>
    </row>
    <row r="197" spans="171:249">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50"/>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6"/>
    </row>
    <row r="198" spans="171:249">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50"/>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6"/>
    </row>
    <row r="199" spans="171:249">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50"/>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6"/>
    </row>
    <row r="200" spans="171:249">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50"/>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6"/>
    </row>
    <row r="201" spans="171:249">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50"/>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6"/>
    </row>
    <row r="202" spans="171:249">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50"/>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6"/>
    </row>
    <row r="203" spans="171:249">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50"/>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6"/>
    </row>
    <row r="204" spans="171:249">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50"/>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6"/>
    </row>
    <row r="205" spans="171:249">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50"/>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6"/>
    </row>
    <row r="206" spans="171:249">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50"/>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6"/>
    </row>
    <row r="207" spans="171:249">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50"/>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6"/>
    </row>
    <row r="208" spans="171:249">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50"/>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6"/>
    </row>
    <row r="209" spans="171:249">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50"/>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6"/>
    </row>
    <row r="210" spans="171:249">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50"/>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6"/>
    </row>
    <row r="211" spans="171:249">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50"/>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6"/>
    </row>
    <row r="212" spans="171:249">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50"/>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6"/>
    </row>
    <row r="213" spans="171:249">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50"/>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6"/>
    </row>
    <row r="214" spans="171:249">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50"/>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6"/>
    </row>
    <row r="215" spans="171:249">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50"/>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6"/>
    </row>
    <row r="216" spans="171:249">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50"/>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6"/>
    </row>
    <row r="217" spans="171:249">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50"/>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6"/>
    </row>
    <row r="218" spans="171:249">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50"/>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6"/>
    </row>
    <row r="219" spans="171:249">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50"/>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6"/>
    </row>
    <row r="220" spans="171:249">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50"/>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6"/>
    </row>
    <row r="221" spans="171:249">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50"/>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6"/>
    </row>
    <row r="222" spans="171:249">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50"/>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6"/>
    </row>
    <row r="223" spans="171:249">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50"/>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6"/>
    </row>
    <row r="224" spans="171:249">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50"/>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6"/>
    </row>
    <row r="225" spans="171:249">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50"/>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6"/>
    </row>
    <row r="226" spans="171:249">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50"/>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6"/>
    </row>
    <row r="227" spans="171:249">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50"/>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6"/>
    </row>
    <row r="228" spans="171:249">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50"/>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6"/>
    </row>
    <row r="229" spans="171:249">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50"/>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6"/>
    </row>
    <row r="230" spans="171:249">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50"/>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6"/>
    </row>
    <row r="231" spans="171:249">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50"/>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6"/>
    </row>
    <row r="232" spans="171:249">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50"/>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6"/>
    </row>
    <row r="233" spans="171:249">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50"/>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6"/>
    </row>
    <row r="234" spans="171:249">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50"/>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6"/>
    </row>
    <row r="235" spans="171:249">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50"/>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6"/>
    </row>
    <row r="236" spans="171:249">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50"/>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6"/>
    </row>
    <row r="237" spans="171:249">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50"/>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6"/>
    </row>
    <row r="238" spans="171:249">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50"/>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6"/>
    </row>
    <row r="239" spans="171:249">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50"/>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6"/>
    </row>
    <row r="240" spans="171:249">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50"/>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6"/>
    </row>
    <row r="241" spans="171:249">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50"/>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6"/>
    </row>
    <row r="242" spans="171:249">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50"/>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6"/>
    </row>
    <row r="243" spans="171:249">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50"/>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6"/>
    </row>
    <row r="244" spans="171:249">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50"/>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6"/>
    </row>
    <row r="245" spans="171:249">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50"/>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6"/>
    </row>
    <row r="246" spans="171:249">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50"/>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6"/>
    </row>
    <row r="247" spans="171:249">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50"/>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6"/>
    </row>
    <row r="248" spans="171:249">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50"/>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6"/>
    </row>
    <row r="249" spans="171:249">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50"/>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6"/>
    </row>
    <row r="250" spans="171:249">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50"/>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6"/>
    </row>
    <row r="251" spans="171:249">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50"/>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6"/>
    </row>
    <row r="252" spans="171:249">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50"/>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6"/>
    </row>
    <row r="253" spans="171:249">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50"/>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6"/>
    </row>
    <row r="254" spans="171:249">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50"/>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6"/>
    </row>
    <row r="255" spans="171:249">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50"/>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6"/>
    </row>
    <row r="256" spans="171:249">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50"/>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6"/>
    </row>
    <row r="257" spans="171:249">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50"/>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6"/>
    </row>
    <row r="258" spans="171:249">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50"/>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6"/>
    </row>
    <row r="259" spans="171:249">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50"/>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6"/>
    </row>
    <row r="260" spans="171:249">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50"/>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6"/>
    </row>
    <row r="261" spans="171:249">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50"/>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6"/>
    </row>
    <row r="262" spans="171:249">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50"/>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6"/>
    </row>
    <row r="263" spans="171:249">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50"/>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6"/>
    </row>
    <row r="264" spans="171:249">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50"/>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6"/>
    </row>
    <row r="265" spans="171:249">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50"/>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6"/>
    </row>
    <row r="266" spans="171:249">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50"/>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6"/>
    </row>
    <row r="267" spans="171:249">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50"/>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6"/>
    </row>
    <row r="268" spans="171:249">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50"/>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6"/>
    </row>
    <row r="269" spans="171:249">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50"/>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6"/>
    </row>
    <row r="270" spans="171:249">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50"/>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6"/>
    </row>
    <row r="271" spans="171:249">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50"/>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6"/>
    </row>
    <row r="272" spans="171:249">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50"/>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6"/>
    </row>
    <row r="273" spans="171:249">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50"/>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6"/>
    </row>
    <row r="274" spans="171:249">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50"/>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6"/>
    </row>
    <row r="275" spans="171:249">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50"/>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6"/>
    </row>
    <row r="276" spans="171:249">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50"/>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6"/>
    </row>
    <row r="277" spans="171:249">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50"/>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6"/>
    </row>
    <row r="278" spans="171:249">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50"/>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6"/>
    </row>
    <row r="279" spans="171:249">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50"/>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6"/>
    </row>
    <row r="280" spans="171:249">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50"/>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6"/>
    </row>
    <row r="281" spans="171:249">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50"/>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6"/>
    </row>
    <row r="282" spans="171:249">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50"/>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6"/>
    </row>
    <row r="283" spans="171:249">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50"/>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6"/>
    </row>
    <row r="284" spans="171:249">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50"/>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6"/>
    </row>
    <row r="285" spans="171:249">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50"/>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6"/>
    </row>
    <row r="286" spans="171:249">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50"/>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6"/>
    </row>
    <row r="287" spans="171:249">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50"/>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6"/>
    </row>
    <row r="288" spans="171:249">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50"/>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6"/>
    </row>
    <row r="289" spans="171:249">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50"/>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6"/>
    </row>
    <row r="290" spans="171:249">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50"/>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6"/>
    </row>
    <row r="291" spans="171:249">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50"/>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6"/>
    </row>
    <row r="292" spans="171:249">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50"/>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6"/>
    </row>
    <row r="293" spans="171:249">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50"/>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6"/>
    </row>
    <row r="294" spans="171:249">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50"/>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6"/>
    </row>
    <row r="295" spans="171:249">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50"/>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6"/>
    </row>
    <row r="296" spans="171:249">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50"/>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6"/>
    </row>
    <row r="297" spans="171:249">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50"/>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6"/>
    </row>
    <row r="298" spans="171:249">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50"/>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6"/>
    </row>
    <row r="299" spans="171:249">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50"/>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6"/>
    </row>
    <row r="300" spans="171:249">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50"/>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6"/>
    </row>
    <row r="301" spans="171:249">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50"/>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6"/>
    </row>
    <row r="302" spans="171:249">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50"/>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6"/>
    </row>
    <row r="303" spans="171:249">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50"/>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6"/>
    </row>
    <row r="304" spans="171:249">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50"/>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6"/>
    </row>
    <row r="305" spans="171:249">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50"/>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6"/>
    </row>
    <row r="306" spans="171:249">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50"/>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6"/>
    </row>
    <row r="307" spans="171:249">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50"/>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16"/>
    </row>
    <row r="308" spans="171:249">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50"/>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16"/>
    </row>
    <row r="309" spans="171:249">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50"/>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16"/>
    </row>
    <row r="310" spans="171:249">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50"/>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16"/>
    </row>
    <row r="311" spans="171:249">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50"/>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16"/>
    </row>
    <row r="312" spans="171:249">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50"/>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16"/>
    </row>
    <row r="313" spans="171:249">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50"/>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16"/>
    </row>
    <row r="314" spans="17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50"/>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16"/>
    </row>
    <row r="315" spans="17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50"/>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16"/>
    </row>
    <row r="316" spans="17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50"/>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16"/>
    </row>
    <row r="317" spans="17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50"/>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16"/>
    </row>
    <row r="318" spans="17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50"/>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16"/>
    </row>
    <row r="319" spans="17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50"/>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16"/>
    </row>
    <row r="320" spans="17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50"/>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16"/>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50"/>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16"/>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50"/>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16"/>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50"/>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16"/>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50"/>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16"/>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50"/>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6"/>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50"/>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6"/>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50"/>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6"/>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50"/>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6"/>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50"/>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6"/>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50"/>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6"/>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50"/>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6"/>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50"/>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6"/>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50"/>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6"/>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50"/>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6"/>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50"/>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6"/>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50"/>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6"/>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50"/>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6"/>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50"/>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6"/>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50"/>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6"/>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50"/>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6"/>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50"/>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6"/>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50"/>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6"/>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50"/>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6"/>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50"/>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6"/>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50"/>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6"/>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50"/>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6"/>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50"/>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6"/>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50"/>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6"/>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50"/>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6"/>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50"/>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6"/>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50"/>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6"/>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50"/>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6"/>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50"/>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6"/>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50"/>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6"/>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50"/>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6"/>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50"/>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6"/>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50"/>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6"/>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50"/>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6"/>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50"/>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6"/>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50"/>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6"/>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50"/>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6"/>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50"/>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6"/>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50"/>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6"/>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50"/>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6"/>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50"/>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6"/>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50"/>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6"/>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50"/>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6"/>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50"/>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6"/>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50"/>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6"/>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50"/>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6"/>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50"/>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6"/>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50"/>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6"/>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50"/>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6"/>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50"/>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6"/>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50"/>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6"/>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50"/>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6"/>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50"/>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6"/>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50"/>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6"/>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50"/>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6"/>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50"/>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6"/>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50"/>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6"/>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50"/>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6"/>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50"/>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6"/>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50"/>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6"/>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50"/>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6"/>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50"/>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6"/>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50"/>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6"/>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50"/>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6"/>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50"/>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6"/>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50"/>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6"/>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50"/>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6"/>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50"/>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6"/>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50"/>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6"/>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50"/>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6"/>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50"/>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6"/>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50"/>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6"/>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50"/>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6"/>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50"/>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6"/>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50"/>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6"/>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50"/>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6"/>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50"/>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6"/>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50"/>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6"/>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50"/>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6"/>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50"/>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6"/>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50"/>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6"/>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50"/>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6"/>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50"/>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6"/>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50"/>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6"/>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50"/>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6"/>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50"/>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6"/>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50"/>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6"/>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50"/>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6"/>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50"/>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6"/>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50"/>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6"/>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50"/>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6"/>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50"/>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6"/>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50"/>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6"/>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50"/>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6"/>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50"/>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6"/>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50"/>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6"/>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50"/>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6"/>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50"/>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6"/>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50"/>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6"/>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50"/>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6"/>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50"/>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6"/>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50"/>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6"/>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50"/>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6"/>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50"/>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6"/>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50"/>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6"/>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50"/>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6"/>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50"/>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6"/>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50"/>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6"/>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50"/>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6"/>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50"/>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6"/>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50"/>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6"/>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50"/>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6"/>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50"/>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6"/>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50"/>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6"/>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50"/>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6"/>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50"/>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6"/>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50"/>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6"/>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50"/>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6"/>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50"/>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6"/>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50"/>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6"/>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50"/>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6"/>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50"/>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6"/>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50"/>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6"/>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50"/>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6"/>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50"/>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6"/>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50"/>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6"/>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50"/>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6"/>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50"/>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6"/>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50"/>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6"/>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50"/>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6"/>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50"/>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6"/>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50"/>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6"/>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50"/>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6"/>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50"/>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6"/>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50"/>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6"/>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50"/>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6"/>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50"/>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6"/>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50"/>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6"/>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50"/>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6"/>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50"/>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6"/>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50"/>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6"/>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50"/>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6"/>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50"/>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6"/>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50"/>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6"/>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50"/>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6"/>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50"/>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6"/>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50"/>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6"/>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50"/>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6"/>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50"/>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6"/>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50"/>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6"/>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50"/>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6"/>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50"/>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6"/>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50"/>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6"/>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50"/>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6"/>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50"/>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6"/>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50"/>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6"/>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50"/>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6"/>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50"/>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6"/>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50"/>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6"/>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50"/>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6"/>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50"/>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6"/>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50"/>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6"/>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50"/>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6"/>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50"/>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6"/>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50"/>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6"/>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50"/>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6"/>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50"/>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6"/>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50"/>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6"/>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50"/>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6"/>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50"/>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6"/>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50"/>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6"/>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50"/>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6"/>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50"/>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6"/>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50"/>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6"/>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50"/>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6"/>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50"/>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6"/>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50"/>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6"/>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50"/>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6"/>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50"/>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6"/>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50"/>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6"/>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50"/>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6"/>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50"/>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6"/>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50"/>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6"/>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50"/>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6"/>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50"/>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6"/>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50"/>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6"/>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50"/>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6"/>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50"/>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6"/>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50"/>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6"/>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50"/>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6"/>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50"/>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6"/>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50"/>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6"/>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50"/>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6"/>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50"/>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6"/>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50"/>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6"/>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50"/>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6"/>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50"/>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6"/>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50"/>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6"/>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50"/>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6"/>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50"/>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6"/>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50"/>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6"/>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50"/>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6"/>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50"/>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6"/>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50"/>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6"/>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50"/>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6"/>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50"/>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6"/>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50"/>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6"/>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50"/>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6"/>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50"/>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6"/>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50"/>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6"/>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50"/>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6"/>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50"/>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6"/>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50"/>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6"/>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50"/>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6"/>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50"/>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6"/>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50"/>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6"/>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50"/>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6"/>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50"/>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6"/>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50"/>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6"/>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50"/>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6"/>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50"/>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6"/>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50"/>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6"/>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50"/>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6"/>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50"/>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6"/>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50"/>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6"/>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50"/>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6"/>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50"/>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6"/>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50"/>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6"/>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50"/>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6"/>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50"/>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6"/>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50"/>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6"/>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50"/>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6"/>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50"/>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6"/>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50"/>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6"/>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50"/>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6"/>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50"/>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6"/>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50"/>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6"/>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50"/>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6"/>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50"/>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6"/>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50"/>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6"/>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50"/>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6"/>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50"/>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6"/>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50"/>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6"/>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50"/>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6"/>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50"/>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6"/>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50"/>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6"/>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50"/>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6"/>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50"/>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6"/>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50"/>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6"/>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50"/>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6"/>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50"/>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6"/>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50"/>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6"/>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50"/>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6"/>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50"/>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6"/>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50"/>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6"/>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50"/>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6"/>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50"/>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6"/>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50"/>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6"/>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50"/>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6"/>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50"/>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6"/>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50"/>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6"/>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50"/>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6"/>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50"/>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6"/>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50"/>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6"/>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50"/>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6"/>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50"/>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6"/>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50"/>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6"/>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50"/>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6"/>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50"/>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6"/>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50"/>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6"/>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50"/>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6"/>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50"/>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6"/>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50"/>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6"/>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50"/>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6"/>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50"/>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6"/>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50"/>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6"/>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50"/>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6"/>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50"/>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6"/>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50"/>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6"/>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50"/>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6"/>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50"/>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6"/>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50"/>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6"/>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50"/>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6"/>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50"/>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6"/>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50"/>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6"/>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50"/>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6"/>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50"/>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6"/>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50"/>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6"/>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50"/>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6"/>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50"/>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6"/>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50"/>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6"/>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50"/>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6"/>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50"/>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6"/>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50"/>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6"/>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50"/>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6"/>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50"/>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6"/>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50"/>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6"/>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50"/>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6"/>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50"/>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6"/>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50"/>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6"/>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50"/>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6"/>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50"/>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6"/>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50"/>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6"/>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50"/>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6"/>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50"/>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6"/>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50"/>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6"/>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50"/>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6"/>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50"/>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6"/>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50"/>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6"/>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50"/>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6"/>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50"/>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6"/>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50"/>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6"/>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50"/>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6"/>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50"/>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6"/>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50"/>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6"/>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50"/>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6"/>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50"/>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6"/>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50"/>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6"/>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50"/>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6"/>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50"/>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6"/>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50"/>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6"/>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50"/>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6"/>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50"/>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6"/>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50"/>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6"/>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50"/>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6"/>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50"/>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6"/>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50"/>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6"/>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50"/>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6"/>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50"/>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6"/>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50"/>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6"/>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50"/>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6"/>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50"/>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6"/>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50"/>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6"/>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50"/>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6"/>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50"/>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6"/>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50"/>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6"/>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50"/>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6"/>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50"/>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6"/>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50"/>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6"/>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50"/>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6"/>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50"/>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6"/>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50"/>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6"/>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50"/>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6"/>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50"/>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6"/>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50"/>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6"/>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50"/>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6"/>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50"/>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6"/>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50"/>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6"/>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50"/>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6"/>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50"/>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6"/>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50"/>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6"/>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50"/>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6"/>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50"/>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6"/>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50"/>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6"/>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50"/>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6"/>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50"/>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6"/>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50"/>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6"/>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50"/>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6"/>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50"/>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6"/>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50"/>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6"/>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50"/>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6"/>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50"/>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6"/>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50"/>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6"/>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50"/>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6"/>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50"/>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6"/>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50"/>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6"/>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50"/>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6"/>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50"/>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6"/>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50"/>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6"/>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50"/>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6"/>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50"/>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6"/>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50"/>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6"/>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50"/>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6"/>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50"/>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6"/>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50"/>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6"/>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50"/>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6"/>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50"/>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6"/>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50"/>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6"/>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50"/>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6"/>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50"/>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6"/>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50"/>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6"/>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50"/>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6"/>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50"/>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6"/>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50"/>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6"/>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50"/>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6"/>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50"/>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6"/>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50"/>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6"/>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50"/>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6"/>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50"/>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6"/>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50"/>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6"/>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50"/>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6"/>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50"/>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6"/>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50"/>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6"/>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50"/>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6"/>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50"/>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6"/>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50"/>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6"/>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50"/>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6"/>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50"/>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6"/>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50"/>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6"/>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50"/>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6"/>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50"/>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6"/>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50"/>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6"/>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50"/>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6"/>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50"/>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6"/>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50"/>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6"/>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50"/>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6"/>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50"/>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6"/>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50"/>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6"/>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50"/>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6"/>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50"/>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6"/>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50"/>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6"/>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50"/>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6"/>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50"/>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6"/>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50"/>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6"/>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50"/>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6"/>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50"/>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6"/>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50"/>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6"/>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50"/>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6"/>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50"/>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6"/>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50"/>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6"/>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50"/>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6"/>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50"/>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6"/>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50"/>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6"/>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50"/>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6"/>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50"/>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6"/>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50"/>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6"/>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50"/>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6"/>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50"/>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6"/>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50"/>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6"/>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50"/>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6"/>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50"/>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6"/>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50"/>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6"/>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50"/>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6"/>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50"/>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6"/>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50"/>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6"/>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50"/>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6"/>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50"/>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6"/>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50"/>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6"/>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50"/>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6"/>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50"/>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6"/>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50"/>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6"/>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50"/>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6"/>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50"/>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6"/>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50"/>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6"/>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50"/>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6"/>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50"/>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6"/>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50"/>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6"/>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50"/>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6"/>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50"/>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6"/>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50"/>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6"/>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50"/>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6"/>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50"/>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6"/>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50"/>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6"/>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50"/>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6"/>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50"/>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6"/>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50"/>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6"/>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50"/>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6"/>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50"/>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6"/>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50"/>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6"/>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50"/>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6"/>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50"/>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6"/>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50"/>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6"/>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50"/>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6"/>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50"/>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6"/>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50"/>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6"/>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50"/>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6"/>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50"/>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6"/>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50"/>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6"/>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50"/>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6"/>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50"/>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6"/>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50"/>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6"/>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50"/>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6"/>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50"/>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6"/>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50"/>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6"/>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50"/>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6"/>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50"/>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6"/>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50"/>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6"/>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50"/>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6"/>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50"/>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6"/>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50"/>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6"/>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50"/>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6"/>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50"/>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6"/>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50"/>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6"/>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50"/>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6"/>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50"/>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6"/>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50"/>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6"/>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50"/>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6"/>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50"/>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6"/>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50"/>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6"/>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50"/>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6"/>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50"/>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6"/>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50"/>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6"/>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50"/>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6"/>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50"/>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6"/>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50"/>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6"/>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50"/>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6"/>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50"/>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6"/>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50"/>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6"/>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50"/>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6"/>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50"/>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6"/>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50"/>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6"/>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50"/>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6"/>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50"/>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6"/>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50"/>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6"/>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50"/>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6"/>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50"/>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6"/>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50"/>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6"/>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50"/>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6"/>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50"/>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6"/>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50"/>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6"/>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50"/>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6"/>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50"/>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6"/>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50"/>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6"/>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50"/>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6"/>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50"/>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6"/>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50"/>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6"/>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50"/>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6"/>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50"/>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6"/>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50"/>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6"/>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50"/>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6"/>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50"/>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6"/>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50"/>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6"/>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50"/>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6"/>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50"/>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6"/>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50"/>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6"/>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50"/>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6"/>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50"/>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6"/>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50"/>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6"/>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50"/>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6"/>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50"/>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6"/>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50"/>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6"/>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50"/>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6"/>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50"/>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6"/>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50"/>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6"/>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50"/>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6"/>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50"/>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6"/>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50"/>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6"/>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50"/>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6"/>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50"/>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6"/>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50"/>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6"/>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50"/>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6"/>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50"/>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6"/>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50"/>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6"/>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50"/>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6"/>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50"/>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6"/>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50"/>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6"/>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50"/>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6"/>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50"/>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6"/>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50"/>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6"/>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50"/>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6"/>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50"/>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6"/>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50"/>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6"/>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50"/>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6"/>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50"/>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6"/>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50"/>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6"/>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50"/>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6"/>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50"/>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6"/>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50"/>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6"/>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50"/>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6"/>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50"/>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6"/>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50"/>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6"/>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50"/>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6"/>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50"/>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6"/>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50"/>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6"/>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50"/>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6"/>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50"/>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6"/>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50"/>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6"/>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50"/>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6"/>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50"/>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6"/>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50"/>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6"/>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50"/>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6"/>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50"/>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6"/>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50"/>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6"/>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50"/>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6"/>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50"/>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6"/>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50"/>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6"/>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50"/>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6"/>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50"/>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6"/>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50"/>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6"/>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50"/>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6"/>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50"/>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6"/>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50"/>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6"/>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50"/>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6"/>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50"/>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6"/>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50"/>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6"/>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50"/>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6"/>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50"/>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6"/>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50"/>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6"/>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50"/>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6"/>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50"/>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6"/>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50"/>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6"/>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50"/>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6"/>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50"/>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6"/>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50"/>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6"/>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50"/>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6"/>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50"/>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6"/>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50"/>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6"/>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50"/>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6"/>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50"/>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6"/>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50"/>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6"/>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50"/>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6"/>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50"/>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6"/>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50"/>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6"/>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50"/>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6"/>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50"/>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6"/>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50"/>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6"/>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50"/>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6"/>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50"/>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6"/>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50"/>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6"/>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50"/>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6"/>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50"/>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6"/>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50"/>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6"/>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50"/>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6"/>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50"/>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6"/>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50"/>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6"/>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50"/>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6"/>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50"/>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6"/>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50"/>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6"/>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50"/>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6"/>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50"/>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6"/>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50"/>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6"/>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50"/>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6"/>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50"/>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6"/>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50"/>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6"/>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50"/>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6"/>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50"/>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6"/>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50"/>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6"/>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50"/>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6"/>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50"/>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6"/>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50"/>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6"/>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50"/>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6"/>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50"/>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6"/>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50"/>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6"/>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50"/>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6"/>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50"/>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6"/>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50"/>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6"/>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50"/>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6"/>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50"/>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6"/>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50"/>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6"/>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50"/>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6"/>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50"/>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6"/>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50"/>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6"/>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50"/>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6"/>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50"/>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6"/>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50"/>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6"/>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50"/>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6"/>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50"/>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6"/>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50"/>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6"/>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50"/>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6"/>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50"/>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6"/>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50"/>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6"/>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50"/>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6"/>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50"/>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6"/>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50"/>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6"/>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50"/>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6"/>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50"/>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6"/>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50"/>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6"/>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50"/>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6"/>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50"/>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6"/>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50"/>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6"/>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50"/>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6"/>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50"/>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6"/>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50"/>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6"/>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50"/>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6"/>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50"/>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6"/>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50"/>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6"/>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50"/>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6"/>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50"/>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6"/>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50"/>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6"/>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50"/>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6"/>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50"/>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6"/>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50"/>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6"/>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50"/>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6"/>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50"/>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6"/>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50"/>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6"/>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50"/>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6"/>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50"/>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6"/>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50"/>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6"/>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50"/>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6"/>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50"/>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6"/>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50"/>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6"/>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50"/>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6"/>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50"/>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6"/>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50"/>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6"/>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50"/>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6"/>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50"/>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6"/>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50"/>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6"/>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50"/>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6"/>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50"/>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6"/>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50"/>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6"/>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50"/>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6"/>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50"/>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6"/>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50"/>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6"/>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50"/>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6"/>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50"/>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6"/>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50"/>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6"/>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50"/>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6"/>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50"/>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6"/>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50"/>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6"/>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50"/>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6"/>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50"/>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6"/>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50"/>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6"/>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50"/>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6"/>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50"/>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6"/>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50"/>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6"/>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50"/>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6"/>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50"/>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6"/>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50"/>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6"/>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50"/>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6"/>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50"/>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6"/>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50"/>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6"/>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50"/>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6"/>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50"/>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6"/>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50"/>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6"/>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50"/>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6"/>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50"/>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6"/>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50"/>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6"/>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50"/>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6"/>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50"/>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6"/>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50"/>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6"/>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50"/>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6"/>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50"/>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6"/>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50"/>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6"/>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50"/>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6"/>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50"/>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6"/>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50"/>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6"/>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50"/>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6"/>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50"/>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6"/>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50"/>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6"/>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50"/>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6"/>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50"/>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6"/>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50"/>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6"/>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50"/>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6"/>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50"/>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6"/>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50"/>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6"/>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50"/>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6"/>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50"/>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6"/>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50"/>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6"/>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50"/>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6"/>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50"/>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6"/>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50"/>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6"/>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50"/>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6"/>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50"/>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6"/>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50"/>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6"/>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50"/>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6"/>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50"/>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6"/>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50"/>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6"/>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50"/>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6"/>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50"/>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6"/>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50"/>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6"/>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50"/>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6"/>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50"/>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6"/>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50"/>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6"/>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50"/>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6"/>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50"/>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6"/>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50"/>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6"/>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50"/>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6"/>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50"/>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6"/>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50"/>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6"/>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50"/>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6"/>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50"/>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6"/>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50"/>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6"/>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50"/>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6"/>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50"/>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6"/>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50"/>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6"/>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50"/>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6"/>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50"/>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6"/>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50"/>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6"/>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50"/>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6"/>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50"/>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6"/>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50"/>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6"/>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50"/>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6"/>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50"/>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6"/>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50"/>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6"/>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50"/>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6"/>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50"/>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6"/>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50"/>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6"/>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50"/>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6"/>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50"/>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6"/>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50"/>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6"/>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50"/>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6"/>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50"/>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6"/>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50"/>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6"/>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50"/>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6"/>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50"/>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6"/>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50"/>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6"/>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50"/>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6"/>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50"/>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6"/>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50"/>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6"/>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50"/>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6"/>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50"/>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6"/>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50"/>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6"/>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50"/>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6"/>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50"/>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6"/>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50"/>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6"/>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50"/>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6"/>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50"/>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6"/>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50"/>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6"/>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50"/>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6"/>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50"/>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6"/>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50"/>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6"/>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50"/>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6"/>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50"/>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6"/>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50"/>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6"/>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50"/>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6"/>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50"/>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6"/>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50"/>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6"/>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50"/>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6"/>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50"/>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6"/>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50"/>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6"/>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50"/>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6"/>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50"/>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6"/>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50"/>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6"/>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50"/>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6"/>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50"/>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6"/>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50"/>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6"/>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50"/>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6"/>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50"/>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6"/>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50"/>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6"/>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50"/>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6"/>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50"/>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6"/>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50"/>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6"/>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50"/>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6"/>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50"/>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6"/>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50"/>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6"/>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50"/>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6"/>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50"/>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6"/>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50"/>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6"/>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50"/>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6"/>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50"/>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6"/>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50"/>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6"/>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50"/>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6"/>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50"/>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6"/>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50"/>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6"/>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50"/>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6"/>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50"/>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6"/>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50"/>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6"/>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50"/>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6"/>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50"/>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6"/>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50"/>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6"/>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50"/>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6"/>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50"/>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6"/>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50"/>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6"/>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50"/>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6"/>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50"/>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6"/>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50"/>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6"/>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50"/>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6"/>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50"/>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6"/>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50"/>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6"/>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50"/>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6"/>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50"/>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6"/>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50"/>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6"/>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50"/>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6"/>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50"/>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6"/>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50"/>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6"/>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50"/>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6"/>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50"/>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6"/>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50"/>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6"/>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50"/>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6"/>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50"/>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6"/>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50"/>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6"/>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50"/>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6"/>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50"/>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6"/>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50"/>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6"/>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50"/>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6"/>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50"/>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6"/>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50"/>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6"/>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50"/>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6"/>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50"/>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6"/>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50"/>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6"/>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50"/>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6"/>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50"/>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6"/>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50"/>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6"/>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50"/>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6"/>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50"/>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6"/>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50"/>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6"/>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50"/>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6"/>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50"/>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6"/>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50"/>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6"/>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50"/>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6"/>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50"/>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6"/>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50"/>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6"/>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50"/>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6"/>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50"/>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6"/>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50"/>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6"/>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50"/>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6"/>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50"/>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6"/>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50"/>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6"/>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50"/>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6"/>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50"/>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6"/>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50"/>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6"/>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50"/>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6"/>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50"/>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6"/>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50"/>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6"/>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50"/>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6"/>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50"/>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6"/>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50"/>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6"/>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50"/>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6"/>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50"/>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6"/>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50"/>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6"/>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50"/>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6"/>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50"/>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6"/>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50"/>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6"/>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50"/>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6"/>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50"/>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6"/>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50"/>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6"/>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50"/>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6"/>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50"/>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6"/>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50"/>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6"/>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50"/>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6"/>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50"/>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6"/>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50"/>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6"/>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50"/>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6"/>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50"/>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6"/>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50"/>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6"/>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50"/>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6"/>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50"/>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6"/>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50"/>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6"/>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50"/>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6"/>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50"/>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6"/>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50"/>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6"/>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50"/>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6"/>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50"/>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6"/>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50"/>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6"/>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50"/>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6"/>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50"/>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6"/>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50"/>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6"/>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50"/>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6"/>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50"/>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6"/>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50"/>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6"/>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50"/>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6"/>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50"/>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6"/>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50"/>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6"/>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50"/>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6"/>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50"/>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6"/>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50"/>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6"/>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50"/>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6"/>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50"/>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6"/>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50"/>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6"/>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50"/>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6"/>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50"/>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6"/>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50"/>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6"/>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50"/>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6"/>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50"/>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6"/>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50"/>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6"/>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50"/>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6"/>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50"/>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6"/>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50"/>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6"/>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50"/>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6"/>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50"/>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6"/>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50"/>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6"/>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50"/>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6"/>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50"/>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6"/>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50"/>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6"/>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50"/>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6"/>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50"/>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6"/>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50"/>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6"/>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50"/>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6"/>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50"/>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6"/>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50"/>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6"/>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50"/>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6"/>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50"/>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6"/>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50"/>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6"/>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50"/>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6"/>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50"/>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6"/>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50"/>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6"/>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50"/>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6"/>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50"/>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6"/>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50"/>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6"/>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50"/>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6"/>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50"/>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6"/>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50"/>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6"/>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50"/>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6"/>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50"/>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6"/>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50"/>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6"/>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50"/>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6"/>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50"/>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6"/>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50"/>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6"/>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50"/>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6"/>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50"/>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6"/>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50"/>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6"/>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50"/>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6"/>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50"/>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6"/>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50"/>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6"/>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50"/>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6"/>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50"/>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6"/>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50"/>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6"/>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50"/>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6"/>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50"/>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6"/>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50"/>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6"/>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50"/>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6"/>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50"/>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6"/>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50"/>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6"/>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50"/>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6"/>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50"/>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6"/>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50"/>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6"/>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50"/>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6"/>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50"/>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6"/>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50"/>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6"/>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50"/>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6"/>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50"/>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6"/>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50"/>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6"/>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50"/>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6"/>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50"/>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6"/>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50"/>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6"/>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50"/>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6"/>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50"/>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6"/>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50"/>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6"/>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50"/>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6"/>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50"/>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6"/>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50"/>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6"/>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50"/>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6"/>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50"/>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6"/>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50"/>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6"/>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50"/>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6"/>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50"/>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6"/>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50"/>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6"/>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50"/>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6"/>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50"/>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6"/>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50"/>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6"/>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50"/>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6"/>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50"/>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6"/>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50"/>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6"/>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50"/>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6"/>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50"/>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6"/>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50"/>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6"/>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50"/>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6"/>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50"/>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6"/>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50"/>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6"/>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50"/>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6"/>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50"/>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6"/>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50"/>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6"/>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50"/>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6"/>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50"/>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6"/>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50"/>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6"/>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50"/>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6"/>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50"/>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6"/>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50"/>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6"/>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50"/>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6"/>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50"/>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6"/>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50"/>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6"/>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50"/>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6"/>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50"/>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6"/>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50"/>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6"/>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50"/>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6"/>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50"/>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6"/>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50"/>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6"/>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50"/>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6"/>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50"/>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6"/>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50"/>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6"/>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50"/>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6"/>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50"/>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6"/>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50"/>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6"/>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50"/>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6"/>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50"/>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6"/>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50"/>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6"/>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50"/>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6"/>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50"/>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6"/>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50"/>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6"/>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50"/>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6"/>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50"/>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6"/>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50"/>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6"/>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50"/>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6"/>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50"/>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6"/>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50"/>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6"/>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50"/>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6"/>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50"/>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6"/>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50"/>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6"/>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50"/>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6"/>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50"/>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6"/>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50"/>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6"/>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50"/>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6"/>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50"/>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6"/>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50"/>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6"/>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50"/>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6"/>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50"/>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6"/>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50"/>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6"/>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50"/>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6"/>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50"/>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6"/>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50"/>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6"/>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50"/>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6"/>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50"/>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6"/>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50"/>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6"/>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50"/>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6"/>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50"/>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6"/>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50"/>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6"/>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50"/>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6"/>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50"/>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6"/>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50"/>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6"/>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50"/>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6"/>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50"/>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6"/>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50"/>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6"/>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50"/>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6"/>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50"/>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6"/>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50"/>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6"/>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50"/>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6"/>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50"/>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6"/>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50"/>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6"/>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50"/>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6"/>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50"/>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6"/>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50"/>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6"/>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50"/>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6"/>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50"/>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6"/>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50"/>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6"/>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50"/>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6"/>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50"/>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6"/>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50"/>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6"/>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50"/>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6"/>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50"/>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6"/>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50"/>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6"/>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50"/>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6"/>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50"/>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6"/>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50"/>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6"/>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50"/>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6"/>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50"/>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6"/>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50"/>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6"/>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50"/>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6"/>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50"/>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6"/>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50"/>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6"/>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50"/>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6"/>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50"/>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6"/>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50"/>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6"/>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50"/>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6"/>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50"/>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6"/>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50"/>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6"/>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50"/>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6"/>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50"/>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6"/>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50"/>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6"/>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50"/>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6"/>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50"/>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6"/>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50"/>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6"/>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50"/>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6"/>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50"/>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6"/>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50"/>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6"/>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50"/>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6"/>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50"/>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6"/>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50"/>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6"/>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50"/>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6"/>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50"/>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6"/>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50"/>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6"/>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50"/>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6"/>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50"/>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6"/>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50"/>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6"/>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50"/>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6"/>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50"/>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6"/>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50"/>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6"/>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50"/>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6"/>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50"/>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6"/>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50"/>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6"/>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50"/>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6"/>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50"/>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6"/>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50"/>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6"/>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50"/>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6"/>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50"/>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6"/>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50"/>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6"/>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50"/>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6"/>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50"/>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6"/>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50"/>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6"/>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50"/>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6"/>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50"/>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6"/>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50"/>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6"/>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50"/>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6"/>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50"/>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6"/>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50"/>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6"/>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50"/>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6"/>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50"/>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6"/>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50"/>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6"/>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50"/>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6"/>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50"/>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6"/>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50"/>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6"/>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50"/>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6"/>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50"/>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6"/>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50"/>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6"/>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50"/>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6"/>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50"/>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6"/>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50"/>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6"/>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50"/>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6"/>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50"/>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6"/>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50"/>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6"/>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50"/>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6"/>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50"/>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6"/>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50"/>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6"/>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50"/>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6"/>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50"/>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6"/>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50"/>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6"/>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50"/>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6"/>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50"/>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6"/>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50"/>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6"/>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50"/>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6"/>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50"/>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6"/>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50"/>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6"/>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50"/>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6"/>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50"/>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6"/>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50"/>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6"/>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50"/>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6"/>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50"/>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6"/>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50"/>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6"/>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50"/>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6"/>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50"/>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6"/>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50"/>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6"/>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50"/>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6"/>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50"/>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6"/>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50"/>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6"/>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50"/>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6"/>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50"/>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6"/>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50"/>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6"/>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50"/>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6"/>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50"/>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6"/>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50"/>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6"/>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50"/>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6"/>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50"/>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6"/>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50"/>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6"/>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50"/>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6"/>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50"/>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6"/>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50"/>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6"/>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50"/>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6"/>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50"/>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6"/>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50"/>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6"/>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50"/>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6"/>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50"/>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6"/>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50"/>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6"/>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50"/>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6"/>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50"/>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6"/>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50"/>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6"/>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50"/>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6"/>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50"/>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6"/>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50"/>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6"/>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50"/>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6"/>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50"/>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6"/>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50"/>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6"/>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50"/>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6"/>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50"/>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6"/>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50"/>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6"/>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50"/>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6"/>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50"/>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6"/>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50"/>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6"/>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50"/>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6"/>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50"/>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6"/>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50"/>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6"/>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50"/>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6"/>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50"/>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6"/>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50"/>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6"/>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50"/>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6"/>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50"/>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6"/>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50"/>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6"/>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50"/>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6"/>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50"/>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6"/>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50"/>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6"/>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50"/>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6"/>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50"/>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6"/>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50"/>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6"/>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50"/>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6"/>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50"/>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6"/>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50"/>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6"/>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50"/>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6"/>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50"/>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6"/>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50"/>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6"/>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50"/>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6"/>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50"/>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6"/>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50"/>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6"/>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50"/>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6"/>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50"/>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6"/>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50"/>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6"/>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50"/>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6"/>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50"/>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6"/>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50"/>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6"/>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50"/>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6"/>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50"/>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6"/>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50"/>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6"/>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50"/>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6"/>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50"/>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6"/>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50"/>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6"/>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50"/>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6"/>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50"/>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6"/>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50"/>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6"/>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50"/>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6"/>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50"/>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6"/>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50"/>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6"/>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50"/>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6"/>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50"/>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6"/>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50"/>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6"/>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50"/>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6"/>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50"/>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6"/>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50"/>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6"/>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50"/>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6"/>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50"/>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6"/>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50"/>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6"/>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50"/>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6"/>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50"/>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6"/>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50"/>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6"/>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50"/>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6"/>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50"/>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6"/>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50"/>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6"/>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50"/>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6"/>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50"/>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6"/>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50"/>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6"/>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50"/>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6"/>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50"/>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6"/>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50"/>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6"/>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50"/>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6"/>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50"/>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6"/>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50"/>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6"/>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50"/>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6"/>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50"/>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6"/>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50"/>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6"/>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50"/>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6"/>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50"/>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6"/>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50"/>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6"/>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50"/>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6"/>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50"/>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6"/>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50"/>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6"/>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50"/>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6"/>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50"/>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6"/>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50"/>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6"/>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50"/>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6"/>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50"/>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6"/>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50"/>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6"/>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50"/>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6"/>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50"/>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6"/>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50"/>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6"/>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50"/>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6"/>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50"/>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6"/>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50"/>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6"/>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50"/>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6"/>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50"/>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6"/>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50"/>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6"/>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50"/>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6"/>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50"/>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6"/>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50"/>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6"/>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50"/>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6"/>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50"/>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6"/>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50"/>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6"/>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50"/>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6"/>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50"/>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6"/>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50"/>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6"/>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50"/>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6"/>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50"/>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6"/>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50"/>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6"/>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50"/>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6"/>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50"/>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6"/>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50"/>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6"/>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50"/>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6"/>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50"/>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6"/>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50"/>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6"/>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50"/>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6"/>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50"/>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6"/>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50"/>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6"/>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50"/>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6"/>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50"/>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6"/>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50"/>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6"/>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50"/>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6"/>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50"/>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6"/>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50"/>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6"/>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50"/>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6"/>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50"/>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6"/>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50"/>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6"/>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50"/>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6"/>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50"/>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6"/>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50"/>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6"/>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50"/>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6"/>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50"/>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6"/>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50"/>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6"/>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50"/>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6"/>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50"/>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6"/>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50"/>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6"/>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50"/>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6"/>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50"/>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6"/>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50"/>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6"/>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50"/>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6"/>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50"/>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6"/>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50"/>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6"/>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50"/>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6"/>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50"/>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6"/>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50"/>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6"/>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50"/>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6"/>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50"/>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6"/>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50"/>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6"/>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50"/>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6"/>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50"/>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6"/>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50"/>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6"/>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50"/>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6"/>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50"/>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6"/>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50"/>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6"/>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50"/>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6"/>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50"/>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6"/>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50"/>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6"/>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50"/>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6"/>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50"/>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6"/>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50"/>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6"/>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50"/>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6"/>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50"/>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6"/>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50"/>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6"/>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50"/>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6"/>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50"/>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6"/>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50"/>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6"/>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50"/>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6"/>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50"/>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6"/>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50"/>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6"/>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50"/>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6"/>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50"/>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6"/>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50"/>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6"/>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50"/>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6"/>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50"/>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6"/>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50"/>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6"/>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50"/>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6"/>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50"/>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6"/>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50"/>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6"/>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50"/>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6"/>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50"/>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6"/>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50"/>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6"/>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50"/>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6"/>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50"/>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6"/>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50"/>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6"/>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50"/>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6"/>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50"/>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6"/>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50"/>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6"/>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50"/>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6"/>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50"/>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6"/>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50"/>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6"/>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50"/>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6"/>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50"/>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6"/>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50"/>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6"/>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50"/>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6"/>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50"/>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6"/>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50"/>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6"/>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50"/>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6"/>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50"/>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6"/>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50"/>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6"/>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50"/>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6"/>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50"/>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6"/>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50"/>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6"/>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50"/>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6"/>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50"/>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6"/>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50"/>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6"/>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50"/>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6"/>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50"/>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6"/>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50"/>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6"/>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50"/>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6"/>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50"/>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6"/>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50"/>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6"/>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50"/>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6"/>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50"/>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6"/>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50"/>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6"/>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50"/>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6"/>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50"/>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6"/>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50"/>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6"/>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50"/>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6"/>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50"/>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6"/>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50"/>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6"/>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50"/>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6"/>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50"/>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6"/>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50"/>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6"/>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50"/>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6"/>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50"/>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6"/>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50"/>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6"/>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50"/>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6"/>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50"/>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6"/>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50"/>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6"/>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50"/>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6"/>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50"/>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6"/>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50"/>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6"/>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50"/>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6"/>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50"/>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6"/>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50"/>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6"/>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50"/>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6"/>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50"/>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6"/>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50"/>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6"/>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50"/>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6"/>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50"/>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6"/>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50"/>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6"/>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50"/>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6"/>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50"/>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6"/>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50"/>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6"/>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50"/>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6"/>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50"/>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6"/>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50"/>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6"/>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50"/>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6"/>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50"/>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6"/>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50"/>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6"/>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50"/>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6"/>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50"/>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6"/>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50"/>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6"/>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50"/>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6"/>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50"/>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6"/>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50"/>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6"/>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50"/>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6"/>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50"/>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6"/>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50"/>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6"/>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50"/>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6"/>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50"/>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6"/>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50"/>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6"/>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50"/>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6"/>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50"/>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6"/>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50"/>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6"/>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50"/>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6"/>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50"/>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6"/>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50"/>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6"/>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50"/>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6"/>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50"/>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6"/>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50"/>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6"/>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50"/>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6"/>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50"/>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6"/>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50"/>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6"/>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50"/>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6"/>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50"/>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6"/>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50"/>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6"/>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50"/>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6"/>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50"/>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6"/>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50"/>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6"/>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50"/>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6"/>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50"/>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6"/>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50"/>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6"/>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50"/>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6"/>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50"/>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6"/>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50"/>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6"/>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50"/>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6"/>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50"/>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6"/>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50"/>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6"/>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50"/>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6"/>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50"/>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6"/>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50"/>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6"/>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50"/>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6"/>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50"/>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6"/>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50"/>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6"/>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50"/>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6"/>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50"/>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6"/>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50"/>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6"/>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50"/>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6"/>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50"/>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6"/>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50"/>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6"/>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50"/>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6"/>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50"/>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6"/>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50"/>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6"/>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50"/>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6"/>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50"/>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6"/>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50"/>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6"/>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50"/>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6"/>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50"/>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6"/>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50"/>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6"/>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50"/>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6"/>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50"/>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6"/>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50"/>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6"/>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50"/>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6"/>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50"/>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6"/>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50"/>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6"/>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50"/>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6"/>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50"/>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6"/>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50"/>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6"/>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50"/>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6"/>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50"/>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6"/>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50"/>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6"/>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50"/>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6"/>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50"/>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6"/>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50"/>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6"/>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50"/>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6"/>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50"/>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6"/>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50"/>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6"/>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50"/>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6"/>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50"/>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6"/>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50"/>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6"/>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50"/>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6"/>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50"/>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6"/>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50"/>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6"/>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50"/>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6"/>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50"/>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6"/>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50"/>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6"/>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50"/>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6"/>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50"/>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6"/>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50"/>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6"/>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50"/>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6"/>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50"/>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6"/>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50"/>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6"/>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50"/>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6"/>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50"/>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6"/>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50"/>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6"/>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50"/>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6"/>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50"/>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6"/>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50"/>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6"/>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50"/>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6"/>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50"/>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6"/>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50"/>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6"/>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50"/>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6"/>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50"/>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6"/>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50"/>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6"/>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50"/>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6"/>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50"/>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6"/>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50"/>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6"/>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50"/>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6"/>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50"/>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6"/>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50"/>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6"/>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50"/>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6"/>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50"/>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6"/>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50"/>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6"/>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50"/>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6"/>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50"/>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6"/>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50"/>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6"/>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50"/>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6"/>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50"/>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6"/>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50"/>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6"/>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50"/>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6"/>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50"/>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6"/>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50"/>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6"/>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50"/>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6"/>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50"/>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6"/>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50"/>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6"/>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50"/>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6"/>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50"/>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6"/>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50"/>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6"/>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50"/>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6"/>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50"/>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6"/>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50"/>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6"/>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50"/>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6"/>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50"/>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6"/>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50"/>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6"/>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50"/>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6"/>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50"/>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6"/>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50"/>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6"/>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50"/>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6"/>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50"/>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6"/>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50"/>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6"/>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50"/>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6"/>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50"/>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6"/>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50"/>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6"/>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50"/>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6"/>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50"/>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6"/>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50"/>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6"/>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50"/>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6"/>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50"/>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6"/>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50"/>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6"/>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50"/>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6"/>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50"/>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6"/>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50"/>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6"/>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50"/>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6"/>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50"/>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6"/>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50"/>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6"/>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50"/>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6"/>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50"/>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6"/>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50"/>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6"/>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50"/>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6"/>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50"/>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6"/>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50"/>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6"/>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50"/>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6"/>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50"/>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6"/>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50"/>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6"/>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50"/>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6"/>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50"/>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6"/>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50"/>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6"/>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50"/>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6"/>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50"/>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6"/>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50"/>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6"/>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50"/>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6"/>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50"/>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6"/>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50"/>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6"/>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50"/>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6"/>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50"/>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6"/>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50"/>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6"/>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50"/>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6"/>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50"/>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6"/>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50"/>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6"/>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50"/>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6"/>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50"/>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6"/>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50"/>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6"/>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50"/>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6"/>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50"/>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6"/>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50"/>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6"/>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50"/>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6"/>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50"/>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6"/>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50"/>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6"/>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50"/>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6"/>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50"/>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6"/>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50"/>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6"/>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50"/>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6"/>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50"/>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6"/>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50"/>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6"/>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50"/>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6"/>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50"/>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6"/>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50"/>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6"/>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50"/>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6"/>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50"/>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6"/>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50"/>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6"/>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50"/>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6"/>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50"/>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6"/>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50"/>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6"/>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50"/>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6"/>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50"/>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6"/>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50"/>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6"/>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50"/>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6"/>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50"/>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6"/>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50"/>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6"/>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50"/>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6"/>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50"/>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6"/>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50"/>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6"/>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50"/>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6"/>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50"/>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6"/>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50"/>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6"/>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50"/>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6"/>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50"/>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6"/>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50"/>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6"/>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50"/>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6"/>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50"/>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6"/>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50"/>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6"/>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50"/>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6"/>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50"/>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6"/>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50"/>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6"/>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50"/>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6"/>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50"/>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6"/>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50"/>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6"/>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50"/>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6"/>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50"/>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6"/>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50"/>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6"/>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50"/>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6"/>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50"/>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6"/>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50"/>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6"/>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50"/>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6"/>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50"/>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6"/>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50"/>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6"/>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50"/>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6"/>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50"/>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6"/>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50"/>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6"/>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50"/>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6"/>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50"/>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6"/>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50"/>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6"/>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50"/>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6"/>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50"/>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6"/>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50"/>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6"/>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50"/>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6"/>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50"/>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6"/>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50"/>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6"/>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50"/>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6"/>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50"/>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6"/>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50"/>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6"/>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50"/>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6"/>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50"/>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6"/>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50"/>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6"/>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50"/>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6"/>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50"/>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6"/>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50"/>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6"/>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50"/>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6"/>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50"/>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6"/>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50"/>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6"/>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50"/>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6"/>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50"/>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6"/>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50"/>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6"/>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50"/>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6"/>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50"/>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6"/>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50"/>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6"/>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50"/>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6"/>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50"/>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6"/>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50"/>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6"/>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50"/>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6"/>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50"/>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6"/>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50"/>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6"/>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50"/>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6"/>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50"/>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6"/>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50"/>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6"/>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50"/>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6"/>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50"/>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6"/>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50"/>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6"/>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50"/>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6"/>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50"/>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6"/>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50"/>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6"/>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50"/>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6"/>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50"/>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6"/>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50"/>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6"/>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50"/>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6"/>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50"/>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6"/>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50"/>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6"/>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50"/>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6"/>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50"/>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6"/>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50"/>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6"/>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50"/>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6"/>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50"/>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6"/>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50"/>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6"/>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50"/>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6"/>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50"/>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6"/>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50"/>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6"/>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50"/>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6"/>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50"/>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6"/>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50"/>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6"/>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50"/>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6"/>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50"/>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6"/>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50"/>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6"/>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50"/>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6"/>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50"/>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6"/>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50"/>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6"/>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50"/>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6"/>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50"/>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6"/>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50"/>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6"/>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50"/>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6"/>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50"/>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6"/>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50"/>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6"/>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50"/>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6"/>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50"/>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6"/>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50"/>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6"/>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50"/>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6"/>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50"/>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6"/>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50"/>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6"/>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50"/>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6"/>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50"/>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6"/>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50"/>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6"/>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50"/>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6"/>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50"/>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6"/>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50"/>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6"/>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50"/>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6"/>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50"/>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6"/>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50"/>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6"/>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50"/>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6"/>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50"/>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6"/>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50"/>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6"/>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50"/>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6"/>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50"/>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6"/>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50"/>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6"/>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50"/>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6"/>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50"/>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6"/>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50"/>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6"/>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50"/>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6"/>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50"/>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6"/>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50"/>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6"/>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50"/>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6"/>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50"/>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6"/>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50"/>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6"/>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50"/>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6"/>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50"/>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6"/>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50"/>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6"/>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50"/>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6"/>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50"/>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6"/>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50"/>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6"/>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50"/>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6"/>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50"/>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6"/>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50"/>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6"/>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50"/>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6"/>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50"/>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6"/>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50"/>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6"/>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50"/>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6"/>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50"/>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6"/>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50"/>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6"/>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50"/>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6"/>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50"/>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6"/>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50"/>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6"/>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50"/>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6"/>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50"/>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6"/>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50"/>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6"/>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50"/>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6"/>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50"/>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6"/>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50"/>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6"/>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50"/>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6"/>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50"/>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6"/>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50"/>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6"/>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50"/>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6"/>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50"/>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6"/>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50"/>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6"/>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50"/>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6"/>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50"/>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6"/>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50"/>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6"/>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50"/>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6"/>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50"/>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6"/>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50"/>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6"/>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50"/>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6"/>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50"/>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6"/>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50"/>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6"/>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50"/>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6"/>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50"/>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6"/>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50"/>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6"/>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50"/>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6"/>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50"/>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6"/>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50"/>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6"/>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50"/>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6"/>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50"/>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6"/>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50"/>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6"/>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50"/>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6"/>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50"/>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6"/>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50"/>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6"/>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50"/>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6"/>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50"/>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6"/>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50"/>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6"/>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50"/>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6"/>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50"/>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6"/>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50"/>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6"/>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50"/>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6"/>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50"/>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6"/>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50"/>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6"/>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50"/>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6"/>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50"/>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6"/>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50"/>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6"/>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50"/>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6"/>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50"/>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6"/>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50"/>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6"/>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50"/>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6"/>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50"/>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6"/>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50"/>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6"/>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50"/>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6"/>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50"/>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6"/>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50"/>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6"/>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50"/>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6"/>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50"/>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6"/>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50"/>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6"/>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50"/>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6"/>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50"/>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6"/>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50"/>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6"/>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50"/>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6"/>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50"/>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6"/>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50"/>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6"/>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50"/>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6"/>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50"/>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6"/>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50"/>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6"/>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50"/>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6"/>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50"/>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6"/>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50"/>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6"/>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50"/>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6"/>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50"/>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6"/>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50"/>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6"/>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50"/>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6"/>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50"/>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6"/>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50"/>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6"/>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50"/>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6"/>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50"/>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6"/>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50"/>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6"/>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50"/>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6"/>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50"/>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6"/>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50"/>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6"/>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50"/>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6"/>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50"/>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6"/>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50"/>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6"/>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50"/>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6"/>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50"/>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6"/>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50"/>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6"/>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50"/>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6"/>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50"/>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6"/>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50"/>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6"/>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50"/>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6"/>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50"/>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6"/>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50"/>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6"/>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50"/>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6"/>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50"/>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6"/>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50"/>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6"/>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50"/>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6"/>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50"/>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6"/>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50"/>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6"/>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50"/>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6"/>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50"/>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6"/>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50"/>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6"/>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50"/>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6"/>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50"/>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6"/>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50"/>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6"/>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50"/>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6"/>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50"/>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6"/>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50"/>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6"/>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50"/>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6"/>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50"/>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6"/>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50"/>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6"/>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50"/>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6"/>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50"/>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6"/>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50"/>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6"/>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50"/>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6"/>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50"/>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6"/>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50"/>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6"/>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50"/>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6"/>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50"/>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6"/>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50"/>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6"/>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50"/>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6"/>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50"/>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6"/>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50"/>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6"/>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50"/>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6"/>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50"/>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6"/>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50"/>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6"/>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50"/>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6"/>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50"/>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6"/>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50"/>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6"/>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50"/>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6"/>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50"/>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6"/>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50"/>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6"/>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50"/>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6"/>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50"/>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6"/>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50"/>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6"/>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50"/>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6"/>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50"/>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6"/>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50"/>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6"/>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50"/>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6"/>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50"/>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6"/>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50"/>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6"/>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50"/>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6"/>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50"/>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6"/>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50"/>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6"/>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50"/>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6"/>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50"/>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6"/>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50"/>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6"/>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50"/>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6"/>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50"/>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6"/>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50"/>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6"/>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50"/>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6"/>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50"/>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6"/>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50"/>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6"/>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50"/>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6"/>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50"/>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6"/>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50"/>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6"/>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50"/>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6"/>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50"/>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6"/>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50"/>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6"/>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50"/>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6"/>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50"/>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6"/>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50"/>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6"/>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50"/>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6"/>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50"/>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6"/>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50"/>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6"/>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50"/>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6"/>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50"/>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6"/>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50"/>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6"/>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50"/>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6"/>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50"/>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6"/>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50"/>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6"/>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50"/>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6"/>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50"/>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6"/>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50"/>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6"/>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50"/>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6"/>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50"/>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6"/>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50"/>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6"/>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50"/>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6"/>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50"/>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6"/>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50"/>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6"/>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50"/>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6"/>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50"/>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6"/>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50"/>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6"/>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50"/>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6"/>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50"/>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6"/>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50"/>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6"/>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50"/>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6"/>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50"/>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6"/>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50"/>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6"/>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50"/>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6"/>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50"/>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6"/>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50"/>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6"/>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50"/>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6"/>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50"/>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6"/>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50"/>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6"/>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50"/>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6"/>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50"/>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6"/>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50"/>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6"/>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50"/>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6"/>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50"/>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6"/>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50"/>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6"/>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50"/>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6"/>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50"/>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6"/>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50"/>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6"/>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50"/>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6"/>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50"/>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6"/>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50"/>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6"/>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50"/>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6"/>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50"/>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6"/>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50"/>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6"/>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50"/>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6"/>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50"/>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6"/>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50"/>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6"/>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50"/>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6"/>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50"/>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6"/>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50"/>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6"/>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50"/>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6"/>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50"/>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6"/>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50"/>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6"/>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50"/>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6"/>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50"/>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6"/>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50"/>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6"/>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50"/>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6"/>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50"/>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6"/>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50"/>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6"/>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50"/>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6"/>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50"/>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6"/>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50"/>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6"/>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50"/>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6"/>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50"/>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6"/>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50"/>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6"/>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50"/>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6"/>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50"/>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6"/>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50"/>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6"/>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50"/>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6"/>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50"/>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6"/>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50"/>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6"/>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50"/>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6"/>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50"/>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6"/>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50"/>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6"/>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50"/>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6"/>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50"/>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6"/>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50"/>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6"/>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50"/>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6"/>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50"/>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6"/>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50"/>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6"/>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50"/>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6"/>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50"/>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6"/>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50"/>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6"/>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50"/>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6"/>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50"/>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6"/>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50"/>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6"/>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50"/>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6"/>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50"/>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6"/>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50"/>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6"/>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50"/>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6"/>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50"/>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6"/>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50"/>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6"/>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50"/>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6"/>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50"/>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6"/>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50"/>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6"/>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50"/>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6"/>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50"/>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6"/>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50"/>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6"/>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50"/>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6"/>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50"/>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6"/>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50"/>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6"/>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50"/>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6"/>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50"/>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6"/>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50"/>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6"/>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50"/>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6"/>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50"/>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6"/>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50"/>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6"/>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50"/>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6"/>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50"/>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6"/>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50"/>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6"/>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50"/>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6"/>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50"/>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6"/>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50"/>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6"/>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50"/>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6"/>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50"/>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6"/>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50"/>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6"/>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50"/>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6"/>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50"/>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6"/>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50"/>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6"/>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50"/>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6"/>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50"/>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6"/>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50"/>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6"/>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50"/>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6"/>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50"/>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6"/>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50"/>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6"/>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50"/>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6"/>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50"/>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6"/>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50"/>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6"/>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50"/>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6"/>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50"/>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6"/>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50"/>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6"/>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50"/>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6"/>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50"/>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6"/>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50"/>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6"/>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50"/>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6"/>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50"/>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6"/>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50"/>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6"/>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50"/>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6"/>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50"/>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6"/>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50"/>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6"/>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50"/>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6"/>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50"/>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6"/>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50"/>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6"/>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50"/>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6"/>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50"/>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6"/>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50"/>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6"/>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50"/>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6"/>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50"/>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6"/>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50"/>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6"/>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50"/>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6"/>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50"/>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6"/>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50"/>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6"/>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50"/>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6"/>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50"/>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6"/>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50"/>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6"/>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50"/>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6"/>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50"/>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6"/>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50"/>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6"/>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50"/>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6"/>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50"/>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6"/>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50"/>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6"/>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50"/>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6"/>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50"/>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6"/>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50"/>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6"/>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50"/>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6"/>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50"/>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6"/>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50"/>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6"/>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50"/>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6"/>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50"/>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6"/>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50"/>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6"/>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50"/>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6"/>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50"/>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6"/>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50"/>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6"/>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50"/>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6"/>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50"/>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6"/>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50"/>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6"/>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50"/>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6"/>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50"/>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6"/>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50"/>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6"/>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50"/>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6"/>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50"/>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6"/>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50"/>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6"/>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50"/>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6"/>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50"/>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6"/>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50"/>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6"/>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50"/>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6"/>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50"/>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6"/>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50"/>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6"/>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50"/>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6"/>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50"/>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6"/>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50"/>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6"/>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50"/>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6"/>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50"/>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6"/>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50"/>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6"/>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50"/>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6"/>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50"/>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6"/>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50"/>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6"/>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50"/>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6"/>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50"/>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6"/>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50"/>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6"/>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50"/>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6"/>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50"/>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6"/>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50"/>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6"/>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50"/>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6"/>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50"/>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6"/>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50"/>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6"/>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50"/>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6"/>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50"/>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6"/>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50"/>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6"/>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50"/>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6"/>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50"/>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6"/>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50"/>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6"/>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50"/>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6"/>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50"/>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6"/>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50"/>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6"/>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50"/>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6"/>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50"/>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6"/>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50"/>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6"/>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50"/>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6"/>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50"/>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6"/>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50"/>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6"/>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50"/>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6"/>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50"/>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6"/>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50"/>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6"/>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50"/>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6"/>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50"/>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6"/>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50"/>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6"/>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50"/>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6"/>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50"/>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6"/>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50"/>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6"/>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50"/>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6"/>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50"/>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6"/>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50"/>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6"/>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50"/>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6"/>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50"/>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6"/>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50"/>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6"/>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50"/>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6"/>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50"/>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6"/>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50"/>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6"/>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50"/>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6"/>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50"/>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6"/>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50"/>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6"/>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50"/>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6"/>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50"/>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6"/>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50"/>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6"/>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50"/>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6"/>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50"/>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6"/>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50"/>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6"/>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50"/>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6"/>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50"/>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6"/>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50"/>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6"/>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50"/>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6"/>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50"/>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6"/>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50"/>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6"/>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50"/>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6"/>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50"/>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6"/>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50"/>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6"/>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50"/>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6"/>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50"/>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6"/>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50"/>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6"/>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50"/>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6"/>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50"/>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6"/>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50"/>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6"/>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50"/>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6"/>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50"/>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6"/>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50"/>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6"/>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50"/>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6"/>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50"/>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6"/>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50"/>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6"/>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50"/>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6"/>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50"/>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6"/>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50"/>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6"/>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50"/>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6"/>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50"/>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6"/>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50"/>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6"/>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50"/>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6"/>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50"/>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6"/>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50"/>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6"/>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50"/>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6"/>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50"/>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6"/>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50"/>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6"/>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50"/>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6"/>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50"/>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6"/>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50"/>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6"/>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50"/>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6"/>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50"/>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6"/>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50"/>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6"/>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50"/>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6"/>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50"/>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6"/>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50"/>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6"/>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50"/>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6"/>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50"/>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6"/>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50"/>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6"/>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50"/>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6"/>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50"/>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6"/>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50"/>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6"/>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50"/>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6"/>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50"/>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6"/>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50"/>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6"/>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50"/>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6"/>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50"/>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6"/>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50"/>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6"/>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50"/>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6"/>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50"/>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6"/>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50"/>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6"/>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50"/>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6"/>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50"/>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6"/>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50"/>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6"/>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50"/>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6"/>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50"/>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6"/>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50"/>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6"/>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50"/>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6"/>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50"/>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6"/>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50"/>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6"/>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50"/>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6"/>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50"/>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6"/>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50"/>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6"/>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50"/>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6"/>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50"/>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6"/>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50"/>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6"/>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50"/>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6"/>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50"/>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6"/>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50"/>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6"/>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50"/>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6"/>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50"/>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6"/>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50"/>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6"/>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50"/>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6"/>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50"/>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6"/>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50"/>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6"/>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50"/>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6"/>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50"/>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6"/>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50"/>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6"/>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50"/>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6"/>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50"/>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6"/>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50"/>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6"/>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50"/>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6"/>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50"/>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6"/>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50"/>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6"/>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50"/>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6"/>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50"/>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6"/>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50"/>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6"/>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50"/>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6"/>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50"/>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6"/>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50"/>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6"/>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50"/>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6"/>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50"/>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6"/>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50"/>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6"/>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50"/>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6"/>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50"/>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6"/>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50"/>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6"/>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50"/>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6"/>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50"/>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6"/>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50"/>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6"/>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50"/>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6"/>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50"/>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6"/>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50"/>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6"/>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50"/>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6"/>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50"/>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6"/>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50"/>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6"/>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50"/>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6"/>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50"/>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6"/>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50"/>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6"/>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50"/>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6"/>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50"/>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6"/>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50"/>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6"/>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50"/>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6"/>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50"/>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6"/>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50"/>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6"/>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50"/>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6"/>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50"/>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6"/>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50"/>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6"/>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50"/>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6"/>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50"/>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6"/>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50"/>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6"/>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50"/>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6"/>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50"/>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6"/>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50"/>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6"/>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50"/>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6"/>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50"/>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6"/>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50"/>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6"/>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50"/>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6"/>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50"/>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6"/>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50"/>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6"/>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50"/>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6"/>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50"/>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6"/>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50"/>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6"/>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50"/>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6"/>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50"/>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6"/>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50"/>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6"/>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50"/>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6"/>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50"/>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6"/>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50"/>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6"/>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50"/>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6"/>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50"/>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6"/>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50"/>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6"/>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50"/>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6"/>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50"/>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6"/>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50"/>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6"/>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50"/>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6"/>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50"/>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6"/>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50"/>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6"/>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50"/>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6"/>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50"/>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6"/>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50"/>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6"/>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50"/>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6"/>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50"/>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6"/>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50"/>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6"/>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50"/>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6"/>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50"/>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6"/>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50"/>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6"/>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50"/>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6"/>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50"/>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6"/>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50"/>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6"/>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50"/>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6"/>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50"/>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6"/>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50"/>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6"/>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50"/>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6"/>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50"/>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6"/>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50"/>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6"/>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50"/>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6"/>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50"/>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6"/>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50"/>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6"/>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50"/>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6"/>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50"/>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6"/>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50"/>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6"/>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50"/>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6"/>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50"/>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6"/>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50"/>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6"/>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50"/>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6"/>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50"/>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6"/>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50"/>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6"/>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50"/>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6"/>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50"/>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6"/>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50"/>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6"/>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50"/>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6"/>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50"/>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6"/>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50"/>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6"/>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50"/>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6"/>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50"/>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6"/>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50"/>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6"/>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50"/>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6"/>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50"/>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6"/>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50"/>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6"/>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50"/>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6"/>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50"/>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6"/>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50"/>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6"/>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50"/>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6"/>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50"/>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6"/>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50"/>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6"/>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50"/>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6"/>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50"/>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6"/>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50"/>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6"/>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50"/>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6"/>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50"/>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6"/>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50"/>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6"/>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50"/>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6"/>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50"/>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6"/>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50"/>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6"/>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50"/>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6"/>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50"/>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6"/>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50"/>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6"/>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50"/>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6"/>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50"/>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6"/>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50"/>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6"/>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50"/>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6"/>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50"/>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6"/>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50"/>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6"/>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50"/>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6"/>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50"/>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6"/>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50"/>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6"/>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50"/>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6"/>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50"/>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6"/>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50"/>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6"/>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50"/>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6"/>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50"/>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6"/>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50"/>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6"/>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50"/>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6"/>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50"/>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6"/>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50"/>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6"/>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50"/>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6"/>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50"/>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6"/>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50"/>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6"/>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50"/>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6"/>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50"/>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6"/>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50"/>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6"/>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50"/>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6"/>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50"/>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6"/>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50"/>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6"/>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50"/>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6"/>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50"/>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6"/>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50"/>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6"/>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50"/>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6"/>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50"/>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6"/>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50"/>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6"/>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50"/>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6"/>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50"/>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6"/>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50"/>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6"/>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50"/>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6"/>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50"/>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6"/>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50"/>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6"/>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50"/>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6"/>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50"/>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6"/>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50"/>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6"/>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50"/>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6"/>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50"/>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6"/>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50"/>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6"/>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50"/>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6"/>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50"/>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6"/>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50"/>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6"/>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50"/>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6"/>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50"/>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6"/>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50"/>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6"/>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50"/>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6"/>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50"/>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6"/>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50"/>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6"/>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50"/>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6"/>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50"/>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6"/>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50"/>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6"/>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50"/>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6"/>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50"/>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6"/>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50"/>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6"/>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50"/>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6"/>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50"/>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6"/>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50"/>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6"/>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50"/>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6"/>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50"/>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6"/>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50"/>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6"/>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50"/>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6"/>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50"/>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6"/>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50"/>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6"/>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50"/>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6"/>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50"/>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6"/>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50"/>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6"/>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50"/>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6"/>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50"/>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6"/>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50"/>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6"/>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50"/>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6"/>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50"/>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6"/>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50"/>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6"/>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50"/>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6"/>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50"/>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6"/>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50"/>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6"/>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50"/>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6"/>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50"/>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6"/>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50"/>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6"/>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50"/>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6"/>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50"/>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6"/>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50"/>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6"/>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50"/>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6"/>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50"/>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6"/>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50"/>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6"/>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50"/>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6"/>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50"/>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6"/>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50"/>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6"/>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50"/>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6"/>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50"/>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6"/>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50"/>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6"/>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50"/>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6"/>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50"/>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6"/>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50"/>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6"/>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50"/>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6"/>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50"/>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6"/>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50"/>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6"/>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50"/>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6"/>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50"/>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6"/>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50"/>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6"/>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50"/>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6"/>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50"/>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6"/>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50"/>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6"/>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50"/>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6"/>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50"/>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6"/>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50"/>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6"/>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50"/>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6"/>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50"/>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6"/>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50"/>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6"/>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50"/>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6"/>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50"/>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6"/>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50"/>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6"/>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50"/>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6"/>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50"/>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6"/>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50"/>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6"/>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50"/>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6"/>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50"/>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6"/>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50"/>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6"/>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50"/>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6"/>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50"/>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6"/>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50"/>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6"/>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50"/>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6"/>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50"/>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6"/>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50"/>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6"/>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50"/>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6"/>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50"/>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6"/>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50"/>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6"/>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50"/>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6"/>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50"/>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6"/>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50"/>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6"/>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50"/>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6"/>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50"/>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6"/>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50"/>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6"/>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50"/>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6"/>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50"/>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6"/>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50"/>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6"/>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50"/>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6"/>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50"/>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6"/>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50"/>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6"/>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50"/>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6"/>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50"/>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6"/>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50"/>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6"/>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50"/>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6"/>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50"/>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6"/>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50"/>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6"/>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50"/>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6"/>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50"/>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6"/>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50"/>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6"/>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50"/>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6"/>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50"/>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6"/>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50"/>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6"/>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50"/>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6"/>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50"/>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6"/>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50"/>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6"/>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50"/>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6"/>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50"/>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6"/>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50"/>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6"/>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50"/>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6"/>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50"/>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6"/>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50"/>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6"/>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50"/>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6"/>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50"/>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6"/>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50"/>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6"/>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50"/>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6"/>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50"/>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6"/>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50"/>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6"/>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50"/>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6"/>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50"/>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6"/>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50"/>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6"/>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50"/>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6"/>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50"/>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6"/>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50"/>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6"/>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50"/>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6"/>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50"/>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6"/>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50"/>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6"/>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50"/>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6"/>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50"/>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6"/>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50"/>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6"/>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50"/>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6"/>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50"/>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6"/>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50"/>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6"/>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50"/>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6"/>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50"/>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6"/>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50"/>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6"/>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50"/>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6"/>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50"/>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6"/>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50"/>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6"/>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50"/>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6"/>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50"/>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6"/>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50"/>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6"/>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50"/>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6"/>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50"/>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6"/>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50"/>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6"/>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50"/>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6"/>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50"/>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6"/>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50"/>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6"/>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50"/>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6"/>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50"/>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6"/>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50"/>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6"/>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50"/>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6"/>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50"/>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6"/>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50"/>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6"/>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50"/>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6"/>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50"/>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6"/>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50"/>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6"/>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50"/>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6"/>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50"/>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6"/>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50"/>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6"/>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50"/>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6"/>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50"/>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6"/>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50"/>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6"/>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50"/>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6"/>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50"/>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6"/>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50"/>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6"/>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50"/>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6"/>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50"/>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6"/>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50"/>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6"/>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50"/>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6"/>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50"/>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6"/>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50"/>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6"/>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50"/>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6"/>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50"/>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6"/>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50"/>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6"/>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50"/>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6"/>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50"/>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6"/>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50"/>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6"/>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50"/>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6"/>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50"/>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6"/>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50"/>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6"/>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50"/>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6"/>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50"/>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6"/>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50"/>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6"/>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50"/>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6"/>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50"/>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6"/>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50"/>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6"/>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50"/>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6"/>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50"/>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6"/>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50"/>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6"/>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50"/>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6"/>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50"/>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6"/>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50"/>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6"/>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50"/>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6"/>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50"/>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6"/>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50"/>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6"/>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50"/>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6"/>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50"/>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6"/>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50"/>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6"/>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50"/>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6"/>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50"/>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6"/>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50"/>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6"/>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50"/>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6"/>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50"/>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6"/>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50"/>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6"/>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50"/>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6"/>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50"/>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6"/>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50"/>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6"/>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50"/>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6"/>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50"/>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6"/>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50"/>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6"/>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50"/>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6"/>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50"/>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6"/>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50"/>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6"/>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50"/>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6"/>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50"/>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6"/>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50"/>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6"/>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50"/>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6"/>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50"/>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6"/>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50"/>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6"/>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50"/>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6"/>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50"/>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6"/>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50"/>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6"/>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50"/>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6"/>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50"/>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6"/>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50"/>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6"/>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50"/>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6"/>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50"/>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6"/>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50"/>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6"/>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50"/>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6"/>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50"/>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6"/>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50"/>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6"/>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50"/>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6"/>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50"/>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6"/>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50"/>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6"/>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50"/>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6"/>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50"/>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6"/>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50"/>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6"/>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50"/>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6"/>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50"/>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6"/>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50"/>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6"/>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50"/>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6"/>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50"/>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6"/>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50"/>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6"/>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50"/>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6"/>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50"/>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6"/>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50"/>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6"/>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50"/>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6"/>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50"/>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6"/>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50"/>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6"/>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50"/>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6"/>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50"/>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6"/>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50"/>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6"/>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50"/>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6"/>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50"/>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6"/>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50"/>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6"/>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50"/>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6"/>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50"/>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6"/>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50"/>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6"/>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50"/>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6"/>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50"/>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6"/>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50"/>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6"/>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50"/>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6"/>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50"/>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6"/>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50"/>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6"/>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50"/>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6"/>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50"/>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6"/>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50"/>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6"/>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50"/>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6"/>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50"/>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6"/>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50"/>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6"/>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50"/>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6"/>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50"/>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6"/>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50"/>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6"/>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50"/>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6"/>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50"/>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6"/>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50"/>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6"/>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50"/>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6"/>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50"/>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6"/>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50"/>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6"/>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50"/>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6"/>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50"/>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6"/>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50"/>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6"/>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50"/>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6"/>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50"/>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6"/>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50"/>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6"/>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50"/>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6"/>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50"/>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6"/>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50"/>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6"/>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50"/>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6"/>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50"/>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6"/>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50"/>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6"/>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50"/>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6"/>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50"/>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6"/>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50"/>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6"/>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50"/>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6"/>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50"/>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6"/>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50"/>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6"/>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50"/>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6"/>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50"/>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6"/>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50"/>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6"/>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50"/>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6"/>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50"/>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6"/>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50"/>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6"/>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50"/>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6"/>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50"/>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6"/>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50"/>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6"/>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50"/>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6"/>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50"/>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6"/>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50"/>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6"/>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50"/>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6"/>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50"/>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6"/>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50"/>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6"/>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50"/>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6"/>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50"/>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6"/>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50"/>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6"/>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50"/>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6"/>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50"/>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6"/>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50"/>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6"/>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50"/>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6"/>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50"/>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6"/>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50"/>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6"/>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50"/>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6"/>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50"/>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6"/>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50"/>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6"/>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50"/>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6"/>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50"/>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6"/>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50"/>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6"/>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50"/>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6"/>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50"/>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6"/>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50"/>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6"/>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50"/>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6"/>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50"/>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6"/>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50"/>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6"/>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50"/>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6"/>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50"/>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6"/>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50"/>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6"/>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50"/>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6"/>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50"/>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6"/>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50"/>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6"/>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50"/>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6"/>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50"/>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6"/>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50"/>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6"/>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50"/>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6"/>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50"/>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6"/>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50"/>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6"/>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50"/>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6"/>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50"/>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6"/>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50"/>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6"/>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50"/>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6"/>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50"/>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6"/>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50"/>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6"/>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50"/>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6"/>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50"/>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6"/>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50"/>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6"/>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50"/>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6"/>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50"/>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6"/>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50"/>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6"/>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50"/>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6"/>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50"/>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6"/>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50"/>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6"/>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50"/>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6"/>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50"/>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6"/>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50"/>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6"/>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50"/>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6"/>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50"/>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6"/>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50"/>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6"/>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50"/>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6"/>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50"/>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6"/>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50"/>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6"/>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50"/>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6"/>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50"/>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6"/>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50"/>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6"/>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50"/>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6"/>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50"/>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6"/>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50"/>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6"/>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50"/>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6"/>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50"/>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6"/>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50"/>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6"/>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50"/>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6"/>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50"/>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6"/>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50"/>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6"/>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50"/>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6"/>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50"/>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6"/>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50"/>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6"/>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50"/>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6"/>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50"/>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6"/>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50"/>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6"/>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50"/>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6"/>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50"/>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6"/>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50"/>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6"/>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50"/>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6"/>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50"/>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6"/>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50"/>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6"/>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50"/>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6"/>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50"/>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6"/>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50"/>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6"/>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50"/>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6"/>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50"/>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6"/>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50"/>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6"/>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50"/>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6"/>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50"/>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6"/>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50"/>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6"/>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50"/>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6"/>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50"/>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6"/>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50"/>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6"/>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50"/>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6"/>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50"/>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6"/>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50"/>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6"/>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50"/>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6"/>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50"/>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6"/>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50"/>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6"/>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50"/>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6"/>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50"/>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6"/>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50"/>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6"/>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50"/>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6"/>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50"/>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6"/>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50"/>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6"/>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50"/>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6"/>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50"/>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6"/>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50"/>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6"/>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50"/>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6"/>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50"/>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6"/>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50"/>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6"/>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50"/>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6"/>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50"/>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6"/>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50"/>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6"/>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50"/>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6"/>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50"/>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6"/>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50"/>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6"/>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50"/>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6"/>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50"/>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6"/>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50"/>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6"/>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50"/>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6"/>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50"/>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6"/>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50"/>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6"/>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50"/>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6"/>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50"/>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6"/>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50"/>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6"/>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50"/>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6"/>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50"/>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6"/>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50"/>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6"/>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50"/>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6"/>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50"/>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6"/>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50"/>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6"/>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50"/>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6"/>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50"/>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6"/>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50"/>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6"/>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50"/>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6"/>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50"/>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6"/>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50"/>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6"/>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50"/>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6"/>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50"/>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6"/>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50"/>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6"/>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50"/>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6"/>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50"/>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6"/>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50"/>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6"/>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50"/>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6"/>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50"/>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6"/>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50"/>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6"/>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50"/>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6"/>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50"/>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6"/>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50"/>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6"/>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50"/>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6"/>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50"/>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6"/>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50"/>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6"/>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50"/>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6"/>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50"/>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6"/>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50"/>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6"/>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50"/>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6"/>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50"/>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6"/>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50"/>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6"/>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50"/>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6"/>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50"/>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6"/>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50"/>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6"/>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50"/>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6"/>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50"/>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6"/>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50"/>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6"/>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50"/>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6"/>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50"/>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6"/>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50"/>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6"/>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50"/>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6"/>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50"/>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6"/>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50"/>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6"/>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50"/>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6"/>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50"/>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6"/>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50"/>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6"/>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50"/>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6"/>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50"/>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6"/>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50"/>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6"/>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50"/>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6"/>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50"/>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6"/>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50"/>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6"/>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50"/>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6"/>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50"/>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6"/>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50"/>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6"/>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50"/>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6"/>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50"/>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6"/>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50"/>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6"/>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50"/>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6"/>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50"/>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6"/>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50"/>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6"/>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50"/>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6"/>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50"/>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6"/>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50"/>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6"/>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50"/>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6"/>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50"/>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6"/>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50"/>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6"/>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50"/>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6"/>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50"/>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6"/>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50"/>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6"/>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50"/>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6"/>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50"/>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6"/>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50"/>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6"/>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50"/>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6"/>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50"/>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6"/>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50"/>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6"/>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50"/>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6"/>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50"/>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6"/>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50"/>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6"/>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50"/>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6"/>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50"/>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6"/>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50"/>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6"/>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50"/>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6"/>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50"/>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6"/>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50"/>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6"/>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50"/>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6"/>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50"/>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6"/>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50"/>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6"/>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50"/>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6"/>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50"/>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6"/>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50"/>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6"/>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50"/>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6"/>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50"/>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6"/>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50"/>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6"/>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50"/>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6"/>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50"/>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6"/>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50"/>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6"/>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50"/>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6"/>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50"/>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6"/>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50"/>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6"/>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50"/>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6"/>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50"/>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6"/>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50"/>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6"/>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50"/>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6"/>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50"/>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6"/>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50"/>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6"/>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50"/>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6"/>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50"/>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6"/>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50"/>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6"/>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50"/>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6"/>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50"/>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6"/>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50"/>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6"/>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50"/>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6"/>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50"/>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6"/>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50"/>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6"/>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50"/>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6"/>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50"/>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6"/>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50"/>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6"/>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50"/>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6"/>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50"/>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6"/>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50"/>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6"/>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50"/>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6"/>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50"/>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6"/>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50"/>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6"/>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50"/>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6"/>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50"/>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6"/>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50"/>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6"/>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50"/>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6"/>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50"/>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6"/>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50"/>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6"/>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50"/>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6"/>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50"/>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6"/>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50"/>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6"/>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50"/>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6"/>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50"/>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6"/>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50"/>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6"/>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50"/>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6"/>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50"/>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6"/>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50"/>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6"/>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50"/>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6"/>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50"/>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6"/>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50"/>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6"/>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50"/>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6"/>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50"/>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6"/>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50"/>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6"/>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50"/>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6"/>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50"/>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6"/>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50"/>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6"/>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50"/>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6"/>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50"/>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6"/>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50"/>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6"/>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50"/>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6"/>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50"/>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6"/>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50"/>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6"/>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50"/>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6"/>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50"/>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6"/>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50"/>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6"/>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50"/>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6"/>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50"/>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6"/>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50"/>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6"/>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50"/>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6"/>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50"/>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6"/>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50"/>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6"/>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50"/>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6"/>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50"/>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6"/>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50"/>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6"/>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50"/>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6"/>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50"/>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6"/>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50"/>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6"/>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50"/>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6"/>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50"/>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6"/>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50"/>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6"/>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50"/>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6"/>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50"/>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6"/>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50"/>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6"/>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50"/>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6"/>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50"/>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6"/>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50"/>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6"/>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50"/>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6"/>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50"/>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6"/>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50"/>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6"/>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50"/>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6"/>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50"/>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6"/>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50"/>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6"/>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50"/>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6"/>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50"/>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6"/>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50"/>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6"/>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50"/>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6"/>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50"/>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6"/>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50"/>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6"/>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50"/>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6"/>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50"/>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6"/>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50"/>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6"/>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50"/>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6"/>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50"/>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6"/>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50"/>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6"/>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50"/>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6"/>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50"/>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6"/>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50"/>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6"/>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50"/>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6"/>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50"/>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6"/>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50"/>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6"/>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50"/>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6"/>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50"/>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6"/>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50"/>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6"/>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50"/>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6"/>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50"/>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6"/>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50"/>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6"/>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50"/>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6"/>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50"/>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6"/>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50"/>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6"/>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50"/>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6"/>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50"/>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6"/>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50"/>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6"/>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50"/>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6"/>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50"/>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6"/>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50"/>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6"/>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50"/>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6"/>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50"/>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6"/>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50"/>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6"/>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50"/>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6"/>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50"/>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6"/>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50"/>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6"/>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50"/>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6"/>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50"/>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6"/>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50"/>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6"/>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50"/>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6"/>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50"/>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6"/>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50"/>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6"/>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50"/>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6"/>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50"/>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6"/>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50"/>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6"/>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50"/>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6"/>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50"/>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6"/>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50"/>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6"/>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50"/>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6"/>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50"/>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6"/>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50"/>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6"/>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50"/>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6"/>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50"/>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6"/>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50"/>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6"/>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50"/>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6"/>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50"/>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6"/>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50"/>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6"/>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50"/>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6"/>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50"/>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6"/>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50"/>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6"/>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50"/>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6"/>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50"/>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6"/>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50"/>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6"/>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50"/>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6"/>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50"/>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6"/>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50"/>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6"/>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50"/>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6"/>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50"/>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6"/>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50"/>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6"/>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50"/>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6"/>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50"/>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6"/>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50"/>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6"/>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50"/>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6"/>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50"/>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6"/>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50"/>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6"/>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50"/>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6"/>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50"/>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6"/>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50"/>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6"/>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50"/>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6"/>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50"/>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6"/>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50"/>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6"/>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50"/>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6"/>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50"/>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6"/>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50"/>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6"/>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50"/>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6"/>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50"/>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6"/>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50"/>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6"/>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50"/>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6"/>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50"/>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6"/>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50"/>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6"/>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50"/>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6"/>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50"/>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6"/>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50"/>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6"/>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50"/>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6"/>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50"/>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6"/>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50"/>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6"/>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50"/>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6"/>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50"/>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6"/>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50"/>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6"/>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50"/>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6"/>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50"/>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6"/>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50"/>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6"/>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50"/>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6"/>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50"/>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6"/>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50"/>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6"/>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50"/>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6"/>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50"/>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6"/>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50"/>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6"/>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50"/>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6"/>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50"/>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6"/>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50"/>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6"/>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50"/>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6"/>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50"/>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6"/>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50"/>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6"/>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50"/>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6"/>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50"/>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6"/>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50"/>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6"/>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50"/>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6"/>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50"/>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6"/>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50"/>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6"/>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50"/>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6"/>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50"/>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6"/>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50"/>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6"/>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50"/>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6"/>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50"/>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6"/>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50"/>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6"/>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50"/>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6"/>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50"/>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6"/>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50"/>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6"/>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50"/>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6"/>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50"/>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6"/>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50"/>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6"/>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50"/>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6"/>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50"/>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6"/>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50"/>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6"/>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50"/>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6"/>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50"/>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6"/>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50"/>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6"/>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50"/>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6"/>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50"/>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6"/>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50"/>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6"/>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50"/>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6"/>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50"/>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6"/>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50"/>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6"/>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50"/>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6"/>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50"/>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6"/>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50"/>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6"/>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50"/>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6"/>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50"/>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6"/>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50"/>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6"/>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50"/>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6"/>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50"/>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6"/>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50"/>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6"/>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50"/>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6"/>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50"/>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6"/>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50"/>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6"/>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50"/>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6"/>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50"/>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6"/>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50"/>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6"/>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50"/>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6"/>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50"/>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6"/>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50"/>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6"/>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50"/>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6"/>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50"/>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6"/>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50"/>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6"/>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50"/>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6"/>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50"/>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6"/>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50"/>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6"/>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50"/>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6"/>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50"/>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6"/>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50"/>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6"/>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50"/>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6"/>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50"/>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6"/>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50"/>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6"/>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50"/>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6"/>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50"/>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6"/>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50"/>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6"/>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50"/>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6"/>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50"/>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6"/>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50"/>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6"/>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50"/>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6"/>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50"/>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6"/>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50"/>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6"/>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50"/>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6"/>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50"/>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6"/>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50"/>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6"/>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50"/>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6"/>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50"/>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6"/>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50"/>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6"/>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50"/>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6"/>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50"/>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6"/>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50"/>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6"/>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50"/>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6"/>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50"/>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6"/>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50"/>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6"/>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50"/>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6"/>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50"/>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6"/>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50"/>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6"/>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50"/>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6"/>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50"/>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6"/>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50"/>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6"/>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50"/>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6"/>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50"/>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6"/>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50"/>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6"/>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50"/>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6"/>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50"/>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6"/>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50"/>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6"/>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50"/>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6"/>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50"/>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6"/>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50"/>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6"/>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50"/>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6"/>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50"/>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6"/>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50"/>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6"/>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50"/>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6"/>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50"/>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6"/>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50"/>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6"/>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50"/>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6"/>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50"/>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6"/>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50"/>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6"/>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50"/>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6"/>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50"/>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6"/>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50"/>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6"/>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50"/>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6"/>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50"/>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6"/>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50"/>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6"/>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50"/>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6"/>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50"/>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6"/>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50"/>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6"/>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50"/>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6"/>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50"/>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6"/>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50"/>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6"/>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50"/>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6"/>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50"/>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6"/>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50"/>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6"/>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50"/>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6"/>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50"/>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6"/>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50"/>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6"/>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50"/>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6"/>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50"/>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6"/>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50"/>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6"/>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50"/>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6"/>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50"/>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6"/>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50"/>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6"/>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50"/>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6"/>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50"/>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6"/>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50"/>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6"/>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50"/>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6"/>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50"/>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6"/>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50"/>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6"/>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50"/>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6"/>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50"/>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6"/>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50"/>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6"/>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50"/>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6"/>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50"/>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6"/>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50"/>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6"/>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50"/>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6"/>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50"/>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6"/>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50"/>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6"/>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50"/>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6"/>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50"/>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6"/>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50"/>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6"/>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50"/>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6"/>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50"/>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6"/>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50"/>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6"/>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50"/>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6"/>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50"/>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6"/>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50"/>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6"/>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50"/>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6"/>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50"/>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6"/>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50"/>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6"/>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50"/>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6"/>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50"/>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6"/>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50"/>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6"/>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50"/>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6"/>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50"/>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6"/>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50"/>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6"/>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50"/>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6"/>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50"/>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6"/>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50"/>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6"/>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50"/>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6"/>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50"/>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6"/>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50"/>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6"/>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50"/>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6"/>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50"/>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6"/>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50"/>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6"/>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50"/>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6"/>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50"/>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6"/>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50"/>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6"/>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50"/>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6"/>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50"/>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6"/>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50"/>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6"/>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50"/>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6"/>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50"/>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6"/>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50"/>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6"/>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50"/>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6"/>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50"/>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6"/>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50"/>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6"/>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50"/>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6"/>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50"/>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6"/>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50"/>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6"/>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50"/>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6"/>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50"/>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6"/>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50"/>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6"/>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50"/>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6"/>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50"/>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6"/>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50"/>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6"/>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50"/>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6"/>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50"/>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6"/>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50"/>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6"/>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50"/>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6"/>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50"/>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6"/>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50"/>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6"/>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50"/>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6"/>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50"/>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6"/>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50"/>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6"/>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50"/>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6"/>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50"/>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6"/>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50"/>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6"/>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50"/>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6"/>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50"/>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6"/>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50"/>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6"/>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50"/>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6"/>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50"/>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6"/>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50"/>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6"/>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50"/>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6"/>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50"/>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6"/>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50"/>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6"/>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50"/>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6"/>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50"/>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6"/>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50"/>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6"/>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50"/>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6"/>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50"/>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6"/>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50"/>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6"/>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50"/>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6"/>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50"/>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6"/>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50"/>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6"/>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50"/>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6"/>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50"/>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6"/>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50"/>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6"/>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50"/>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6"/>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50"/>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6"/>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50"/>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6"/>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50"/>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6"/>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50"/>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6"/>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50"/>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6"/>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50"/>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6"/>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50"/>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6"/>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50"/>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6"/>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50"/>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6"/>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50"/>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6"/>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50"/>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6"/>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50"/>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6"/>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50"/>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6"/>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50"/>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6"/>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50"/>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6"/>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50"/>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6"/>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50"/>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6"/>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50"/>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6"/>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50"/>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6"/>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50"/>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6"/>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50"/>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6"/>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50"/>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6"/>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50"/>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6"/>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50"/>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6"/>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50"/>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6"/>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50"/>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6"/>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50"/>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6"/>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50"/>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6"/>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50"/>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6"/>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50"/>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6"/>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50"/>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6"/>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50"/>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6"/>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50"/>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6"/>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50"/>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6"/>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50"/>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6"/>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50"/>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6"/>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50"/>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6"/>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50"/>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6"/>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50"/>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6"/>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50"/>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6"/>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50"/>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6"/>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50"/>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6"/>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50"/>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6"/>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50"/>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6"/>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50"/>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6"/>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50"/>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6"/>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50"/>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6"/>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50"/>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6"/>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50"/>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6"/>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50"/>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6"/>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50"/>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6"/>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50"/>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6"/>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50"/>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6"/>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50"/>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6"/>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50"/>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6"/>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50"/>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6"/>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50"/>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6"/>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50"/>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6"/>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50"/>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6"/>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50"/>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6"/>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50"/>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6"/>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50"/>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6"/>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50"/>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6"/>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50"/>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6"/>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50"/>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6"/>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50"/>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6"/>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50"/>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6"/>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50"/>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6"/>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50"/>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6"/>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50"/>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6"/>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50"/>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6"/>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50"/>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6"/>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50"/>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6"/>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50"/>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6"/>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50"/>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6"/>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50"/>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6"/>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50"/>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6"/>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50"/>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6"/>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50"/>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6"/>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50"/>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6"/>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50"/>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6"/>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50"/>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6"/>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50"/>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6"/>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50"/>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6"/>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50"/>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6"/>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50"/>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6"/>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50"/>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6"/>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50"/>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6"/>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50"/>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6"/>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50"/>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6"/>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50"/>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6"/>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50"/>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6"/>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50"/>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6"/>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50"/>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6"/>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50"/>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6"/>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50"/>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6"/>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50"/>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6"/>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50"/>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6"/>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50"/>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6"/>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50"/>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6"/>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50"/>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6"/>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50"/>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6"/>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50"/>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6"/>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50"/>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6"/>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50"/>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6"/>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50"/>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6"/>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50"/>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6"/>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50"/>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6"/>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50"/>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6"/>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50"/>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6"/>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50"/>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6"/>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50"/>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6"/>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50"/>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6"/>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50"/>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6"/>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50"/>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6"/>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50"/>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6"/>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50"/>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6"/>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50"/>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6"/>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50"/>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6"/>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50"/>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6"/>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50"/>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6"/>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50"/>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6"/>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50"/>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6"/>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50"/>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6"/>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50"/>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6"/>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50"/>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6"/>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50"/>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6"/>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50"/>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6"/>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50"/>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6"/>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50"/>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6"/>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50"/>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6"/>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50"/>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6"/>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50"/>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6"/>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50"/>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6"/>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50"/>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6"/>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50"/>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6"/>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50"/>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6"/>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50"/>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6"/>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50"/>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6"/>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50"/>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6"/>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50"/>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6"/>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50"/>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6"/>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50"/>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6"/>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50"/>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6"/>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50"/>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6"/>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50"/>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6"/>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50"/>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6"/>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50"/>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6"/>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50"/>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6"/>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50"/>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6"/>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50"/>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6"/>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50"/>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6"/>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50"/>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6"/>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50"/>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6"/>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50"/>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6"/>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50"/>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6"/>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50"/>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6"/>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50"/>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6"/>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50"/>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6"/>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50"/>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6"/>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50"/>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6"/>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50"/>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6"/>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50"/>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6"/>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50"/>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6"/>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50"/>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6"/>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50"/>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6"/>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50"/>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6"/>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50"/>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6"/>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50"/>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6"/>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50"/>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6"/>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50"/>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6"/>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50"/>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6"/>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50"/>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6"/>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50"/>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6"/>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50"/>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6"/>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50"/>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6"/>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50"/>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6"/>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50"/>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6"/>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50"/>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6"/>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50"/>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6"/>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50"/>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6"/>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50"/>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6"/>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50"/>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6"/>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50"/>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6"/>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50"/>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6"/>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50"/>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6"/>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50"/>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6"/>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50"/>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6"/>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50"/>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6"/>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50"/>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6"/>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50"/>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6"/>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50"/>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6"/>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50"/>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6"/>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50"/>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6"/>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50"/>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6"/>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50"/>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6"/>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50"/>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6"/>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50"/>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6"/>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50"/>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6"/>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50"/>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6"/>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50"/>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6"/>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50"/>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6"/>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50"/>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6"/>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50"/>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6"/>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50"/>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6"/>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50"/>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6"/>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50"/>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6"/>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50"/>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6"/>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50"/>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6"/>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50"/>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6"/>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50"/>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6"/>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50"/>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6"/>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50"/>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6"/>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50"/>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6"/>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50"/>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6"/>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50"/>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6"/>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50"/>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6"/>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50"/>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6"/>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50"/>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6"/>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50"/>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6"/>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50"/>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6"/>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50"/>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6"/>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50"/>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6"/>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50"/>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6"/>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50"/>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6"/>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50"/>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6"/>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50"/>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6"/>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50"/>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6"/>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50"/>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6"/>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50"/>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6"/>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50"/>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6"/>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50"/>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6"/>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50"/>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6"/>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50"/>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6"/>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50"/>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6"/>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50"/>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6"/>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50"/>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6"/>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50"/>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6"/>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50"/>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6"/>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50"/>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6"/>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50"/>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6"/>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50"/>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6"/>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50"/>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6"/>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50"/>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6"/>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50"/>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6"/>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50"/>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6"/>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50"/>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6"/>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50"/>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6"/>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50"/>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6"/>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50"/>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6"/>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50"/>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6"/>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50"/>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6"/>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50"/>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6"/>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50"/>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6"/>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50"/>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6"/>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50"/>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6"/>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50"/>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6"/>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50"/>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6"/>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50"/>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6"/>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50"/>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6"/>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50"/>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6"/>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50"/>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6"/>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50"/>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6"/>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50"/>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6"/>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50"/>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6"/>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50"/>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6"/>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50"/>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6"/>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50"/>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6"/>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50"/>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6"/>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50"/>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6"/>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50"/>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6"/>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50"/>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6"/>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50"/>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6"/>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50"/>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6"/>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50"/>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6"/>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50"/>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6"/>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50"/>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6"/>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50"/>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6"/>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50"/>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6"/>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50"/>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6"/>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50"/>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6"/>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50"/>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6"/>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50"/>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6"/>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50"/>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6"/>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50"/>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6"/>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50"/>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6"/>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50"/>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6"/>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50"/>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6"/>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50"/>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6"/>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50"/>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6"/>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50"/>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6"/>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50"/>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6"/>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50"/>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6"/>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50"/>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6"/>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50"/>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6"/>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50"/>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6"/>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50"/>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6"/>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50"/>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6"/>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50"/>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6"/>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50"/>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6"/>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50"/>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6"/>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50"/>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6"/>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50"/>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6"/>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50"/>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6"/>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50"/>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6"/>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50"/>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6"/>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50"/>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6"/>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50"/>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6"/>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50"/>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6"/>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50"/>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6"/>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50"/>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6"/>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50"/>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6"/>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50"/>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6"/>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50"/>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6"/>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50"/>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6"/>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50"/>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6"/>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50"/>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6"/>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50"/>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6"/>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50"/>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6"/>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50"/>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6"/>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50"/>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6"/>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50"/>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6"/>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50"/>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6"/>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50"/>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6"/>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50"/>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6"/>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50"/>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6"/>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50"/>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6"/>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50"/>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6"/>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50"/>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6"/>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50"/>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6"/>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50"/>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6"/>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50"/>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6"/>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50"/>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6"/>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50"/>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6"/>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50"/>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6"/>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50"/>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6"/>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50"/>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6"/>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50"/>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6"/>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50"/>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6"/>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50"/>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6"/>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50"/>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6"/>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50"/>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6"/>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50"/>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6"/>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50"/>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6"/>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50"/>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6"/>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50"/>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6"/>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50"/>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6"/>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50"/>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6"/>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50"/>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6"/>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50"/>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6"/>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50"/>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6"/>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50"/>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6"/>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50"/>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6"/>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50"/>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6"/>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50"/>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6"/>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50"/>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6"/>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50"/>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6"/>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50"/>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6"/>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50"/>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6"/>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50"/>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6"/>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50"/>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6"/>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50"/>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6"/>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50"/>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6"/>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50"/>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6"/>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50"/>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6"/>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50"/>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6"/>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50"/>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6"/>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50"/>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6"/>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50"/>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6"/>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50"/>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6"/>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50"/>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6"/>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50"/>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6"/>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50"/>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6"/>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50"/>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6"/>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50"/>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6"/>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50"/>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6"/>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50"/>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6"/>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50"/>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6"/>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50"/>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6"/>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50"/>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6"/>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50"/>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6"/>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50"/>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6"/>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50"/>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6"/>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50"/>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6"/>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50"/>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6"/>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50"/>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6"/>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50"/>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6"/>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50"/>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6"/>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50"/>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6"/>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50"/>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6"/>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50"/>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6"/>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50"/>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6"/>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50"/>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6"/>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50"/>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6"/>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50"/>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6"/>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50"/>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6"/>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50"/>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6"/>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50"/>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6"/>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50"/>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6"/>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50"/>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6"/>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50"/>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6"/>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50"/>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6"/>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50"/>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6"/>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50"/>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6"/>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50"/>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6"/>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50"/>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6"/>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50"/>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6"/>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50"/>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6"/>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50"/>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6"/>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50"/>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6"/>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50"/>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6"/>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50"/>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6"/>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50"/>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6"/>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50"/>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6"/>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50"/>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6"/>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50"/>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6"/>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50"/>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6"/>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50"/>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6"/>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50"/>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6"/>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50"/>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6"/>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50"/>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6"/>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50"/>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6"/>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50"/>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6"/>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50"/>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6"/>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50"/>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6"/>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50"/>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6"/>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50"/>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6"/>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50"/>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6"/>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50"/>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6"/>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50"/>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6"/>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50"/>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6"/>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50"/>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6"/>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50"/>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6"/>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50"/>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6"/>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50"/>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6"/>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50"/>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6"/>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50"/>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6"/>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50"/>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6"/>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50"/>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6"/>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50"/>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6"/>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50"/>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6"/>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50"/>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6"/>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50"/>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6"/>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50"/>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6"/>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50"/>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6"/>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50"/>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6"/>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50"/>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6"/>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50"/>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6"/>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50"/>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6"/>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50"/>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6"/>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50"/>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6"/>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50"/>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6"/>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50"/>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6"/>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50"/>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6"/>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50"/>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6"/>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50"/>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6"/>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50"/>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6"/>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50"/>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6"/>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50"/>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6"/>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50"/>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6"/>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50"/>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6"/>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50"/>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6"/>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50"/>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6"/>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50"/>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6"/>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50"/>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6"/>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50"/>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6"/>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50"/>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6"/>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50"/>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6"/>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50"/>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6"/>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50"/>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6"/>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50"/>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6"/>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50"/>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6"/>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50"/>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6"/>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50"/>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6"/>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50"/>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6"/>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50"/>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6"/>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50"/>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6"/>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50"/>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6"/>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50"/>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6"/>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50"/>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6"/>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50"/>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6"/>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50"/>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6"/>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50"/>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6"/>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50"/>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6"/>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50"/>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6"/>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50"/>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6"/>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50"/>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6"/>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50"/>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6"/>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50"/>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6"/>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50"/>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6"/>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50"/>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6"/>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50"/>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6"/>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50"/>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6"/>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50"/>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6"/>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50"/>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6"/>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50"/>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6"/>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50"/>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6"/>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50"/>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6"/>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50"/>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6"/>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50"/>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6"/>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50"/>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6"/>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50"/>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6"/>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50"/>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6"/>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50"/>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6"/>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50"/>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6"/>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50"/>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6"/>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50"/>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6"/>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50"/>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6"/>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50"/>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6"/>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50"/>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6"/>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50"/>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6"/>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50"/>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6"/>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50"/>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6"/>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50"/>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6"/>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50"/>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6"/>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50"/>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6"/>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50"/>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6"/>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50"/>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6"/>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50"/>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6"/>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50"/>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6"/>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50"/>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6"/>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50"/>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6"/>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50"/>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6"/>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50"/>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6"/>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50"/>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6"/>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50"/>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6"/>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50"/>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6"/>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50"/>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6"/>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50"/>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6"/>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50"/>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6"/>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50"/>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6"/>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50"/>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6"/>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50"/>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6"/>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50"/>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6"/>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50"/>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6"/>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50"/>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6"/>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50"/>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6"/>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50"/>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6"/>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50"/>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6"/>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50"/>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6"/>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50"/>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6"/>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50"/>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6"/>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50"/>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6"/>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50"/>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6"/>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50"/>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6"/>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50"/>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6"/>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50"/>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6"/>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50"/>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6"/>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50"/>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6"/>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50"/>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6"/>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50"/>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6"/>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50"/>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6"/>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50"/>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6"/>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50"/>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6"/>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50"/>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6"/>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50"/>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6"/>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50"/>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6"/>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50"/>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6"/>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50"/>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6"/>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50"/>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6"/>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50"/>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6"/>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50"/>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6"/>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50"/>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6"/>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50"/>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6"/>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50"/>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6"/>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50"/>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6"/>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50"/>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6"/>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50"/>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6"/>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50"/>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6"/>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50"/>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6"/>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50"/>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6"/>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50"/>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6"/>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50"/>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6"/>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50"/>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6"/>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50"/>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6"/>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50"/>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6"/>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50"/>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6"/>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50"/>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6"/>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50"/>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6"/>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50"/>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6"/>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50"/>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6"/>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50"/>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6"/>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50"/>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6"/>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50"/>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6"/>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50"/>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6"/>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50"/>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6"/>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50"/>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6"/>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50"/>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6"/>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50"/>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6"/>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50"/>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6"/>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50"/>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6"/>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50"/>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6"/>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50"/>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6"/>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50"/>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6"/>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50"/>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6"/>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50"/>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6"/>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50"/>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6"/>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50"/>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6"/>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50"/>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6"/>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50"/>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6"/>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50"/>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6"/>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50"/>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6"/>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50"/>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6"/>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50"/>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6"/>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50"/>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6"/>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50"/>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6"/>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50"/>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6"/>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50"/>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6"/>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50"/>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6"/>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50"/>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6"/>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50"/>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6"/>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50"/>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6"/>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50"/>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6"/>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50"/>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6"/>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50"/>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6"/>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50"/>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6"/>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50"/>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6"/>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50"/>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6"/>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50"/>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6"/>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50"/>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6"/>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50"/>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6"/>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50"/>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6"/>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50"/>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6"/>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50"/>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6"/>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50"/>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6"/>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50"/>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6"/>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50"/>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6"/>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50"/>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6"/>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50"/>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6"/>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50"/>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6"/>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50"/>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6"/>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50"/>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6"/>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50"/>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6"/>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50"/>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6"/>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50"/>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6"/>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50"/>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6"/>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50"/>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6"/>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50"/>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6"/>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50"/>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6"/>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50"/>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6"/>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50"/>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6"/>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50"/>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6"/>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50"/>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6"/>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50"/>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6"/>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50"/>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6"/>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50"/>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6"/>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50"/>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6"/>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50"/>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6"/>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50"/>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6"/>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50"/>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6"/>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50"/>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6"/>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50"/>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6"/>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50"/>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6"/>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50"/>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6"/>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50"/>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6"/>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50"/>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6"/>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50"/>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6"/>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50"/>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6"/>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50"/>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6"/>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50"/>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6"/>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50"/>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6"/>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50"/>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6"/>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50"/>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6"/>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50"/>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6"/>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50"/>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6"/>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50"/>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6"/>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50"/>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6"/>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50"/>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6"/>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50"/>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6"/>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50"/>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6"/>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50"/>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6"/>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50"/>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6"/>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50"/>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6"/>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50"/>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6"/>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50"/>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6"/>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50"/>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6"/>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50"/>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6"/>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50"/>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6"/>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50"/>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6"/>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50"/>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6"/>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50"/>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6"/>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50"/>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6"/>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50"/>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6"/>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50"/>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6"/>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50"/>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6"/>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50"/>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6"/>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50"/>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6"/>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50"/>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6"/>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50"/>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6"/>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50"/>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6"/>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50"/>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6"/>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50"/>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6"/>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50"/>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6"/>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50"/>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6"/>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50"/>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6"/>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50"/>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6"/>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50"/>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6"/>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50"/>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6"/>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50"/>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6"/>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50"/>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6"/>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50"/>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6"/>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50"/>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6"/>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50"/>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6"/>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50"/>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6"/>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50"/>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6"/>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50"/>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6"/>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50"/>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6"/>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50"/>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6"/>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50"/>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6"/>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50"/>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6"/>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50"/>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6"/>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50"/>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6"/>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50"/>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6"/>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50"/>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6"/>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50"/>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6"/>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50"/>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6"/>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50"/>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6"/>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50"/>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6"/>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50"/>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6"/>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50"/>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6"/>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50"/>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6"/>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50"/>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6"/>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50"/>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6"/>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50"/>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6"/>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50"/>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6"/>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50"/>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6"/>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50"/>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6"/>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50"/>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6"/>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50"/>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6"/>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50"/>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6"/>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50"/>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6"/>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50"/>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6"/>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50"/>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6"/>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50"/>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6"/>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50"/>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6"/>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50"/>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6"/>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50"/>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6"/>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50"/>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6"/>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50"/>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6"/>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50"/>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6"/>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50"/>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6"/>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50"/>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6"/>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50"/>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6"/>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50"/>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6"/>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50"/>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6"/>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50"/>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6"/>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50"/>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6"/>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50"/>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6"/>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50"/>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6"/>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50"/>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6"/>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50"/>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6"/>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50"/>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6"/>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50"/>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6"/>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50"/>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6"/>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50"/>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6"/>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50"/>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6"/>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50"/>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6"/>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50"/>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6"/>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50"/>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6"/>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50"/>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6"/>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50"/>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6"/>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50"/>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6"/>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50"/>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6"/>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50"/>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6"/>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50"/>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6"/>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50"/>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6"/>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50"/>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6"/>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50"/>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6"/>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50"/>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6"/>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50"/>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6"/>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50"/>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6"/>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50"/>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6"/>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50"/>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6"/>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50"/>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6"/>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50"/>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6"/>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50"/>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6"/>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50"/>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6"/>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50"/>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6"/>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50"/>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6"/>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50"/>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6"/>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50"/>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6"/>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50"/>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6"/>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50"/>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6"/>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50"/>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6"/>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50"/>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6"/>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50"/>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6"/>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50"/>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6"/>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50"/>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6"/>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50"/>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6"/>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50"/>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6"/>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50"/>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6"/>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50"/>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6"/>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50"/>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6"/>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50"/>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6"/>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50"/>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6"/>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50"/>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6"/>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50"/>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6"/>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50"/>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6"/>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50"/>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6"/>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50"/>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6"/>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50"/>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6"/>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50"/>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6"/>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50"/>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6"/>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50"/>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6"/>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50"/>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6"/>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50"/>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6"/>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50"/>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6"/>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50"/>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6"/>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50"/>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6"/>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50"/>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6"/>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50"/>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6"/>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50"/>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6"/>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50"/>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6"/>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50"/>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6"/>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50"/>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6"/>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50"/>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6"/>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50"/>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6"/>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50"/>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6"/>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50"/>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6"/>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50"/>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6"/>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50"/>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6"/>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50"/>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6"/>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50"/>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6"/>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50"/>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6"/>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50"/>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6"/>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50"/>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6"/>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50"/>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6"/>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50"/>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6"/>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50"/>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6"/>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50"/>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6"/>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50"/>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6"/>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50"/>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6"/>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50"/>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6"/>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50"/>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6"/>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50"/>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6"/>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50"/>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6"/>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50"/>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6"/>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50"/>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6"/>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50"/>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6"/>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50"/>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6"/>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50"/>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6"/>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50"/>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6"/>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50"/>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6"/>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50"/>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6"/>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50"/>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6"/>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50"/>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6"/>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50"/>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6"/>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50"/>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6"/>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50"/>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6"/>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50"/>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6"/>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50"/>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6"/>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50"/>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6"/>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50"/>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6"/>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50"/>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6"/>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50"/>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6"/>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50"/>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6"/>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50"/>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6"/>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50"/>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6"/>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50"/>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6"/>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50"/>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6"/>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50"/>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6"/>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50"/>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6"/>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50"/>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6"/>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50"/>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6"/>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50"/>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6"/>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50"/>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6"/>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50"/>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6"/>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50"/>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6"/>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50"/>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6"/>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50"/>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6"/>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50"/>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6"/>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50"/>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6"/>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50"/>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6"/>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50"/>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6"/>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50"/>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6"/>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50"/>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6"/>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50"/>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6"/>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50"/>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6"/>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50"/>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6"/>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50"/>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6"/>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50"/>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6"/>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50"/>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6"/>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50"/>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6"/>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50"/>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6"/>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50"/>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6"/>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50"/>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6"/>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50"/>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6"/>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50"/>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6"/>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50"/>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6"/>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50"/>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6"/>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50"/>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6"/>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50"/>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6"/>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50"/>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6"/>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50"/>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6"/>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50"/>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6"/>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50"/>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6"/>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50"/>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6"/>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50"/>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6"/>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50"/>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6"/>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50"/>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6"/>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50"/>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6"/>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50"/>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6"/>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50"/>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6"/>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50"/>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6"/>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50"/>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6"/>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50"/>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6"/>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50"/>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6"/>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50"/>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6"/>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50"/>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6"/>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50"/>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6"/>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50"/>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6"/>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50"/>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6"/>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50"/>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6"/>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50"/>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6"/>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50"/>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6"/>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50"/>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6"/>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50"/>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6"/>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50"/>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6"/>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50"/>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6"/>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50"/>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6"/>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50"/>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6"/>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50"/>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6"/>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50"/>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6"/>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50"/>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6"/>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50"/>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6"/>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50"/>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6"/>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50"/>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6"/>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50"/>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6"/>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50"/>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6"/>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50"/>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6"/>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50"/>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6"/>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50"/>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6"/>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50"/>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6"/>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50"/>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6"/>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50"/>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6"/>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50"/>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6"/>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50"/>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6"/>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50"/>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6"/>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50"/>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6"/>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50"/>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6"/>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50"/>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6"/>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50"/>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6"/>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50"/>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6"/>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50"/>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6"/>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50"/>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6"/>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50"/>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6"/>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50"/>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6"/>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50"/>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6"/>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50"/>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6"/>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50"/>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6"/>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50"/>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6"/>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50"/>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6"/>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50"/>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6"/>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50"/>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6"/>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50"/>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6"/>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50"/>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6"/>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50"/>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6"/>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50"/>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6"/>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50"/>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6"/>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50"/>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6"/>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50"/>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6"/>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50"/>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6"/>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50"/>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6"/>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50"/>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6"/>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50"/>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6"/>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50"/>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6"/>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50"/>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6"/>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50"/>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6"/>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50"/>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6"/>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50"/>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6"/>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50"/>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6"/>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50"/>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6"/>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50"/>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6"/>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50"/>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6"/>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50"/>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6"/>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50"/>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6"/>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50"/>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6"/>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50"/>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6"/>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50"/>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6"/>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50"/>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6"/>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50"/>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6"/>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50"/>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6"/>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50"/>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6"/>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50"/>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6"/>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50"/>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6"/>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50"/>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6"/>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50"/>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6"/>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50"/>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6"/>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50"/>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6"/>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50"/>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6"/>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50"/>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6"/>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50"/>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6"/>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50"/>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6"/>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50"/>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6"/>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50"/>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6"/>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50"/>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6"/>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50"/>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6"/>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50"/>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6"/>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50"/>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6"/>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50"/>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6"/>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50"/>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6"/>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50"/>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6"/>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50"/>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6"/>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50"/>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6"/>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50"/>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6"/>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50"/>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6"/>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50"/>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6"/>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50"/>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6"/>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50"/>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6"/>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50"/>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6"/>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50"/>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6"/>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50"/>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6"/>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50"/>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6"/>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50"/>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6"/>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50"/>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6"/>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50"/>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6"/>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50"/>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6"/>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50"/>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6"/>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50"/>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6"/>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50"/>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6"/>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50"/>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6"/>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50"/>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6"/>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50"/>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6"/>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50"/>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6"/>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50"/>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6"/>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50"/>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6"/>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50"/>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6"/>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50"/>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6"/>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50"/>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6"/>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50"/>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6"/>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50"/>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6"/>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50"/>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6"/>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50"/>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6"/>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50"/>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6"/>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50"/>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6"/>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50"/>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6"/>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50"/>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6"/>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50"/>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6"/>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50"/>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6"/>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50"/>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6"/>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50"/>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6"/>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50"/>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6"/>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50"/>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6"/>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50"/>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6"/>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50"/>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6"/>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50"/>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6"/>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50"/>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6"/>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50"/>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6"/>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50"/>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6"/>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50"/>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6"/>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50"/>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6"/>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50"/>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6"/>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50"/>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6"/>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50"/>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6"/>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50"/>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6"/>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50"/>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6"/>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50"/>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6"/>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50"/>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6"/>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50"/>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6"/>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50"/>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6"/>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50"/>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6"/>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50"/>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6"/>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50"/>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6"/>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50"/>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6"/>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50"/>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6"/>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50"/>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6"/>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50"/>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6"/>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50"/>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6"/>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50"/>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6"/>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50"/>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6"/>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50"/>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6"/>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50"/>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6"/>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50"/>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6"/>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50"/>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6"/>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50"/>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6"/>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50"/>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6"/>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50"/>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6"/>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50"/>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6"/>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50"/>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6"/>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50"/>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6"/>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50"/>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6"/>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50"/>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6"/>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50"/>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6"/>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50"/>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6"/>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50"/>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6"/>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50"/>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6"/>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50"/>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6"/>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50"/>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6"/>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50"/>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6"/>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50"/>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6"/>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50"/>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6"/>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50"/>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6"/>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50"/>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6"/>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50"/>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6"/>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50"/>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6"/>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50"/>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6"/>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50"/>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6"/>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50"/>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6"/>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50"/>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6"/>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50"/>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6"/>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50"/>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6"/>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50"/>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6"/>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50"/>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6"/>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50"/>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6"/>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50"/>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6"/>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50"/>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6"/>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50"/>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6"/>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50"/>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6"/>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50"/>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6"/>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50"/>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6"/>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50"/>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6"/>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50"/>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6"/>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50"/>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6"/>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50"/>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6"/>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50"/>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6"/>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50"/>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6"/>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50"/>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6"/>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50"/>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6"/>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50"/>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6"/>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50"/>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6"/>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50"/>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6"/>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50"/>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6"/>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50"/>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6"/>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50"/>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6"/>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50"/>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6"/>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50"/>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6"/>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50"/>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6"/>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50"/>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6"/>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50"/>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6"/>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50"/>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6"/>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50"/>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6"/>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50"/>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6"/>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50"/>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6"/>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50"/>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6"/>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50"/>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6"/>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50"/>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6"/>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50"/>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6"/>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50"/>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6"/>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50"/>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6"/>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50"/>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6"/>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50"/>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6"/>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50"/>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6"/>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50"/>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6"/>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50"/>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6"/>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50"/>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6"/>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50"/>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6"/>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50"/>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6"/>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50"/>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6"/>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50"/>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6"/>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50"/>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6"/>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50"/>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6"/>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50"/>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6"/>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50"/>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6"/>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50"/>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6"/>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50"/>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6"/>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50"/>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6"/>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50"/>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6"/>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50"/>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6"/>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50"/>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6"/>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50"/>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6"/>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50"/>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6"/>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50"/>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6"/>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50"/>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6"/>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50"/>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6"/>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50"/>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6"/>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50"/>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6"/>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50"/>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6"/>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50"/>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6"/>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50"/>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6"/>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50"/>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6"/>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50"/>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6"/>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50"/>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6"/>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50"/>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6"/>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50"/>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6"/>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50"/>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6"/>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50"/>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6"/>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50"/>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6"/>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50"/>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6"/>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50"/>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6"/>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50"/>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6"/>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50"/>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6"/>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50"/>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6"/>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50"/>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6"/>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50"/>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6"/>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50"/>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6"/>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50"/>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6"/>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50"/>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6"/>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50"/>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6"/>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50"/>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6"/>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50"/>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6"/>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50"/>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6"/>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50"/>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6"/>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50"/>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6"/>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50"/>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6"/>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50"/>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6"/>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50"/>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6"/>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50"/>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6"/>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50"/>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6"/>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50"/>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6"/>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50"/>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6"/>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50"/>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6"/>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50"/>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6"/>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50"/>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6"/>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50"/>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6"/>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50"/>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6"/>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50"/>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6"/>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50"/>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6"/>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50"/>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6"/>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50"/>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6"/>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50"/>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6"/>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50"/>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6"/>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50"/>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6"/>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50"/>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6"/>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50"/>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6"/>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50"/>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6"/>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50"/>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6"/>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50"/>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6"/>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50"/>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6"/>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50"/>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6"/>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50"/>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6"/>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50"/>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6"/>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50"/>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6"/>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50"/>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6"/>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50"/>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6"/>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50"/>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6"/>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50"/>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6"/>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50"/>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6"/>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50"/>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6"/>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50"/>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6"/>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50"/>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6"/>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50"/>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6"/>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50"/>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6"/>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50"/>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6"/>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50"/>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6"/>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50"/>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6"/>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50"/>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6"/>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50"/>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6"/>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50"/>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6"/>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50"/>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6"/>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50"/>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6"/>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50"/>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6"/>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50"/>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6"/>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50"/>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6"/>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50"/>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6"/>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50"/>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6"/>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50"/>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6"/>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50"/>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6"/>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50"/>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6"/>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50"/>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6"/>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50"/>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6"/>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50"/>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6"/>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50"/>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6"/>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50"/>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6"/>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50"/>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6"/>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50"/>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6"/>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50"/>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6"/>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50"/>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6"/>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50"/>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6"/>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50"/>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6"/>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50"/>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6"/>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50"/>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6"/>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50"/>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6"/>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50"/>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6"/>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50"/>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6"/>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50"/>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6"/>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50"/>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6"/>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50"/>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6"/>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50"/>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6"/>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50"/>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6"/>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50"/>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6"/>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50"/>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6"/>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50"/>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6"/>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50"/>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6"/>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50"/>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6"/>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50"/>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6"/>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50"/>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6"/>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50"/>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6"/>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50"/>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6"/>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50"/>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6"/>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50"/>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6"/>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50"/>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6"/>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50"/>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6"/>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50"/>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6"/>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50"/>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6"/>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50"/>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6"/>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50"/>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6"/>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50"/>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6"/>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50"/>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6"/>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50"/>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6"/>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50"/>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6"/>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50"/>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6"/>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50"/>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6"/>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50"/>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6"/>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50"/>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6"/>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50"/>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6"/>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50"/>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6"/>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50"/>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6"/>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50"/>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6"/>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50"/>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6"/>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50"/>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6"/>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50"/>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6"/>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50"/>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6"/>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50"/>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6"/>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50"/>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6"/>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50"/>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6"/>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50"/>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6"/>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50"/>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6"/>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50"/>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6"/>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50"/>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6"/>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50"/>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6"/>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50"/>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6"/>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50"/>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6"/>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50"/>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6"/>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50"/>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6"/>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50"/>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6"/>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50"/>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6"/>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50"/>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6"/>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50"/>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6"/>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50"/>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6"/>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50"/>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6"/>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50"/>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6"/>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50"/>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6"/>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50"/>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6"/>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50"/>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6"/>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50"/>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6"/>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50"/>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6"/>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50"/>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6"/>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50"/>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6"/>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50"/>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6"/>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50"/>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6"/>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50"/>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6"/>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50"/>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6"/>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50"/>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6"/>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50"/>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6"/>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50"/>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6"/>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50"/>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6"/>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50"/>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6"/>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50"/>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6"/>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50"/>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6"/>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50"/>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6"/>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50"/>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6"/>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50"/>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6"/>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50"/>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6"/>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50"/>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6"/>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50"/>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6"/>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50"/>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6"/>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50"/>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6"/>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50"/>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6"/>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50"/>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6"/>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50"/>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6"/>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50"/>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6"/>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50"/>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6"/>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50"/>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6"/>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50"/>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6"/>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50"/>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6"/>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50"/>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6"/>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50"/>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6"/>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50"/>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6"/>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50"/>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6"/>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50"/>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6"/>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50"/>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6"/>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50"/>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6"/>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50"/>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6"/>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50"/>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6"/>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50"/>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6"/>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50"/>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6"/>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50"/>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6"/>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50"/>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6"/>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50"/>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6"/>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50"/>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6"/>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50"/>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6"/>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50"/>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6"/>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50"/>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6"/>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50"/>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6"/>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50"/>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6"/>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50"/>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6"/>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50"/>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6"/>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50"/>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6"/>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50"/>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6"/>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50"/>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6"/>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50"/>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6"/>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50"/>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6"/>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50"/>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6"/>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50"/>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6"/>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50"/>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6"/>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50"/>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6"/>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50"/>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6"/>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50"/>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6"/>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50"/>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6"/>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50"/>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6"/>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50"/>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6"/>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50"/>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6"/>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50"/>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6"/>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50"/>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6"/>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50"/>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6"/>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50"/>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6"/>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50"/>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6"/>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50"/>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6"/>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50"/>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6"/>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50"/>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6"/>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50"/>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6"/>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50"/>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6"/>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50"/>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6"/>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50"/>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6"/>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50"/>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6"/>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50"/>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6"/>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50"/>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6"/>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50"/>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6"/>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50"/>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6"/>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50"/>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6"/>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50"/>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6"/>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50"/>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6"/>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50"/>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6"/>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50"/>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6"/>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50"/>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6"/>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50"/>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6"/>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50"/>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6"/>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50"/>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6"/>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50"/>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6"/>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50"/>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6"/>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50"/>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6"/>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50"/>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6"/>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50"/>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6"/>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50"/>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6"/>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50"/>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6"/>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50"/>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6"/>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50"/>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6"/>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50"/>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6"/>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50"/>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6"/>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50"/>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6"/>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50"/>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6"/>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50"/>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6"/>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50"/>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6"/>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50"/>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6"/>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50"/>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6"/>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50"/>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6"/>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50"/>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6"/>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50"/>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6"/>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50"/>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6"/>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50"/>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6"/>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50"/>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6"/>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50"/>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6"/>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50"/>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6"/>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50"/>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6"/>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50"/>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6"/>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50"/>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6"/>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50"/>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6"/>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50"/>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6"/>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50"/>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6"/>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50"/>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6"/>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50"/>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6"/>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50"/>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6"/>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50"/>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6"/>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50"/>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6"/>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50"/>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6"/>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50"/>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6"/>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50"/>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6"/>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50"/>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6"/>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50"/>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6"/>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50"/>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6"/>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50"/>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6"/>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50"/>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6"/>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50"/>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6"/>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50"/>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6"/>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50"/>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6"/>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50"/>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6"/>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50"/>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6"/>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50"/>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6"/>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50"/>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6"/>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50"/>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6"/>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50"/>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6"/>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50"/>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6"/>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50"/>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6"/>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50"/>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6"/>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50"/>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6"/>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50"/>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6"/>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50"/>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6"/>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50"/>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6"/>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50"/>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6"/>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50"/>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6"/>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50"/>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6"/>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50"/>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6"/>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50"/>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6"/>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50"/>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6"/>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50"/>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6"/>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50"/>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6"/>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50"/>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6"/>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50"/>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6"/>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50"/>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6"/>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50"/>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6"/>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50"/>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6"/>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50"/>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6"/>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50"/>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6"/>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50"/>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6"/>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50"/>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6"/>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50"/>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6"/>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50"/>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6"/>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50"/>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6"/>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50"/>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6"/>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50"/>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6"/>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50"/>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6"/>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50"/>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6"/>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50"/>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6"/>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50"/>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6"/>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50"/>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6"/>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50"/>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6"/>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50"/>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6"/>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50"/>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6"/>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50"/>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6"/>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50"/>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6"/>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50"/>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6"/>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50"/>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6"/>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50"/>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6"/>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50"/>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6"/>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50"/>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6"/>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50"/>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6"/>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50"/>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6"/>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50"/>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6"/>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50"/>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6"/>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50"/>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6"/>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50"/>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6"/>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50"/>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6"/>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50"/>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6"/>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50"/>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6"/>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50"/>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6"/>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50"/>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6"/>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50"/>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6"/>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50"/>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6"/>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50"/>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6"/>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50"/>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6"/>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50"/>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6"/>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50"/>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6"/>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50"/>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6"/>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50"/>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6"/>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50"/>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6"/>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50"/>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6"/>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50"/>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6"/>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50"/>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6"/>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50"/>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6"/>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50"/>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6"/>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50"/>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6"/>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50"/>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6"/>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50"/>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6"/>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50"/>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6"/>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50"/>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6"/>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50"/>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6"/>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50"/>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6"/>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50"/>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6"/>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50"/>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6"/>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50"/>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6"/>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50"/>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6"/>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50"/>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6"/>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50"/>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6"/>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50"/>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6"/>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50"/>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6"/>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50"/>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6"/>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50"/>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6"/>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50"/>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6"/>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50"/>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6"/>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50"/>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6"/>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50"/>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6"/>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50"/>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6"/>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50"/>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6"/>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50"/>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6"/>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50"/>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6"/>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50"/>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6"/>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50"/>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6"/>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50"/>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6"/>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50"/>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6"/>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50"/>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6"/>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50"/>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6"/>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50"/>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6"/>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50"/>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6"/>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50"/>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6"/>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50"/>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6"/>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50"/>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6"/>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50"/>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6"/>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50"/>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6"/>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50"/>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6"/>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50"/>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6"/>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50"/>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6"/>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50"/>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6"/>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50"/>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6"/>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50"/>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6"/>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50"/>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6"/>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50"/>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6"/>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50"/>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6"/>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50"/>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6"/>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50"/>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6"/>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50"/>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6"/>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50"/>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6"/>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50"/>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6"/>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50"/>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6"/>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50"/>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6"/>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50"/>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6"/>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50"/>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6"/>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50"/>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6"/>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50"/>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6"/>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50"/>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6"/>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50"/>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6"/>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50"/>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6"/>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50"/>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6"/>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50"/>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6"/>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50"/>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6"/>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50"/>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6"/>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50"/>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6"/>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50"/>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6"/>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50"/>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6"/>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50"/>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6"/>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50"/>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6"/>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50"/>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6"/>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50"/>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6"/>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50"/>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6"/>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50"/>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6"/>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50"/>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6"/>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50"/>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6"/>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50"/>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6"/>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50"/>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6"/>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50"/>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6"/>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50"/>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6"/>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50"/>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6"/>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50"/>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6"/>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50"/>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6"/>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50"/>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6"/>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50"/>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6"/>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50"/>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6"/>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50"/>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6"/>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50"/>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6"/>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50"/>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6"/>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50"/>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6"/>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50"/>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6"/>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50"/>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6"/>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50"/>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6"/>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50"/>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6"/>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50"/>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6"/>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50"/>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6"/>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50"/>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6"/>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50"/>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6"/>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50"/>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6"/>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50"/>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6"/>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50"/>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6"/>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50"/>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6"/>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50"/>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6"/>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50"/>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6"/>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50"/>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6"/>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50"/>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6"/>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50"/>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6"/>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50"/>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6"/>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50"/>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6"/>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50"/>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6"/>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50"/>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6"/>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50"/>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6"/>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50"/>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6"/>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50"/>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6"/>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50"/>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6"/>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50"/>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6"/>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50"/>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6"/>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50"/>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6"/>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50"/>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6"/>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50"/>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6"/>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50"/>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6"/>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50"/>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6"/>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50"/>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6"/>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50"/>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6"/>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50"/>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6"/>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50"/>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6"/>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50"/>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6"/>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50"/>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6"/>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50"/>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6"/>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50"/>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6"/>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50"/>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6"/>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50"/>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6"/>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50"/>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6"/>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50"/>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6"/>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50"/>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6"/>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50"/>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6"/>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50"/>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6"/>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50"/>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6"/>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50"/>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6"/>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50"/>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6"/>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50"/>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6"/>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50"/>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6"/>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50"/>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6"/>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50"/>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6"/>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50"/>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6"/>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50"/>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6"/>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50"/>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6"/>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50"/>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6"/>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50"/>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6"/>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50"/>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6"/>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50"/>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6"/>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50"/>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6"/>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50"/>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6"/>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50"/>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6"/>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50"/>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6"/>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50"/>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6"/>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50"/>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6"/>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50"/>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6"/>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50"/>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6"/>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50"/>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6"/>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50"/>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6"/>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50"/>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6"/>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50"/>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6"/>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50"/>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6"/>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50"/>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6"/>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50"/>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6"/>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50"/>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6"/>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50"/>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6"/>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50"/>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6"/>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50"/>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6"/>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50"/>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6"/>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50"/>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6"/>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50"/>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6"/>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50"/>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6"/>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50"/>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6"/>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50"/>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6"/>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50"/>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6"/>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50"/>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6"/>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50"/>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6"/>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50"/>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6"/>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50"/>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6"/>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50"/>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6"/>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50"/>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6"/>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50"/>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6"/>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50"/>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6"/>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50"/>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6"/>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50"/>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6"/>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50"/>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6"/>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50"/>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6"/>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50"/>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6"/>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50"/>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6"/>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50"/>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6"/>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50"/>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6"/>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50"/>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6"/>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50"/>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6"/>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50"/>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6"/>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50"/>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6"/>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50"/>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6"/>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50"/>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6"/>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50"/>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6"/>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50"/>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6"/>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50"/>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6"/>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50"/>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6"/>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50"/>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6"/>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50"/>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6"/>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50"/>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6"/>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50"/>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6"/>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50"/>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6"/>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50"/>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6"/>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50"/>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6"/>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50"/>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6"/>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50"/>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6"/>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50"/>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6"/>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50"/>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6"/>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50"/>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6"/>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50"/>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6"/>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50"/>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6"/>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50"/>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6"/>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50"/>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6"/>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50"/>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6"/>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50"/>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6"/>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50"/>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6"/>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50"/>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6"/>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50"/>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6"/>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50"/>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6"/>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50"/>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6"/>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50"/>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6"/>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50"/>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6"/>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50"/>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6"/>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50"/>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6"/>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50"/>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6"/>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50"/>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6"/>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50"/>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6"/>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50"/>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6"/>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50"/>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6"/>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50"/>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6"/>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50"/>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6"/>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50"/>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6"/>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50"/>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6"/>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50"/>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6"/>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50"/>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6"/>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50"/>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6"/>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50"/>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6"/>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50"/>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6"/>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50"/>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6"/>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50"/>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6"/>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50"/>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6"/>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50"/>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6"/>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50"/>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6"/>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50"/>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6"/>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50"/>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6"/>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50"/>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6"/>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50"/>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6"/>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50"/>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6"/>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50"/>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6"/>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50"/>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6"/>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50"/>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6"/>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50"/>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6"/>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50"/>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6"/>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50"/>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6"/>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50"/>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6"/>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50"/>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6"/>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50"/>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6"/>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50"/>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6"/>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50"/>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6"/>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50"/>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6"/>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50"/>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6"/>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50"/>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6"/>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50"/>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6"/>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50"/>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6"/>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50"/>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6"/>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50"/>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6"/>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50"/>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6"/>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50"/>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6"/>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50"/>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6"/>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50"/>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6"/>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50"/>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6"/>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50"/>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6"/>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50"/>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6"/>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50"/>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6"/>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50"/>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6"/>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50"/>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6"/>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50"/>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6"/>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50"/>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6"/>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50"/>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6"/>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50"/>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6"/>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50"/>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6"/>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50"/>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6"/>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50"/>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6"/>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50"/>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6"/>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50"/>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6"/>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50"/>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6"/>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50"/>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6"/>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50"/>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6"/>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50"/>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6"/>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50"/>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6"/>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50"/>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6"/>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50"/>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6"/>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50"/>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6"/>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50"/>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6"/>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50"/>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6"/>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50"/>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6"/>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50"/>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6"/>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50"/>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6"/>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50"/>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6"/>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50"/>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6"/>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50"/>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6"/>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50"/>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6"/>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50"/>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6"/>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50"/>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6"/>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50"/>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6"/>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50"/>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6"/>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50"/>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6"/>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50"/>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6"/>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50"/>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6"/>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50"/>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6"/>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50"/>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6"/>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50"/>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6"/>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50"/>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6"/>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50"/>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6"/>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50"/>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6"/>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50"/>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6"/>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50"/>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6"/>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50"/>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6"/>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50"/>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6"/>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50"/>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6"/>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50"/>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6"/>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50"/>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6"/>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50"/>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6"/>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50"/>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6"/>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50"/>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6"/>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50"/>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6"/>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50"/>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6"/>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50"/>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6"/>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50"/>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6"/>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50"/>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6"/>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50"/>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6"/>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50"/>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6"/>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50"/>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6"/>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50"/>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6"/>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50"/>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6"/>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50"/>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6"/>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50"/>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6"/>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50"/>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6"/>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50"/>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6"/>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50"/>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6"/>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50"/>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6"/>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50"/>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6"/>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50"/>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6"/>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50"/>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6"/>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50"/>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6"/>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50"/>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6"/>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50"/>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6"/>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50"/>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6"/>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50"/>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6"/>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50"/>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6"/>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50"/>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6"/>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50"/>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6"/>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50"/>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6"/>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50"/>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6"/>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50"/>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6"/>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50"/>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6"/>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50"/>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6"/>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50"/>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6"/>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50"/>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6"/>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50"/>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6"/>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50"/>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6"/>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50"/>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6"/>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50"/>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6"/>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50"/>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6"/>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50"/>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6"/>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50"/>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6"/>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50"/>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6"/>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50"/>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6"/>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50"/>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6"/>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50"/>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6"/>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50"/>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6"/>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50"/>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6"/>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50"/>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6"/>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50"/>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6"/>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50"/>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6"/>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50"/>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6"/>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50"/>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6"/>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50"/>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6"/>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50"/>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6"/>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50"/>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6"/>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50"/>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6"/>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50"/>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6"/>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50"/>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6"/>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50"/>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6"/>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50"/>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6"/>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50"/>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6"/>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50"/>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6"/>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50"/>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6"/>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50"/>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6"/>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50"/>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6"/>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50"/>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6"/>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50"/>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6"/>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50"/>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6"/>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50"/>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6"/>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50"/>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6"/>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50"/>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6"/>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50"/>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6"/>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50"/>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6"/>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50"/>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6"/>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50"/>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6"/>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50"/>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6"/>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50"/>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6"/>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50"/>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6"/>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50"/>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6"/>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50"/>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6"/>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50"/>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6"/>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50"/>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6"/>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50"/>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6"/>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50"/>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6"/>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50"/>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6"/>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50"/>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6"/>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50"/>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6"/>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50"/>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6"/>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50"/>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6"/>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50"/>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6"/>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50"/>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6"/>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50"/>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6"/>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50"/>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6"/>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50"/>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6"/>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50"/>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6"/>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50"/>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6"/>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50"/>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6"/>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50"/>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6"/>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50"/>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6"/>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50"/>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6"/>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50"/>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6"/>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50"/>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6"/>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50"/>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6"/>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50"/>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6"/>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50"/>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6"/>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50"/>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6"/>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50"/>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6"/>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50"/>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6"/>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50"/>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6"/>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50"/>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6"/>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50"/>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6"/>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50"/>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6"/>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50"/>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6"/>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50"/>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6"/>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50"/>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6"/>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50"/>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6"/>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50"/>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6"/>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50"/>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6"/>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50"/>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6"/>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50"/>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6"/>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50"/>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6"/>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50"/>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6"/>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50"/>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6"/>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50"/>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6"/>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50"/>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6"/>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50"/>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6"/>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50"/>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6"/>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50"/>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6"/>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50"/>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6"/>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50"/>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6"/>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50"/>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6"/>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50"/>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6"/>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50"/>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6"/>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50"/>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6"/>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50"/>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6"/>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50"/>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6"/>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50"/>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6"/>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50"/>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6"/>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50"/>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6"/>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50"/>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6"/>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50"/>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6"/>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50"/>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6"/>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50"/>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6"/>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50"/>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6"/>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50"/>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6"/>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50"/>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6"/>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50"/>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6"/>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50"/>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6"/>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50"/>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6"/>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50"/>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6"/>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50"/>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6"/>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50"/>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6"/>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50"/>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6"/>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50"/>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6"/>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50"/>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6"/>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50"/>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6"/>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50"/>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6"/>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50"/>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6"/>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50"/>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6"/>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50"/>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6"/>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50"/>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6"/>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50"/>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6"/>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50"/>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6"/>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50"/>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6"/>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50"/>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6"/>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50"/>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6"/>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50"/>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6"/>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50"/>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6"/>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50"/>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6"/>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50"/>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6"/>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50"/>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6"/>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50"/>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6"/>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50"/>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6"/>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50"/>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6"/>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50"/>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6"/>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50"/>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6"/>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50"/>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6"/>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50"/>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6"/>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50"/>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6"/>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50"/>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6"/>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50"/>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6"/>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50"/>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6"/>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50"/>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6"/>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50"/>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6"/>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50"/>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6"/>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50"/>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6"/>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50"/>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6"/>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50"/>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6"/>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50"/>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6"/>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50"/>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6"/>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50"/>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6"/>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50"/>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6"/>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50"/>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6"/>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50"/>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6"/>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50"/>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6"/>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50"/>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6"/>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50"/>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6"/>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50"/>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6"/>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50"/>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6"/>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50"/>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6"/>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50"/>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6"/>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50"/>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6"/>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50"/>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6"/>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50"/>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6"/>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50"/>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6"/>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50"/>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6"/>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50"/>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6"/>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50"/>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6"/>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50"/>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6"/>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50"/>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6"/>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50"/>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6"/>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50"/>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6"/>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50"/>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6"/>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50"/>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6"/>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50"/>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6"/>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50"/>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6"/>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50"/>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6"/>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50"/>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6"/>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50"/>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6"/>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50"/>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6"/>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50"/>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6"/>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50"/>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6"/>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50"/>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6"/>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50"/>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6"/>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50"/>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6"/>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50"/>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6"/>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50"/>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6"/>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50"/>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6"/>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50"/>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6"/>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50"/>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6"/>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50"/>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6"/>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50"/>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6"/>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50"/>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6"/>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50"/>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6"/>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50"/>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6"/>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50"/>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6"/>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50"/>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6"/>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50"/>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6"/>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50"/>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6"/>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50"/>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6"/>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50"/>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6"/>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50"/>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6"/>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50"/>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6"/>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50"/>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6"/>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50"/>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6"/>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50"/>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6"/>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50"/>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6"/>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50"/>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6"/>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50"/>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6"/>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50"/>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6"/>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50"/>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6"/>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50"/>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6"/>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50"/>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6"/>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50"/>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6"/>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50"/>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6"/>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50"/>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6"/>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50"/>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6"/>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50"/>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6"/>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50"/>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6"/>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50"/>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6"/>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50"/>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6"/>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50"/>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6"/>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50"/>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6"/>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50"/>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6"/>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50"/>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6"/>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50"/>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6"/>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50"/>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6"/>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50"/>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6"/>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50"/>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6"/>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50"/>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6"/>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50"/>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6"/>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50"/>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6"/>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50"/>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6"/>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50"/>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6"/>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50"/>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6"/>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50"/>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6"/>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50"/>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6"/>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50"/>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6"/>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50"/>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6"/>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50"/>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6"/>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50"/>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6"/>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50"/>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6"/>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50"/>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6"/>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50"/>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6"/>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50"/>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6"/>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50"/>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6"/>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50"/>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6"/>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50"/>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6"/>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50"/>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6"/>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50"/>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6"/>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50"/>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6"/>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50"/>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6"/>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50"/>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6"/>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50"/>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6"/>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50"/>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6"/>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50"/>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6"/>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50"/>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6"/>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50"/>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6"/>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50"/>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6"/>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50"/>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6"/>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50"/>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6"/>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50"/>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6"/>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50"/>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6"/>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50"/>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6"/>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50"/>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6"/>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50"/>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6"/>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50"/>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6"/>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50"/>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6"/>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50"/>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6"/>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50"/>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6"/>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50"/>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6"/>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50"/>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6"/>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50"/>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6"/>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50"/>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6"/>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50"/>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6"/>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50"/>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6"/>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50"/>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6"/>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50"/>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6"/>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50"/>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6"/>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50"/>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6"/>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50"/>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6"/>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50"/>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6"/>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50"/>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6"/>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50"/>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6"/>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50"/>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6"/>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50"/>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6"/>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50"/>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6"/>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50"/>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6"/>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50"/>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6"/>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50"/>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6"/>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50"/>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6"/>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50"/>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6"/>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50"/>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6"/>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50"/>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6"/>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50"/>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6"/>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50"/>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6"/>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50"/>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6"/>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50"/>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6"/>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50"/>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6"/>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50"/>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6"/>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50"/>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6"/>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50"/>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6"/>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50"/>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6"/>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50"/>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6"/>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50"/>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6"/>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50"/>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6"/>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50"/>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6"/>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50"/>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6"/>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50"/>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6"/>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50"/>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6"/>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50"/>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6"/>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50"/>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6"/>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50"/>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6"/>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50"/>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6"/>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50"/>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6"/>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50"/>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6"/>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50"/>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6"/>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50"/>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6"/>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50"/>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6"/>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50"/>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6"/>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50"/>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6"/>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50"/>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6"/>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50"/>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6"/>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50"/>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6"/>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50"/>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6"/>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50"/>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6"/>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50"/>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6"/>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50"/>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6"/>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50"/>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6"/>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50"/>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6"/>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50"/>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6"/>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50"/>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6"/>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50"/>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6"/>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50"/>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6"/>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50"/>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6"/>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50"/>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6"/>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50"/>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6"/>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50"/>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6"/>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50"/>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6"/>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50"/>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6"/>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50"/>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6"/>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50"/>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6"/>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50"/>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6"/>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50"/>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6"/>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50"/>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6"/>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50"/>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6"/>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50"/>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6"/>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50"/>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6"/>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50"/>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6"/>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50"/>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6"/>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50"/>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6"/>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50"/>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6"/>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50"/>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6"/>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50"/>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6"/>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50"/>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6"/>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50"/>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6"/>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50"/>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6"/>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50"/>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6"/>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50"/>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6"/>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50"/>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6"/>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50"/>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6"/>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50"/>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6"/>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50"/>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6"/>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50"/>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6"/>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50"/>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6"/>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50"/>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6"/>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50"/>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6"/>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50"/>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6"/>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50"/>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6"/>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50"/>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6"/>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50"/>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6"/>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50"/>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6"/>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50"/>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6"/>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50"/>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6"/>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50"/>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6"/>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50"/>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6"/>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50"/>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6"/>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50"/>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6"/>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50"/>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6"/>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50"/>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6"/>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50"/>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6"/>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50"/>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6"/>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50"/>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6"/>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50"/>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6"/>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50"/>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6"/>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50"/>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6"/>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50"/>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6"/>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50"/>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6"/>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50"/>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6"/>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50"/>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6"/>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50"/>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6"/>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50"/>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6"/>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50"/>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6"/>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50"/>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6"/>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50"/>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6"/>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50"/>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6"/>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50"/>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6"/>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50"/>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6"/>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50"/>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6"/>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50"/>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6"/>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50"/>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6"/>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50"/>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6"/>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50"/>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6"/>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50"/>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6"/>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50"/>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6"/>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50"/>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6"/>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50"/>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6"/>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50"/>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6"/>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50"/>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6"/>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50"/>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6"/>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50"/>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6"/>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50"/>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6"/>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50"/>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6"/>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50"/>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6"/>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50"/>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6"/>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50"/>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6"/>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50"/>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6"/>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50"/>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6"/>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50"/>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6"/>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50"/>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6"/>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50"/>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6"/>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50"/>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6"/>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50"/>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6"/>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50"/>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6"/>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50"/>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6"/>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50"/>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6"/>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50"/>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6"/>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50"/>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6"/>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50"/>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6"/>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50"/>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6"/>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50"/>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6"/>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50"/>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6"/>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50"/>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6"/>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50"/>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6"/>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50"/>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6"/>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50"/>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6"/>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50"/>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6"/>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50"/>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6"/>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50"/>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6"/>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50"/>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6"/>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50"/>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6"/>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50"/>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6"/>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50"/>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6"/>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50"/>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6"/>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50"/>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6"/>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50"/>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6"/>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50"/>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6"/>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50"/>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6"/>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50"/>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6"/>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50"/>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6"/>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50"/>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6"/>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50"/>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6"/>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50"/>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6"/>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50"/>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6"/>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50"/>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6"/>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50"/>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6"/>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50"/>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6"/>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50"/>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6"/>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50"/>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6"/>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50"/>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6"/>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50"/>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6"/>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50"/>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6"/>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50"/>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6"/>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50"/>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6"/>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50"/>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6"/>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50"/>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6"/>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50"/>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6"/>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50"/>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6"/>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50"/>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6"/>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50"/>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6"/>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50"/>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6"/>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50"/>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6"/>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50"/>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6"/>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50"/>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6"/>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50"/>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6"/>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50"/>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6"/>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50"/>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6"/>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50"/>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6"/>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50"/>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6"/>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50"/>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6"/>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50"/>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6"/>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50"/>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6"/>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50"/>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6"/>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50"/>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6"/>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50"/>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6"/>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50"/>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6"/>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50"/>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6"/>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50"/>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6"/>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50"/>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6"/>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50"/>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6"/>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50"/>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6"/>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50"/>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6"/>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50"/>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6"/>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50"/>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6"/>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50"/>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6"/>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50"/>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6"/>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50"/>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6"/>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50"/>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6"/>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50"/>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6"/>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50"/>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6"/>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50"/>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6"/>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50"/>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6"/>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50"/>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6"/>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50"/>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6"/>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50"/>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6"/>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50"/>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6"/>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50"/>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6"/>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50"/>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6"/>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50"/>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6"/>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50"/>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6"/>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50"/>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6"/>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50"/>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6"/>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50"/>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6"/>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50"/>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6"/>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50"/>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6"/>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50"/>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6"/>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50"/>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6"/>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50"/>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6"/>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50"/>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6"/>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50"/>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6"/>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50"/>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6"/>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50"/>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6"/>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50"/>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6"/>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50"/>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6"/>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50"/>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6"/>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50"/>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6"/>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50"/>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6"/>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50"/>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6"/>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50"/>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6"/>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50"/>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6"/>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50"/>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6"/>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50"/>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6"/>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50"/>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6"/>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50"/>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6"/>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50"/>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6"/>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50"/>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6"/>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50"/>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6"/>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50"/>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6"/>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50"/>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6"/>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50"/>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6"/>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50"/>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6"/>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50"/>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6"/>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50"/>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6"/>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50"/>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6"/>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50"/>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6"/>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50"/>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6"/>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50"/>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6"/>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50"/>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6"/>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50"/>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6"/>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50"/>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6"/>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50"/>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6"/>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50"/>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6"/>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50"/>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6"/>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50"/>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6"/>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50"/>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6"/>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50"/>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6"/>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50"/>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6"/>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50"/>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6"/>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50"/>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6"/>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50"/>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6"/>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50"/>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6"/>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50"/>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6"/>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50"/>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6"/>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50"/>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6"/>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50"/>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6"/>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50"/>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6"/>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50"/>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6"/>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50"/>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6"/>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50"/>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6"/>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50"/>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6"/>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50"/>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6"/>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50"/>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6"/>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50"/>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6"/>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50"/>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6"/>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50"/>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6"/>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50"/>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6"/>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50"/>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6"/>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50"/>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6"/>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50"/>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6"/>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50"/>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6"/>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50"/>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6"/>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50"/>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6"/>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50"/>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6"/>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50"/>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6"/>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50"/>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6"/>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50"/>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6"/>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50"/>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6"/>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50"/>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6"/>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50"/>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6"/>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50"/>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6"/>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50"/>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6"/>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50"/>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6"/>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50"/>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6"/>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50"/>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6"/>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50"/>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6"/>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50"/>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6"/>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50"/>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6"/>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50"/>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6"/>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50"/>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6"/>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50"/>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6"/>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50"/>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6"/>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50"/>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6"/>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50"/>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6"/>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50"/>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6"/>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50"/>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6"/>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50"/>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6"/>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50"/>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6"/>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50"/>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6"/>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50"/>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6"/>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50"/>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6"/>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50"/>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6"/>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50"/>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6"/>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50"/>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6"/>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50"/>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6"/>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50"/>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6"/>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50"/>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6"/>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50"/>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6"/>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50"/>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6"/>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50"/>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6"/>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50"/>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6"/>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50"/>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6"/>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50"/>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6"/>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50"/>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6"/>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50"/>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6"/>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50"/>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6"/>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50"/>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6"/>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50"/>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6"/>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50"/>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6"/>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50"/>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6"/>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50"/>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6"/>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50"/>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6"/>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50"/>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6"/>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50"/>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6"/>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50"/>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6"/>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50"/>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6"/>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50"/>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6"/>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50"/>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6"/>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50"/>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6"/>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50"/>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6"/>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50"/>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6"/>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50"/>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6"/>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50"/>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6"/>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50"/>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6"/>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50"/>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6"/>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50"/>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6"/>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50"/>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6"/>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50"/>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6"/>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50"/>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6"/>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50"/>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6"/>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50"/>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6"/>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50"/>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6"/>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50"/>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6"/>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50"/>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6"/>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50"/>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6"/>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50"/>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6"/>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50"/>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6"/>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50"/>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6"/>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50"/>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6"/>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50"/>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6"/>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50"/>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6"/>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50"/>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6"/>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50"/>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6"/>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50"/>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6"/>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50"/>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6"/>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50"/>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6"/>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50"/>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6"/>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50"/>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6"/>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50"/>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6"/>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50"/>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6"/>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50"/>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6"/>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50"/>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6"/>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50"/>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6"/>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50"/>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6"/>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50"/>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6"/>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50"/>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6"/>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50"/>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6"/>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50"/>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6"/>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50"/>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6"/>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50"/>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6"/>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50"/>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6"/>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50"/>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6"/>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50"/>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6"/>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50"/>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6"/>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50"/>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6"/>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50"/>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6"/>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50"/>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6"/>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50"/>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6"/>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50"/>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6"/>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50"/>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6"/>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50"/>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6"/>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50"/>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6"/>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50"/>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6"/>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50"/>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6"/>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50"/>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6"/>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50"/>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6"/>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50"/>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6"/>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50"/>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6"/>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50"/>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6"/>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50"/>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6"/>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50"/>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6"/>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50"/>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6"/>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50"/>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6"/>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50"/>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6"/>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50"/>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6"/>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50"/>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6"/>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50"/>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6"/>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50"/>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6"/>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50"/>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6"/>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50"/>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6"/>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50"/>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6"/>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50"/>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6"/>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50"/>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6"/>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50"/>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6"/>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50"/>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6"/>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50"/>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6"/>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50"/>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6"/>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50"/>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6"/>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50"/>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6"/>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50"/>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6"/>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50"/>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6"/>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50"/>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6"/>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50"/>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6"/>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50"/>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6"/>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50"/>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6"/>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50"/>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6"/>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50"/>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6"/>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50"/>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6"/>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50"/>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6"/>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50"/>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6"/>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50"/>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6"/>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50"/>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6"/>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50"/>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6"/>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50"/>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6"/>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50"/>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6"/>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50"/>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6"/>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50"/>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6"/>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50"/>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6"/>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50"/>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6"/>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50"/>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6"/>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50"/>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6"/>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50"/>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6"/>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50"/>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6"/>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50"/>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6"/>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50"/>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6"/>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50"/>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6"/>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50"/>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6"/>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50"/>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6"/>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50"/>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6"/>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50"/>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6"/>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50"/>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6"/>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50"/>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6"/>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50"/>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6"/>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50"/>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6"/>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50"/>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6"/>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50"/>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6"/>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50"/>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6"/>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50"/>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6"/>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50"/>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6"/>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50"/>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6"/>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50"/>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6"/>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50"/>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6"/>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50"/>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6"/>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50"/>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6"/>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50"/>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6"/>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50"/>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6"/>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50"/>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6"/>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50"/>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6"/>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50"/>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6"/>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50"/>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6"/>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50"/>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6"/>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50"/>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6"/>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50"/>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6"/>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50"/>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6"/>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50"/>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6"/>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50"/>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6"/>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50"/>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6"/>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50"/>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6"/>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50"/>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6"/>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50"/>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6"/>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50"/>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6"/>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50"/>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6"/>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50"/>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6"/>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50"/>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6"/>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50"/>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6"/>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50"/>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6"/>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50"/>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6"/>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50"/>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6"/>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50"/>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6"/>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50"/>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6"/>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50"/>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6"/>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50"/>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6"/>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50"/>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6"/>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50"/>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6"/>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50"/>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6"/>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50"/>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6"/>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50"/>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6"/>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50"/>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6"/>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50"/>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6"/>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50"/>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6"/>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50"/>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6"/>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50"/>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6"/>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50"/>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6"/>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50"/>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6"/>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50"/>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6"/>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50"/>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6"/>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50"/>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6"/>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50"/>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6"/>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50"/>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6"/>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50"/>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6"/>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50"/>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6"/>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50"/>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6"/>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50"/>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6"/>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50"/>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6"/>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50"/>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6"/>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50"/>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6"/>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50"/>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6"/>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50"/>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6"/>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50"/>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6"/>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50"/>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6"/>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50"/>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6"/>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50"/>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6"/>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50"/>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6"/>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50"/>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6"/>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50"/>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6"/>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50"/>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6"/>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50"/>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6"/>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50"/>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6"/>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50"/>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6"/>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50"/>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6"/>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50"/>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6"/>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50"/>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6"/>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50"/>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6"/>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50"/>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6"/>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50"/>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6"/>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50"/>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6"/>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50"/>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6"/>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50"/>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6"/>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50"/>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6"/>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50"/>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6"/>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50"/>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6"/>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50"/>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6"/>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50"/>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6"/>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50"/>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6"/>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50"/>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6"/>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50"/>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6"/>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50"/>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6"/>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50"/>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6"/>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50"/>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6"/>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50"/>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6"/>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50"/>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6"/>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50"/>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6"/>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50"/>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6"/>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50"/>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6"/>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50"/>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6"/>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50"/>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6"/>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50"/>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6"/>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50"/>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6"/>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50"/>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6"/>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50"/>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6"/>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50"/>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6"/>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50"/>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6"/>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50"/>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6"/>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50"/>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6"/>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50"/>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6"/>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50"/>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6"/>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50"/>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6"/>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50"/>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6"/>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50"/>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6"/>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50"/>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6"/>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50"/>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6"/>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50"/>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6"/>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50"/>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6"/>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50"/>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6"/>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50"/>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6"/>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50"/>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6"/>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50"/>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6"/>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50"/>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6"/>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50"/>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6"/>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50"/>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6"/>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50"/>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6"/>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50"/>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6"/>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50"/>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6"/>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50"/>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6"/>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50"/>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6"/>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50"/>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6"/>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50"/>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6"/>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50"/>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6"/>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50"/>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6"/>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50"/>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6"/>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50"/>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6"/>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50"/>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6"/>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50"/>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6"/>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50"/>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6"/>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50"/>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6"/>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50"/>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6"/>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50"/>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6"/>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50"/>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6"/>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50"/>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6"/>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50"/>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6"/>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50"/>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6"/>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50"/>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6"/>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50"/>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6"/>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50"/>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6"/>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50"/>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6"/>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50"/>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6"/>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50"/>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6"/>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50"/>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6"/>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50"/>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6"/>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50"/>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6"/>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50"/>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6"/>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50"/>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6"/>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50"/>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6"/>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50"/>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6"/>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50"/>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6"/>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50"/>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6"/>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50"/>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6"/>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50"/>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6"/>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50"/>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6"/>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50"/>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6"/>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50"/>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6"/>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50"/>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6"/>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50"/>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6"/>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50"/>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6"/>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50"/>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6"/>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50"/>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6"/>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50"/>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6"/>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50"/>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6"/>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50"/>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6"/>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50"/>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6"/>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50"/>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6"/>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50"/>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6"/>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50"/>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6"/>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50"/>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6"/>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50"/>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6"/>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50"/>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6"/>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50"/>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6"/>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50"/>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6"/>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50"/>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6"/>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50"/>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6"/>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50"/>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6"/>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50"/>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6"/>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50"/>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6"/>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50"/>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6"/>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50"/>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6"/>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50"/>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6"/>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50"/>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6"/>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50"/>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6"/>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50"/>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6"/>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50"/>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6"/>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50"/>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6"/>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50"/>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6"/>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50"/>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6"/>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50"/>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6"/>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50"/>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6"/>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50"/>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6"/>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50"/>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6"/>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50"/>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6"/>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50"/>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6"/>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50"/>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6"/>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50"/>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6"/>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50"/>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6"/>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50"/>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6"/>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50"/>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6"/>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50"/>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6"/>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50"/>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6"/>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50"/>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6"/>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50"/>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6"/>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50"/>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6"/>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50"/>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6"/>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50"/>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6"/>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50"/>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6"/>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50"/>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6"/>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50"/>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6"/>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50"/>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6"/>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50"/>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6"/>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50"/>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6"/>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50"/>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6"/>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50"/>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6"/>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50"/>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6"/>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50"/>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6"/>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50"/>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6"/>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50"/>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6"/>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50"/>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6"/>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50"/>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6"/>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50"/>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6"/>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50"/>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6"/>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50"/>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6"/>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50"/>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6"/>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50"/>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6"/>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50"/>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6"/>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50"/>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6"/>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50"/>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6"/>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50"/>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6"/>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50"/>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6"/>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50"/>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6"/>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50"/>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6"/>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50"/>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6"/>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50"/>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6"/>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50"/>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6"/>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50"/>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6"/>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50"/>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6"/>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50"/>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6"/>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50"/>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6"/>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50"/>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6"/>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50"/>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6"/>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50"/>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6"/>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50"/>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6"/>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50"/>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6"/>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50"/>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6"/>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50"/>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6"/>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50"/>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6"/>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50"/>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6"/>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50"/>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6"/>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50"/>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6"/>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50"/>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6"/>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50"/>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6"/>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50"/>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6"/>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50"/>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6"/>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50"/>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6"/>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50"/>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6"/>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50"/>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6"/>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50"/>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6"/>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50"/>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6"/>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50"/>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6"/>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50"/>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6"/>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50"/>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6"/>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50"/>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6"/>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50"/>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6"/>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50"/>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6"/>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50"/>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6"/>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50"/>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6"/>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50"/>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6"/>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50"/>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6"/>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50"/>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6"/>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50"/>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6"/>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50"/>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6"/>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50"/>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6"/>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50"/>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6"/>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50"/>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6"/>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50"/>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6"/>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50"/>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6"/>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50"/>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6"/>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50"/>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6"/>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50"/>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6"/>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50"/>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6"/>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50"/>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6"/>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50"/>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6"/>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50"/>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6"/>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50"/>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6"/>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50"/>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6"/>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50"/>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6"/>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50"/>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6"/>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50"/>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6"/>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50"/>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6"/>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50"/>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6"/>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50"/>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6"/>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50"/>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6"/>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50"/>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6"/>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50"/>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6"/>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50"/>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6"/>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50"/>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6"/>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50"/>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6"/>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50"/>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6"/>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50"/>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6"/>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50"/>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6"/>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50"/>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6"/>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50"/>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6"/>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50"/>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6"/>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50"/>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6"/>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50"/>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6"/>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50"/>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6"/>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50"/>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6"/>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50"/>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6"/>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50"/>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6"/>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50"/>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6"/>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50"/>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6"/>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50"/>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6"/>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50"/>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6"/>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50"/>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6"/>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50"/>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6"/>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50"/>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6"/>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50"/>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6"/>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50"/>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6"/>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50"/>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6"/>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50"/>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6"/>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50"/>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6"/>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50"/>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6"/>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50"/>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6"/>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50"/>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6"/>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50"/>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6"/>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50"/>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6"/>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50"/>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6"/>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50"/>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6"/>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50"/>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6"/>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50"/>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6"/>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50"/>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6"/>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50"/>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6"/>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50"/>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6"/>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50"/>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6"/>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50"/>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6"/>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50"/>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6"/>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50"/>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6"/>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50"/>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6"/>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50"/>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6"/>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50"/>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6"/>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50"/>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6"/>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50"/>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6"/>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50"/>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6"/>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50"/>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6"/>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50"/>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6"/>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50"/>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6"/>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50"/>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6"/>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50"/>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6"/>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50"/>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6"/>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50"/>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6"/>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50"/>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6"/>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50"/>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6"/>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50"/>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6"/>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50"/>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6"/>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50"/>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6"/>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50"/>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6"/>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50"/>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6"/>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50"/>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6"/>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50"/>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6"/>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50"/>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6"/>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50"/>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6"/>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50"/>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6"/>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50"/>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6"/>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50"/>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6"/>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50"/>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6"/>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50"/>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6"/>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50"/>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6"/>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50"/>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6"/>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50"/>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6"/>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50"/>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6"/>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50"/>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6"/>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50"/>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6"/>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50"/>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6"/>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50"/>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6"/>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50"/>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6"/>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50"/>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6"/>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50"/>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6"/>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50"/>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6"/>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50"/>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6"/>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50"/>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6"/>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50"/>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6"/>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50"/>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6"/>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50"/>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6"/>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50"/>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6"/>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50"/>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6"/>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50"/>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6"/>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50"/>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6"/>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50"/>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6"/>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50"/>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6"/>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50"/>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6"/>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50"/>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6"/>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50"/>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6"/>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50"/>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6"/>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50"/>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6"/>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50"/>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6"/>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50"/>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6"/>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50"/>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6"/>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50"/>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6"/>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50"/>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6"/>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50"/>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6"/>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50"/>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6"/>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50"/>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6"/>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50"/>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6"/>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50"/>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6"/>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50"/>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6"/>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50"/>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6"/>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50"/>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6"/>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50"/>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6"/>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50"/>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6"/>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50"/>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6"/>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50"/>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6"/>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50"/>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6"/>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50"/>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6"/>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50"/>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6"/>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50"/>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6"/>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50"/>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6"/>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50"/>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6"/>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50"/>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6"/>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50"/>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6"/>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50"/>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6"/>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50"/>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6"/>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50"/>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6"/>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50"/>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6"/>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50"/>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6"/>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50"/>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6"/>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50"/>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6"/>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50"/>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6"/>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50"/>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6"/>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50"/>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6"/>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50"/>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6"/>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50"/>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6"/>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50"/>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6"/>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50"/>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6"/>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50"/>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6"/>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50"/>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6"/>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50"/>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6"/>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50"/>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6"/>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50"/>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6"/>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50"/>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6"/>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50"/>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6"/>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50"/>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6"/>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50"/>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6"/>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50"/>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6"/>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50"/>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6"/>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50"/>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6"/>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50"/>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6"/>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50"/>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6"/>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50"/>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6"/>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50"/>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6"/>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50"/>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6"/>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50"/>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6"/>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50"/>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6"/>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50"/>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6"/>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50"/>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6"/>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50"/>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6"/>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50"/>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6"/>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50"/>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6"/>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50"/>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6"/>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50"/>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6"/>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50"/>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6"/>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50"/>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6"/>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50"/>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6"/>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50"/>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6"/>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50"/>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6"/>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50"/>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6"/>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50"/>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6"/>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50"/>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6"/>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50"/>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6"/>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50"/>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6"/>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50"/>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6"/>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50"/>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6"/>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50"/>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6"/>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50"/>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6"/>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50"/>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6"/>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50"/>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6"/>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50"/>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6"/>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50"/>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6"/>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50"/>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6"/>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50"/>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6"/>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50"/>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6"/>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50"/>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6"/>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50"/>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6"/>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50"/>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6"/>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50"/>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6"/>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50"/>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6"/>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50"/>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6"/>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50"/>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6"/>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50"/>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6"/>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50"/>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6"/>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50"/>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6"/>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50"/>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6"/>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50"/>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6"/>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50"/>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6"/>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50"/>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6"/>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50"/>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6"/>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50"/>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6"/>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50"/>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6"/>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50"/>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6"/>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50"/>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6"/>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50"/>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6"/>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50"/>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6"/>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50"/>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6"/>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50"/>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6"/>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50"/>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6"/>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50"/>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6"/>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50"/>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6"/>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50"/>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6"/>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50"/>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6"/>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50"/>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6"/>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50"/>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6"/>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50"/>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6"/>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50"/>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6"/>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50"/>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6"/>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50"/>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6"/>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50"/>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6"/>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50"/>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6"/>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50"/>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6"/>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50"/>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6"/>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50"/>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6"/>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50"/>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6"/>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50"/>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6"/>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50"/>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6"/>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50"/>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6"/>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50"/>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6"/>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50"/>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6"/>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50"/>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6"/>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50"/>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6"/>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50"/>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6"/>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50"/>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6"/>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50"/>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6"/>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50"/>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6"/>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50"/>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6"/>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50"/>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6"/>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50"/>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6"/>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50"/>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6"/>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50"/>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6"/>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50"/>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6"/>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50"/>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6"/>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50"/>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6"/>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50"/>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6"/>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50"/>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6"/>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50"/>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6"/>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50"/>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6"/>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50"/>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6"/>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50"/>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6"/>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50"/>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6"/>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50"/>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6"/>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50"/>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6"/>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50"/>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6"/>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50"/>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6"/>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50"/>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6"/>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50"/>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6"/>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50"/>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6"/>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50"/>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6"/>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50"/>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6"/>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50"/>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6"/>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50"/>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6"/>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50"/>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6"/>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50"/>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6"/>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50"/>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6"/>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50"/>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6"/>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50"/>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6"/>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50"/>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6"/>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50"/>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6"/>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50"/>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6"/>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50"/>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6"/>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50"/>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6"/>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50"/>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6"/>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50"/>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6"/>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50"/>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6"/>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50"/>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6"/>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50"/>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6"/>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50"/>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6"/>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50"/>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6"/>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50"/>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6"/>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50"/>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6"/>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50"/>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6"/>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50"/>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6"/>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50"/>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6"/>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50"/>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6"/>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50"/>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6"/>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50"/>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6"/>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50"/>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6"/>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50"/>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6"/>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50"/>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6"/>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50"/>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6"/>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50"/>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6"/>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50"/>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6"/>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50"/>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6"/>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50"/>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6"/>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50"/>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6"/>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50"/>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6"/>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50"/>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6"/>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50"/>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6"/>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50"/>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6"/>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50"/>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6"/>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50"/>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6"/>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50"/>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6"/>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50"/>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6"/>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50"/>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6"/>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50"/>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6"/>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50"/>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6"/>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50"/>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6"/>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50"/>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6"/>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50"/>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6"/>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50"/>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6"/>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50"/>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6"/>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50"/>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6"/>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50"/>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6"/>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50"/>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6"/>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50"/>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6"/>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50"/>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6"/>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50"/>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6"/>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50"/>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6"/>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50"/>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6"/>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50"/>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6"/>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50"/>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6"/>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50"/>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6"/>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50"/>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6"/>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50"/>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6"/>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50"/>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6"/>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50"/>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6"/>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50"/>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6"/>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50"/>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6"/>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50"/>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6"/>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50"/>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6"/>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50"/>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6"/>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50"/>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6"/>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50"/>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6"/>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50"/>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6"/>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50"/>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6"/>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50"/>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6"/>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50"/>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6"/>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50"/>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6"/>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50"/>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6"/>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50"/>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6"/>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50"/>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6"/>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50"/>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6"/>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50"/>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6"/>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50"/>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6"/>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50"/>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6"/>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50"/>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6"/>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50"/>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6"/>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50"/>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6"/>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50"/>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6"/>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50"/>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6"/>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50"/>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6"/>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50"/>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6"/>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50"/>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6"/>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50"/>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6"/>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50"/>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6"/>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50"/>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6"/>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50"/>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6"/>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50"/>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6"/>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50"/>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6"/>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50"/>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6"/>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50"/>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6"/>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50"/>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6"/>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50"/>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6"/>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50"/>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6"/>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50"/>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6"/>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50"/>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6"/>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50"/>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6"/>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50"/>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6"/>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50"/>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6"/>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50"/>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6"/>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50"/>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6"/>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50"/>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6"/>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50"/>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6"/>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50"/>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6"/>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50"/>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6"/>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50"/>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6"/>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50"/>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6"/>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50"/>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6"/>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50"/>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6"/>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50"/>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6"/>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50"/>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6"/>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50"/>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6"/>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50"/>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6"/>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50"/>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6"/>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50"/>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6"/>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50"/>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6"/>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50"/>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6"/>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50"/>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6"/>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50"/>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6"/>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50"/>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6"/>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50"/>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6"/>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50"/>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6"/>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50"/>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6"/>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50"/>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6"/>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50"/>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6"/>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50"/>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6"/>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50"/>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6"/>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50"/>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6"/>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50"/>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6"/>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50"/>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6"/>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50"/>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6"/>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50"/>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6"/>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50"/>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6"/>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50"/>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6"/>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50"/>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6"/>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50"/>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6"/>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50"/>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6"/>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50"/>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6"/>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50"/>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6"/>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50"/>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6"/>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50"/>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6"/>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50"/>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6"/>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50"/>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6"/>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50"/>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6"/>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50"/>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6"/>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50"/>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6"/>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50"/>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6"/>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50"/>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6"/>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50"/>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6"/>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50"/>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6"/>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50"/>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6"/>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50"/>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6"/>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50"/>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6"/>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50"/>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6"/>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50"/>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6"/>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50"/>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6"/>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50"/>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6"/>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50"/>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6"/>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50"/>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6"/>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50"/>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6"/>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50"/>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6"/>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50"/>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6"/>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50"/>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6"/>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50"/>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6"/>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50"/>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6"/>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50"/>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6"/>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50"/>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6"/>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50"/>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6"/>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50"/>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6"/>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50"/>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6"/>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50"/>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6"/>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50"/>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6"/>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50"/>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6"/>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50"/>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6"/>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50"/>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6"/>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50"/>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6"/>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50"/>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6"/>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50"/>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6"/>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50"/>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6"/>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50"/>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6"/>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50"/>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6"/>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50"/>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6"/>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50"/>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6"/>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50"/>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6"/>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50"/>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6"/>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50"/>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6"/>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50"/>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6"/>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50"/>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6"/>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50"/>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6"/>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50"/>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6"/>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50"/>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6"/>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50"/>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6"/>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50"/>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6"/>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50"/>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6"/>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50"/>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6"/>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50"/>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6"/>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50"/>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6"/>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50"/>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6"/>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50"/>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6"/>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50"/>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6"/>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50"/>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6"/>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50"/>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6"/>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50"/>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6"/>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50"/>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6"/>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50"/>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6"/>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50"/>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6"/>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50"/>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6"/>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50"/>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6"/>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50"/>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6"/>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50"/>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6"/>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50"/>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6"/>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50"/>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6"/>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50"/>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6"/>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50"/>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6"/>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50"/>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6"/>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50"/>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6"/>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50"/>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6"/>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50"/>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6"/>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50"/>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6"/>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50"/>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6"/>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50"/>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6"/>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50"/>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6"/>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50"/>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6"/>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50"/>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6"/>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50"/>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6"/>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50"/>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6"/>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50"/>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6"/>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50"/>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6"/>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50"/>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6"/>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50"/>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6"/>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50"/>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6"/>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50"/>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6"/>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50"/>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6"/>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50"/>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6"/>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50"/>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6"/>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50"/>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6"/>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50"/>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6"/>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50"/>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6"/>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50"/>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6"/>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50"/>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6"/>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50"/>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6"/>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50"/>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6"/>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50"/>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6"/>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50"/>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6"/>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50"/>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6"/>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50"/>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6"/>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50"/>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6"/>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50"/>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6"/>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50"/>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6"/>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50"/>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6"/>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50"/>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6"/>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50"/>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6"/>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50"/>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6"/>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50"/>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6"/>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50"/>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6"/>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50"/>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6"/>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50"/>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6"/>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50"/>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6"/>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50"/>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6"/>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50"/>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6"/>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50"/>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6"/>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50"/>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6"/>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50"/>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6"/>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50"/>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6"/>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50"/>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6"/>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50"/>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6"/>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50"/>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6"/>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50"/>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6"/>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50"/>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6"/>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50"/>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6"/>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50"/>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6"/>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50"/>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6"/>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50"/>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6"/>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50"/>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6"/>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50"/>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6"/>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50"/>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6"/>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50"/>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6"/>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50"/>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6"/>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50"/>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6"/>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50"/>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6"/>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50"/>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6"/>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50"/>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6"/>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50"/>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6"/>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50"/>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6"/>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50"/>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6"/>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50"/>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6"/>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50"/>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6"/>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50"/>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6"/>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50"/>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6"/>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50"/>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6"/>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50"/>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6"/>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50"/>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6"/>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50"/>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6"/>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50"/>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6"/>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50"/>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6"/>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50"/>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6"/>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50"/>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6"/>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50"/>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6"/>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50"/>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6"/>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50"/>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6"/>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50"/>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6"/>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50"/>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6"/>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50"/>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6"/>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50"/>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6"/>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50"/>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6"/>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50"/>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6"/>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50"/>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6"/>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50"/>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6"/>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50"/>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6"/>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50"/>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6"/>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50"/>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6"/>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50"/>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6"/>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50"/>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6"/>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50"/>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6"/>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50"/>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6"/>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50"/>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6"/>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50"/>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6"/>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50"/>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6"/>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50"/>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6"/>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50"/>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6"/>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50"/>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6"/>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50"/>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6"/>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50"/>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6"/>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50"/>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6"/>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50"/>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6"/>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50"/>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6"/>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50"/>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6"/>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50"/>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6"/>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50"/>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6"/>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50"/>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6"/>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50"/>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6"/>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50"/>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6"/>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50"/>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6"/>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50"/>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6"/>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50"/>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6"/>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50"/>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6"/>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50"/>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6"/>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50"/>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6"/>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50"/>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6"/>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50"/>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6"/>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50"/>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6"/>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50"/>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6"/>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50"/>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6"/>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50"/>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6"/>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50"/>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6"/>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50"/>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6"/>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50"/>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6"/>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50"/>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6"/>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50"/>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6"/>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50"/>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6"/>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50"/>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6"/>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50"/>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6"/>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50"/>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6"/>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50"/>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6"/>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50"/>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6"/>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50"/>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6"/>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50"/>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6"/>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50"/>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6"/>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50"/>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6"/>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50"/>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6"/>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50"/>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6"/>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50"/>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6"/>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50"/>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6"/>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50"/>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6"/>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50"/>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6"/>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50"/>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6"/>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50"/>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6"/>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50"/>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6"/>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50"/>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6"/>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50"/>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6"/>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50"/>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6"/>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50"/>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6"/>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50"/>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6"/>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50"/>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6"/>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50"/>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6"/>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50"/>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6"/>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50"/>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6"/>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50"/>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6"/>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50"/>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6"/>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50"/>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6"/>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50"/>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6"/>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50"/>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6"/>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50"/>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6"/>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50"/>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6"/>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50"/>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6"/>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50"/>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6"/>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50"/>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6"/>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50"/>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6"/>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50"/>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6"/>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50"/>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6"/>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50"/>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6"/>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50"/>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6"/>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50"/>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6"/>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50"/>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6"/>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50"/>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6"/>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50"/>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6"/>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50"/>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6"/>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50"/>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6"/>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50"/>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6"/>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50"/>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6"/>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50"/>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6"/>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50"/>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6"/>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50"/>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6"/>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50"/>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6"/>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50"/>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6"/>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50"/>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6"/>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50"/>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6"/>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50"/>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6"/>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50"/>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6"/>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50"/>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6"/>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50"/>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6"/>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50"/>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6"/>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50"/>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6"/>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50"/>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6"/>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50"/>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6"/>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50"/>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6"/>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50"/>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6"/>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50"/>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6"/>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50"/>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6"/>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50"/>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6"/>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50"/>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6"/>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50"/>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6"/>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50"/>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6"/>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50"/>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6"/>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50"/>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6"/>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50"/>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6"/>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50"/>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6"/>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50"/>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6"/>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50"/>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6"/>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50"/>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6"/>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50"/>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6"/>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50"/>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6"/>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50"/>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6"/>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50"/>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6"/>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50"/>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6"/>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50"/>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6"/>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50"/>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6"/>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50"/>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6"/>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50"/>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6"/>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50"/>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6"/>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50"/>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6"/>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50"/>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6"/>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50"/>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6"/>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50"/>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6"/>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50"/>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6"/>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50"/>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6"/>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50"/>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6"/>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50"/>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6"/>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50"/>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6"/>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50"/>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6"/>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50"/>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6"/>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50"/>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6"/>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50"/>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6"/>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50"/>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6"/>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50"/>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6"/>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50"/>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6"/>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50"/>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6"/>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50"/>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6"/>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50"/>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6"/>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50"/>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6"/>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50"/>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6"/>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50"/>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6"/>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50"/>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6"/>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50"/>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6"/>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50"/>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6"/>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50"/>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6"/>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50"/>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6"/>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50"/>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6"/>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50"/>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6"/>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50"/>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6"/>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50"/>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6"/>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50"/>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6"/>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50"/>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6"/>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50"/>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6"/>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50"/>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6"/>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50"/>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6"/>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50"/>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6"/>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50"/>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6"/>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50"/>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6"/>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50"/>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6"/>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50"/>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6"/>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50"/>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6"/>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50"/>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6"/>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50"/>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6"/>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50"/>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6"/>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50"/>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6"/>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50"/>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6"/>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50"/>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6"/>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50"/>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6"/>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50"/>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6"/>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50"/>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6"/>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50"/>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6"/>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50"/>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6"/>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50"/>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6"/>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50"/>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6"/>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50"/>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6"/>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50"/>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6"/>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50"/>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6"/>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50"/>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6"/>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50"/>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6"/>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50"/>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6"/>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50"/>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6"/>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50"/>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6"/>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50"/>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6"/>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50"/>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6"/>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50"/>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6"/>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50"/>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6"/>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50"/>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6"/>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50"/>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6"/>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50"/>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6"/>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50"/>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6"/>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50"/>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6"/>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50"/>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6"/>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50"/>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6"/>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50"/>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6"/>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50"/>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6"/>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50"/>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6"/>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50"/>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6"/>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50"/>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6"/>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50"/>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6"/>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50"/>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6"/>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50"/>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6"/>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50"/>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6"/>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50"/>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6"/>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50"/>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6"/>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50"/>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6"/>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50"/>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6"/>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50"/>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6"/>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50"/>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6"/>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50"/>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6"/>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50"/>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6"/>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50"/>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6"/>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50"/>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6"/>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50"/>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6"/>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50"/>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6"/>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50"/>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6"/>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50"/>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6"/>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50"/>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6"/>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50"/>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6"/>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50"/>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6"/>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50"/>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6"/>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50"/>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6"/>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50"/>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6"/>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50"/>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6"/>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50"/>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6"/>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50"/>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6"/>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50"/>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6"/>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50"/>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6"/>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50"/>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6"/>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50"/>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6"/>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50"/>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6"/>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50"/>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6"/>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50"/>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6"/>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50"/>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6"/>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50"/>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6"/>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50"/>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6"/>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50"/>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6"/>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50"/>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6"/>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50"/>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6"/>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50"/>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6"/>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50"/>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6"/>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50"/>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6"/>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50"/>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6"/>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50"/>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6"/>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50"/>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6"/>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50"/>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6"/>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50"/>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6"/>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50"/>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6"/>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50"/>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6"/>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50"/>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6"/>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50"/>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6"/>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50"/>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6"/>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50"/>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6"/>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50"/>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6"/>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50"/>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6"/>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50"/>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6"/>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50"/>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6"/>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50"/>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6"/>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50"/>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6"/>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50"/>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6"/>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50"/>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6"/>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50"/>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6"/>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50"/>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6"/>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50"/>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6"/>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50"/>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6"/>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50"/>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6"/>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50"/>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6"/>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50"/>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6"/>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50"/>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6"/>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50"/>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6"/>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50"/>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6"/>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50"/>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6"/>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50"/>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6"/>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50"/>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6"/>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50"/>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6"/>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50"/>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6"/>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50"/>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6"/>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50"/>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6"/>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50"/>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6"/>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50"/>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6"/>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50"/>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6"/>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50"/>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6"/>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50"/>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6"/>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50"/>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6"/>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50"/>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6"/>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50"/>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6"/>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50"/>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6"/>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50"/>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6"/>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50"/>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6"/>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50"/>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6"/>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50"/>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6"/>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50"/>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6"/>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50"/>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6"/>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50"/>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6"/>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50"/>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6"/>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50"/>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6"/>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50"/>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6"/>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50"/>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6"/>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50"/>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6"/>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50"/>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6"/>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50"/>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6"/>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50"/>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6"/>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50"/>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6"/>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50"/>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6"/>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50"/>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6"/>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50"/>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6"/>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50"/>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6"/>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50"/>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6"/>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50"/>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6"/>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50"/>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6"/>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50"/>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6"/>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50"/>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6"/>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50"/>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6"/>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50"/>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6"/>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50"/>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6"/>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50"/>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6"/>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50"/>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6"/>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50"/>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6"/>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50"/>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6"/>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50"/>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6"/>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50"/>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6"/>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50"/>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6"/>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50"/>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6"/>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50"/>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6"/>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50"/>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6"/>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50"/>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6"/>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50"/>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6"/>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50"/>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6"/>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50"/>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6"/>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50"/>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6"/>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50"/>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6"/>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50"/>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6"/>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50"/>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6"/>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50"/>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6"/>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50"/>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6"/>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50"/>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6"/>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50"/>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6"/>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50"/>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6"/>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50"/>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6"/>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50"/>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6"/>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50"/>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6"/>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50"/>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6"/>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50"/>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6"/>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50"/>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6"/>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50"/>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6"/>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50"/>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6"/>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50"/>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6"/>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50"/>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6"/>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50"/>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6"/>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50"/>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6"/>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50"/>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6"/>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50"/>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6"/>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50"/>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6"/>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50"/>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6"/>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50"/>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6"/>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50"/>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6"/>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50"/>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6"/>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50"/>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6"/>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50"/>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6"/>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50"/>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6"/>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50"/>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6"/>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50"/>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6"/>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50"/>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6"/>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50"/>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6"/>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50"/>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6"/>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50"/>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6"/>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50"/>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6"/>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50"/>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6"/>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50"/>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6"/>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50"/>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6"/>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50"/>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6"/>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50"/>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6"/>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50"/>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6"/>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50"/>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6"/>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50"/>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6"/>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50"/>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6"/>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50"/>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6"/>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50"/>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6"/>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50"/>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6"/>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50"/>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6"/>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50"/>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6"/>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50"/>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6"/>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50"/>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6"/>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50"/>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6"/>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50"/>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6"/>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50"/>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6"/>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50"/>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6"/>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50"/>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6"/>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50"/>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6"/>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50"/>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6"/>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50"/>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6"/>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50"/>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6"/>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50"/>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6"/>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50"/>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6"/>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50"/>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6"/>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50"/>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6"/>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50"/>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6"/>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50"/>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6"/>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50"/>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6"/>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50"/>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6"/>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50"/>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6"/>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50"/>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6"/>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50"/>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6"/>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50"/>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6"/>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50"/>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6"/>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50"/>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6"/>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50"/>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6"/>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50"/>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6"/>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50"/>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6"/>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50"/>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6"/>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50"/>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6"/>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50"/>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6"/>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50"/>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6"/>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50"/>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6"/>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50"/>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6"/>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50"/>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6"/>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50"/>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6"/>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50"/>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6"/>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50"/>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6"/>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50"/>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6"/>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50"/>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6"/>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50"/>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6"/>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50"/>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6"/>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50"/>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6"/>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50"/>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6"/>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50"/>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6"/>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50"/>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6"/>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50"/>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6"/>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50"/>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6"/>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50"/>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6"/>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50"/>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6"/>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50"/>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6"/>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50"/>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6"/>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50"/>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6"/>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50"/>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6"/>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50"/>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6"/>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50"/>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6"/>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50"/>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6"/>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50"/>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6"/>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50"/>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6"/>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50"/>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6"/>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50"/>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6"/>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50"/>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6"/>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50"/>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6"/>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50"/>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6"/>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50"/>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6"/>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50"/>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6"/>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50"/>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6"/>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50"/>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6"/>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50"/>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6"/>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50"/>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6"/>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50"/>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6"/>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50"/>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6"/>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50"/>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6"/>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50"/>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6"/>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50"/>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6"/>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50"/>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6"/>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50"/>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6"/>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50"/>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6"/>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50"/>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6"/>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50"/>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6"/>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50"/>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6"/>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50"/>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6"/>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50"/>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6"/>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50"/>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6"/>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50"/>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6"/>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50"/>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6"/>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50"/>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6"/>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50"/>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6"/>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50"/>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6"/>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50"/>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6"/>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50"/>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6"/>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50"/>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6"/>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50"/>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6"/>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50"/>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6"/>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50"/>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6"/>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50"/>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6"/>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50"/>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6"/>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50"/>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6"/>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50"/>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6"/>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50"/>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6"/>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50"/>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6"/>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50"/>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6"/>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50"/>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6"/>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50"/>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6"/>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50"/>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6"/>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50"/>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6"/>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50"/>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6"/>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50"/>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6"/>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50"/>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6"/>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50"/>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6"/>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50"/>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6"/>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50"/>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6"/>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50"/>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6"/>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50"/>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6"/>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50"/>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6"/>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50"/>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6"/>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50"/>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6"/>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50"/>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6"/>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50"/>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6"/>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50"/>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6"/>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50"/>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6"/>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50"/>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6"/>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50"/>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6"/>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50"/>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6"/>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50"/>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6"/>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50"/>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6"/>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50"/>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6"/>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50"/>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6"/>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50"/>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6"/>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50"/>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6"/>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50"/>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6"/>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50"/>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6"/>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50"/>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6"/>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50"/>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6"/>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50"/>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6"/>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50"/>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6"/>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50"/>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6"/>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50"/>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6"/>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50"/>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6"/>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50"/>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6"/>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50"/>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6"/>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50"/>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6"/>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50"/>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6"/>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50"/>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6"/>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50"/>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6"/>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50"/>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6"/>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50"/>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6"/>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50"/>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6"/>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50"/>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6"/>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50"/>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6"/>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50"/>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6"/>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50"/>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6"/>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50"/>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6"/>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50"/>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6"/>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50"/>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6"/>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50"/>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6"/>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50"/>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6"/>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50"/>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6"/>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50"/>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6"/>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50"/>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6"/>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50"/>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6"/>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50"/>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6"/>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50"/>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6"/>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50"/>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6"/>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50"/>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6"/>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50"/>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6"/>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50"/>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6"/>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50"/>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6"/>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50"/>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6"/>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50"/>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6"/>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50"/>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6"/>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50"/>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6"/>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50"/>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6"/>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50"/>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6"/>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50"/>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6"/>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50"/>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6"/>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50"/>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6"/>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50"/>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6"/>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50"/>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6"/>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50"/>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6"/>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50"/>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6"/>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50"/>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6"/>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50"/>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6"/>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50"/>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6"/>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50"/>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6"/>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50"/>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6"/>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50"/>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6"/>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50"/>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6"/>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50"/>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6"/>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50"/>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6"/>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50"/>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6"/>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50"/>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6"/>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50"/>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6"/>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50"/>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6"/>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50"/>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6"/>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50"/>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6"/>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50"/>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6"/>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50"/>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6"/>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50"/>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6"/>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50"/>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6"/>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50"/>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6"/>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50"/>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6"/>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50"/>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6"/>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50"/>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6"/>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50"/>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6"/>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50"/>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6"/>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50"/>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6"/>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50"/>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6"/>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50"/>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6"/>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50"/>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6"/>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50"/>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6"/>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50"/>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6"/>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50"/>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6"/>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50"/>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6"/>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50"/>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6"/>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50"/>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6"/>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50"/>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6"/>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50"/>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6"/>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50"/>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6"/>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50"/>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6"/>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50"/>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6"/>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50"/>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6"/>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50"/>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6"/>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50"/>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6"/>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50"/>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6"/>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50"/>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6"/>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50"/>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6"/>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50"/>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6"/>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50"/>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6"/>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50"/>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6"/>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50"/>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6"/>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50"/>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6"/>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50"/>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6"/>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50"/>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6"/>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50"/>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6"/>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50"/>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6"/>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50"/>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6"/>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50"/>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6"/>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50"/>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6"/>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50"/>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6"/>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50"/>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6"/>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50"/>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6"/>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50"/>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6"/>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50"/>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6"/>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50"/>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6"/>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50"/>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6"/>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50"/>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6"/>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50"/>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6"/>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50"/>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6"/>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50"/>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6"/>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50"/>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6"/>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50"/>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6"/>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50"/>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6"/>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50"/>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6"/>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50"/>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6"/>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50"/>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6"/>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50"/>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6"/>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50"/>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6"/>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50"/>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6"/>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50"/>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6"/>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50"/>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6"/>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50"/>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6"/>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50"/>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6"/>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50"/>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6"/>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50"/>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6"/>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50"/>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6"/>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50"/>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6"/>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50"/>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6"/>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50"/>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6"/>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50"/>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6"/>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50"/>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6"/>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50"/>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6"/>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50"/>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6"/>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50"/>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6"/>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50"/>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6"/>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50"/>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6"/>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50"/>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6"/>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50"/>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6"/>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50"/>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6"/>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50"/>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6"/>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50"/>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6"/>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50"/>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6"/>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50"/>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6"/>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50"/>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6"/>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50"/>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6"/>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50"/>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6"/>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50"/>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6"/>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50"/>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6"/>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50"/>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6"/>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50"/>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6"/>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50"/>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6"/>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50"/>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6"/>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50"/>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6"/>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50"/>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6"/>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50"/>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6"/>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50"/>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6"/>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50"/>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6"/>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50"/>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6"/>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50"/>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6"/>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50"/>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6"/>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50"/>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6"/>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50"/>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6"/>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50"/>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6"/>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50"/>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6"/>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50"/>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6"/>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50"/>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6"/>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50"/>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6"/>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50"/>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6"/>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50"/>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6"/>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50"/>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6"/>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50"/>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6"/>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50"/>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6"/>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50"/>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6"/>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50"/>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6"/>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50"/>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6"/>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50"/>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6"/>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50"/>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6"/>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50"/>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6"/>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50"/>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6"/>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50"/>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6"/>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50"/>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6"/>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50"/>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6"/>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50"/>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6"/>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50"/>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6"/>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50"/>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6"/>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50"/>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6"/>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50"/>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6"/>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50"/>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6"/>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50"/>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6"/>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50"/>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6"/>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50"/>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6"/>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50"/>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6"/>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50"/>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6"/>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50"/>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6"/>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50"/>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6"/>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50"/>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6"/>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50"/>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6"/>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50"/>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6"/>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50"/>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6"/>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50"/>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6"/>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50"/>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6"/>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50"/>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6"/>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50"/>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6"/>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50"/>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6"/>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50"/>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6"/>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50"/>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6"/>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50"/>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6"/>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50"/>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6"/>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50"/>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6"/>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50"/>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6"/>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50"/>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6"/>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50"/>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6"/>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50"/>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6"/>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50"/>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6"/>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50"/>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6"/>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50"/>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6"/>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50"/>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6"/>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50"/>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6"/>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50"/>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6"/>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50"/>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6"/>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50"/>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6"/>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50"/>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6"/>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50"/>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6"/>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50"/>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6"/>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50"/>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6"/>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50"/>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6"/>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50"/>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6"/>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50"/>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6"/>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50"/>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6"/>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50"/>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6"/>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50"/>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6"/>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50"/>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6"/>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50"/>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6"/>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50"/>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6"/>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50"/>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6"/>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50"/>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6"/>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50"/>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6"/>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50"/>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6"/>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50"/>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6"/>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50"/>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6"/>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50"/>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6"/>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50"/>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6"/>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50"/>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6"/>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50"/>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6"/>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50"/>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6"/>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50"/>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6"/>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50"/>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6"/>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50"/>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6"/>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50"/>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6"/>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50"/>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6"/>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50"/>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6"/>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50"/>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6"/>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50"/>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6"/>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50"/>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6"/>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50"/>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6"/>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50"/>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6"/>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50"/>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6"/>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50"/>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6"/>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50"/>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6"/>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50"/>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6"/>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50"/>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6"/>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50"/>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6"/>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50"/>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6"/>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50"/>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6"/>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50"/>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6"/>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50"/>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6"/>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50"/>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6"/>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50"/>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6"/>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50"/>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6"/>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50"/>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6"/>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50"/>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6"/>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50"/>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6"/>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50"/>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6"/>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50"/>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6"/>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50"/>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6"/>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50"/>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6"/>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50"/>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6"/>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50"/>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6"/>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50"/>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6"/>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50"/>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6"/>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50"/>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6"/>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50"/>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6"/>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50"/>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6"/>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50"/>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6"/>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50"/>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6"/>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50"/>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6"/>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50"/>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6"/>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50"/>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6"/>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50"/>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6"/>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50"/>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6"/>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50"/>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6"/>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50"/>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6"/>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50"/>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6"/>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50"/>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6"/>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50"/>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6"/>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50"/>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6"/>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50"/>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6"/>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50"/>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6"/>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50"/>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6"/>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50"/>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6"/>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50"/>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6"/>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50"/>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6"/>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50"/>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6"/>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50"/>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6"/>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50"/>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6"/>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50"/>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6"/>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50"/>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6"/>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50"/>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6"/>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50"/>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6"/>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50"/>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6"/>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50"/>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6"/>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50"/>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6"/>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50"/>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6"/>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50"/>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6"/>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50"/>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6"/>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50"/>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6"/>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50"/>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6"/>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50"/>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6"/>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50"/>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6"/>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50"/>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6"/>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50"/>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6"/>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50"/>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6"/>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50"/>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6"/>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50"/>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6"/>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50"/>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6"/>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50"/>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6"/>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50"/>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6"/>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50"/>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6"/>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50"/>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6"/>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50"/>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6"/>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50"/>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6"/>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50"/>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6"/>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50"/>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6"/>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50"/>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6"/>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50"/>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6"/>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50"/>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6"/>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50"/>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6"/>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50"/>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6"/>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50"/>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6"/>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50"/>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6"/>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50"/>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6"/>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50"/>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6"/>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50"/>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6"/>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50"/>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6"/>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50"/>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6"/>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50"/>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6"/>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50"/>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6"/>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50"/>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6"/>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50"/>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6"/>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50"/>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6"/>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50"/>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6"/>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50"/>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6"/>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50"/>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6"/>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50"/>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6"/>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50"/>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6"/>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50"/>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6"/>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50"/>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6"/>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50"/>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6"/>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50"/>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6"/>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50"/>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6"/>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50"/>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6"/>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50"/>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6"/>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50"/>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6"/>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50"/>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6"/>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50"/>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6"/>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50"/>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6"/>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50"/>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6"/>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50"/>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6"/>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50"/>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6"/>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50"/>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6"/>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50"/>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6"/>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50"/>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6"/>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50"/>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6"/>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50"/>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6"/>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50"/>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6"/>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50"/>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6"/>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50"/>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6"/>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50"/>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6"/>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50"/>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6"/>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50"/>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6"/>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50"/>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6"/>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50"/>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6"/>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50"/>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6"/>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50"/>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6"/>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50"/>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6"/>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50"/>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6"/>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50"/>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6"/>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50"/>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6"/>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50"/>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6"/>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50"/>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6"/>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50"/>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6"/>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50"/>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6"/>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50"/>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6"/>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50"/>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6"/>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50"/>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6"/>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50"/>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6"/>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50"/>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6"/>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50"/>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6"/>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50"/>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6"/>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50"/>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6"/>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50"/>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6"/>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50"/>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6"/>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50"/>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6"/>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50"/>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6"/>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50"/>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6"/>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50"/>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6"/>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50"/>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6"/>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50"/>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6"/>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50"/>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6"/>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50"/>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6"/>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50"/>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6"/>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50"/>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6"/>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50"/>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6"/>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50"/>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6"/>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50"/>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6"/>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50"/>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6"/>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50"/>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6"/>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50"/>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6"/>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50"/>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6"/>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50"/>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6"/>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50"/>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6"/>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50"/>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6"/>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50"/>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6"/>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50"/>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6"/>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50"/>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6"/>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50"/>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6"/>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50"/>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6"/>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50"/>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6"/>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50"/>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6"/>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50"/>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6"/>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50"/>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6"/>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50"/>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6"/>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50"/>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6"/>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50"/>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6"/>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50"/>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6"/>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50"/>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6"/>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50"/>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6"/>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50"/>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6"/>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50"/>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6"/>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50"/>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6"/>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50"/>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6"/>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50"/>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6"/>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50"/>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6"/>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50"/>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6"/>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50"/>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6"/>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50"/>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6"/>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50"/>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6"/>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50"/>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6"/>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50"/>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6"/>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50"/>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6"/>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50"/>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6"/>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50"/>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6"/>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50"/>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6"/>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50"/>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6"/>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50"/>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6"/>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50"/>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6"/>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50"/>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6"/>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50"/>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6"/>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50"/>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6"/>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50"/>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6"/>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50"/>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6"/>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50"/>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6"/>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50"/>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6"/>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50"/>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6"/>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50"/>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6"/>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50"/>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6"/>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50"/>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6"/>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50"/>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6"/>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50"/>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6"/>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50"/>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6"/>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50"/>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6"/>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50"/>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6"/>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50"/>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6"/>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50"/>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6"/>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50"/>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6"/>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50"/>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6"/>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50"/>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6"/>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50"/>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6"/>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50"/>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6"/>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50"/>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6"/>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50"/>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6"/>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50"/>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6"/>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50"/>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6"/>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50"/>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6"/>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50"/>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6"/>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50"/>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6"/>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50"/>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6"/>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50"/>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6"/>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50"/>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6"/>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50"/>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6"/>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50"/>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6"/>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50"/>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6"/>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50"/>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6"/>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50"/>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6"/>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50"/>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6"/>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50"/>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6"/>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50"/>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6"/>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50"/>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6"/>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50"/>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6"/>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50"/>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6"/>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50"/>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6"/>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50"/>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6"/>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50"/>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6"/>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50"/>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6"/>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50"/>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6"/>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50"/>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6"/>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50"/>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6"/>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50"/>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6"/>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50"/>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6"/>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50"/>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6"/>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50"/>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6"/>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50"/>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6"/>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50"/>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6"/>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50"/>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6"/>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50"/>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6"/>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50"/>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6"/>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50"/>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6"/>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50"/>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6"/>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50"/>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6"/>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50"/>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6"/>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50"/>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6"/>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50"/>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6"/>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50"/>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6"/>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50"/>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6"/>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50"/>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6"/>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50"/>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6"/>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50"/>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6"/>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50"/>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6"/>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50"/>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6"/>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50"/>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6"/>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50"/>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6"/>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50"/>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6"/>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50"/>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6"/>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50"/>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6"/>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50"/>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6"/>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50"/>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6"/>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50"/>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6"/>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50"/>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6"/>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50"/>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6"/>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50"/>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6"/>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50"/>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6"/>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50"/>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6"/>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50"/>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6"/>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50"/>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6"/>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50"/>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6"/>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50"/>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6"/>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50"/>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6"/>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50"/>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6"/>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50"/>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6"/>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50"/>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6"/>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50"/>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6"/>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50"/>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6"/>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50"/>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6"/>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50"/>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6"/>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50"/>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6"/>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50"/>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6"/>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50"/>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6"/>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50"/>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6"/>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50"/>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6"/>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50"/>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6"/>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50"/>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6"/>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50"/>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6"/>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50"/>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6"/>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50"/>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6"/>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50"/>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6"/>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50"/>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6"/>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50"/>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6"/>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50"/>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6"/>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50"/>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6"/>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50"/>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6"/>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50"/>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6"/>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50"/>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6"/>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50"/>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6"/>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50"/>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6"/>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50"/>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6"/>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50"/>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6"/>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50"/>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6"/>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50"/>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6"/>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50"/>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6"/>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50"/>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6"/>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50"/>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6"/>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50"/>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6"/>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50"/>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6"/>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50"/>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6"/>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50"/>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6"/>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50"/>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6"/>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50"/>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6"/>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50"/>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6"/>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50"/>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6"/>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50"/>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6"/>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50"/>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6"/>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50"/>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6"/>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50"/>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6"/>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50"/>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6"/>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50"/>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6"/>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50"/>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6"/>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50"/>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6"/>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50"/>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6"/>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50"/>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6"/>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50"/>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6"/>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50"/>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6"/>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50"/>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6"/>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50"/>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6"/>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50"/>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6"/>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50"/>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6"/>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50"/>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6"/>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50"/>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6"/>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50"/>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6"/>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50"/>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6"/>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50"/>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6"/>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50"/>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6"/>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50"/>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6"/>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50"/>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6"/>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50"/>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6"/>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50"/>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6"/>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50"/>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6"/>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50"/>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6"/>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50"/>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6"/>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50"/>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6"/>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50"/>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6"/>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50"/>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6"/>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50"/>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6"/>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50"/>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6"/>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50"/>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6"/>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50"/>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6"/>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50"/>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6"/>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50"/>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6"/>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50"/>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6"/>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50"/>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6"/>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50"/>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6"/>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50"/>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6"/>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50"/>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6"/>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50"/>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6"/>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50"/>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6"/>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50"/>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6"/>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50"/>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6"/>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50"/>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6"/>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50"/>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6"/>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50"/>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6"/>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50"/>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6"/>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50"/>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6"/>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50"/>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6"/>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50"/>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6"/>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50"/>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6"/>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50"/>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6"/>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50"/>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6"/>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50"/>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6"/>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50"/>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6"/>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50"/>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6"/>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50"/>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6"/>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50"/>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6"/>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50"/>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6"/>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50"/>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6"/>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50"/>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6"/>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50"/>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6"/>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50"/>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6"/>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50"/>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6"/>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50"/>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6"/>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50"/>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6"/>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50"/>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6"/>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50"/>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6"/>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50"/>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6"/>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50"/>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6"/>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50"/>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6"/>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50"/>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6"/>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50"/>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6"/>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50"/>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6"/>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50"/>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6"/>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50"/>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6"/>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50"/>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6"/>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50"/>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6"/>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50"/>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6"/>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50"/>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6"/>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50"/>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6"/>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50"/>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6"/>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50"/>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6"/>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50"/>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6"/>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50"/>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6"/>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50"/>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6"/>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50"/>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6"/>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50"/>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6"/>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50"/>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6"/>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50"/>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6"/>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50"/>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6"/>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50"/>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6"/>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50"/>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6"/>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50"/>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6"/>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50"/>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6"/>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50"/>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6"/>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50"/>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6"/>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50"/>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6"/>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50"/>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6"/>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50"/>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6"/>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50"/>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6"/>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50"/>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6"/>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50"/>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6"/>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50"/>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6"/>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50"/>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6"/>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50"/>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6"/>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50"/>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6"/>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50"/>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6"/>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50"/>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6"/>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50"/>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6"/>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50"/>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6"/>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50"/>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6"/>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50"/>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6"/>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50"/>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6"/>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50"/>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6"/>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50"/>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6"/>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50"/>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6"/>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50"/>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6"/>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50"/>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6"/>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50"/>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6"/>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50"/>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6"/>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50"/>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6"/>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50"/>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6"/>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50"/>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6"/>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50"/>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6"/>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50"/>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6"/>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50"/>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6"/>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50"/>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6"/>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50"/>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6"/>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50"/>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6"/>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50"/>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6"/>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50"/>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6"/>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50"/>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6"/>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50"/>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6"/>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50"/>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6"/>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50"/>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6"/>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50"/>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6"/>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50"/>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6"/>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50"/>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6"/>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50"/>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6"/>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50"/>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6"/>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50"/>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6"/>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50"/>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6"/>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50"/>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6"/>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50"/>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6"/>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50"/>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6"/>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50"/>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6"/>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50"/>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6"/>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50"/>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6"/>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50"/>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6"/>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50"/>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6"/>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50"/>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6"/>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50"/>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6"/>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50"/>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6"/>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50"/>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6"/>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50"/>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6"/>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50"/>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6"/>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50"/>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6"/>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50"/>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6"/>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50"/>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6"/>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50"/>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6"/>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50"/>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6"/>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50"/>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6"/>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50"/>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6"/>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50"/>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6"/>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50"/>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6"/>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50"/>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6"/>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50"/>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6"/>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50"/>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6"/>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50"/>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6"/>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50"/>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6"/>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50"/>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6"/>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50"/>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6"/>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50"/>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6"/>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50"/>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6"/>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50"/>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6"/>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50"/>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6"/>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50"/>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6"/>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50"/>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6"/>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50"/>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6"/>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50"/>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6"/>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50"/>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6"/>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50"/>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6"/>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50"/>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6"/>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50"/>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6"/>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50"/>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6"/>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50"/>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6"/>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50"/>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6"/>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50"/>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6"/>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50"/>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6"/>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50"/>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6"/>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50"/>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6"/>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50"/>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6"/>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50"/>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6"/>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50"/>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6"/>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50"/>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6"/>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50"/>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6"/>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50"/>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6"/>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50"/>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6"/>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50"/>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6"/>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50"/>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6"/>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50"/>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6"/>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50"/>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6"/>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50"/>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6"/>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50"/>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6"/>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50"/>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6"/>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50"/>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6"/>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50"/>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6"/>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50"/>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6"/>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50"/>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6"/>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50"/>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6"/>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50"/>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6"/>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50"/>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6"/>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50"/>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6"/>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50"/>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6"/>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50"/>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6"/>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50"/>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6"/>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50"/>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6"/>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50"/>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6"/>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50"/>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6"/>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50"/>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6"/>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50"/>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6"/>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50"/>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6"/>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50"/>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6"/>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50"/>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6"/>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50"/>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6"/>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50"/>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6"/>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50"/>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6"/>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50"/>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6"/>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50"/>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6"/>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50"/>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6"/>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50"/>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6"/>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50"/>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6"/>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50"/>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6"/>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50"/>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6"/>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50"/>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6"/>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50"/>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6"/>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50"/>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6"/>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50"/>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6"/>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50"/>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6"/>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50"/>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6"/>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50"/>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6"/>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50"/>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6"/>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50"/>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6"/>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50"/>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6"/>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50"/>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6"/>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50"/>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6"/>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50"/>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6"/>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50"/>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6"/>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50"/>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6"/>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50"/>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6"/>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50"/>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6"/>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50"/>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6"/>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50"/>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6"/>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50"/>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6"/>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50"/>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6"/>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50"/>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6"/>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50"/>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6"/>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50"/>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6"/>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50"/>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6"/>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50"/>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6"/>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50"/>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6"/>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50"/>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6"/>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50"/>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6"/>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50"/>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6"/>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50"/>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6"/>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50"/>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6"/>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50"/>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6"/>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50"/>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6"/>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50"/>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6"/>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50"/>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6"/>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50"/>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6"/>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50"/>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6"/>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50"/>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6"/>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50"/>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6"/>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50"/>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6"/>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50"/>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6"/>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50"/>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6"/>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50"/>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6"/>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50"/>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6"/>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50"/>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6"/>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50"/>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6"/>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50"/>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6"/>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50"/>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6"/>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50"/>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6"/>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50"/>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6"/>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50"/>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6"/>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50"/>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6"/>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50"/>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6"/>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50"/>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6"/>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50"/>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6"/>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50"/>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6"/>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50"/>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6"/>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50"/>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6"/>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50"/>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6"/>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50"/>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6"/>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50"/>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6"/>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50"/>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6"/>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50"/>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6"/>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50"/>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6"/>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50"/>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6"/>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50"/>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6"/>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50"/>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6"/>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50"/>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6"/>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50"/>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6"/>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50"/>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6"/>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50"/>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6"/>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50"/>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6"/>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50"/>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6"/>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50"/>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6"/>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50"/>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6"/>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50"/>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6"/>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50"/>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6"/>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50"/>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6"/>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50"/>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6"/>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50"/>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6"/>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50"/>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6"/>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50"/>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6"/>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50"/>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6"/>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50"/>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6"/>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50"/>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6"/>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50"/>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6"/>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50"/>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6"/>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50"/>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6"/>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50"/>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6"/>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50"/>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6"/>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50"/>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6"/>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50"/>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6"/>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50"/>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6"/>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50"/>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6"/>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50"/>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6"/>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50"/>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6"/>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50"/>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6"/>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50"/>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6"/>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50"/>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6"/>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50"/>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6"/>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50"/>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6"/>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50"/>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6"/>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50"/>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6"/>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50"/>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6"/>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50"/>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6"/>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50"/>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6"/>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50"/>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6"/>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50"/>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6"/>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50"/>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6"/>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50"/>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6"/>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50"/>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6"/>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50"/>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6"/>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50"/>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6"/>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50"/>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6"/>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50"/>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6"/>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50"/>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6"/>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50"/>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6"/>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50"/>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6"/>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50"/>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6"/>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50"/>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6"/>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50"/>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6"/>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50"/>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6"/>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50"/>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6"/>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50"/>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6"/>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50"/>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6"/>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50"/>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6"/>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50"/>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6"/>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50"/>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6"/>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50"/>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6"/>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50"/>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6"/>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50"/>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6"/>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50"/>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6"/>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50"/>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6"/>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50"/>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6"/>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50"/>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6"/>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50"/>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6"/>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50"/>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6"/>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50"/>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6"/>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50"/>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6"/>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50"/>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6"/>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50"/>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6"/>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50"/>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6"/>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50"/>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6"/>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50"/>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6"/>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50"/>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6"/>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50"/>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6"/>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50"/>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6"/>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50"/>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6"/>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50"/>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6"/>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50"/>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6"/>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50"/>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6"/>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50"/>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6"/>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50"/>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6"/>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50"/>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6"/>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50"/>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6"/>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50"/>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6"/>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50"/>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6"/>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50"/>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6"/>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50"/>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6"/>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50"/>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6"/>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50"/>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6"/>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50"/>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6"/>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50"/>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6"/>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50"/>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6"/>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50"/>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6"/>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50"/>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6"/>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50"/>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6"/>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50"/>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6"/>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50"/>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6"/>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50"/>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6"/>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50"/>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6"/>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50"/>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6"/>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50"/>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6"/>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50"/>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6"/>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50"/>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6"/>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50"/>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6"/>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50"/>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6"/>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50"/>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6"/>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50"/>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6"/>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50"/>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6"/>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50"/>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6"/>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50"/>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6"/>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50"/>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6"/>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50"/>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6"/>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50"/>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6"/>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50"/>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6"/>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50"/>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6"/>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50"/>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6"/>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50"/>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6"/>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50"/>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6"/>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50"/>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6"/>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50"/>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6"/>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50"/>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6"/>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50"/>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6"/>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50"/>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6"/>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50"/>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6"/>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50"/>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6"/>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50"/>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6"/>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50"/>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6"/>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50"/>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6"/>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50"/>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6"/>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50"/>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6"/>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50"/>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6"/>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50"/>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6"/>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50"/>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6"/>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50"/>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6"/>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50"/>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6"/>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50"/>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6"/>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50"/>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6"/>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50"/>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6"/>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50"/>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6"/>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50"/>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6"/>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50"/>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6"/>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50"/>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6"/>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50"/>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6"/>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50"/>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6"/>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50"/>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6"/>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50"/>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6"/>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50"/>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6"/>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50"/>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6"/>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50"/>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6"/>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50"/>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6"/>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50"/>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6"/>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50"/>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6"/>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50"/>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6"/>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50"/>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6"/>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50"/>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6"/>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50"/>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6"/>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50"/>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6"/>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50"/>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6"/>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50"/>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6"/>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50"/>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6"/>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50"/>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6"/>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50"/>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6"/>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50"/>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6"/>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50"/>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6"/>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50"/>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6"/>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50"/>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6"/>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50"/>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6"/>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50"/>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6"/>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50"/>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6"/>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50"/>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6"/>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50"/>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6"/>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50"/>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6"/>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50"/>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6"/>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50"/>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6"/>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50"/>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6"/>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50"/>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6"/>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50"/>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6"/>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50"/>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6"/>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50"/>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6"/>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50"/>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6"/>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50"/>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6"/>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50"/>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6"/>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50"/>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6"/>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50"/>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6"/>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50"/>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6"/>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50"/>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6"/>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50"/>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6"/>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50"/>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6"/>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50"/>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6"/>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50"/>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6"/>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50"/>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6"/>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50"/>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6"/>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50"/>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6"/>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50"/>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6"/>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50"/>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6"/>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50"/>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6"/>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50"/>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6"/>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50"/>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6"/>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50"/>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6"/>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50"/>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6"/>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50"/>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6"/>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50"/>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6"/>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50"/>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6"/>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50"/>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6"/>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50"/>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6"/>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50"/>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6"/>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50"/>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6"/>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50"/>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6"/>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50"/>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6"/>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50"/>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6"/>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50"/>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6"/>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50"/>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6"/>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50"/>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6"/>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50"/>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6"/>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50"/>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6"/>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50"/>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6"/>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50"/>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6"/>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50"/>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6"/>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50"/>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6"/>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50"/>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6"/>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50"/>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6"/>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50"/>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6"/>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50"/>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6"/>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50"/>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6"/>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50"/>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6"/>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50"/>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6"/>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50"/>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6"/>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50"/>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6"/>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50"/>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6"/>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50"/>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6"/>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50"/>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6"/>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50"/>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6"/>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50"/>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6"/>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50"/>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6"/>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50"/>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6"/>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50"/>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6"/>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50"/>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6"/>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50"/>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6"/>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50"/>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6"/>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50"/>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6"/>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50"/>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6"/>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50"/>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6"/>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50"/>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6"/>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50"/>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6"/>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50"/>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6"/>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50"/>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6"/>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50"/>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6"/>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50"/>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6"/>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50"/>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6"/>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50"/>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6"/>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50"/>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6"/>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50"/>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6"/>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50"/>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6"/>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50"/>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6"/>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50"/>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6"/>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50"/>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6"/>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50"/>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6"/>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50"/>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6"/>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50"/>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6"/>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50"/>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6"/>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50"/>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6"/>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50"/>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6"/>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50"/>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6"/>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50"/>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6"/>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50"/>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6"/>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50"/>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6"/>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50"/>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6"/>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50"/>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6"/>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50"/>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6"/>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50"/>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6"/>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50"/>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6"/>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50"/>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6"/>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50"/>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6"/>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50"/>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6"/>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50"/>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6"/>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50"/>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6"/>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50"/>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6"/>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50"/>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6"/>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50"/>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6"/>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50"/>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6"/>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50"/>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6"/>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50"/>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6"/>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50"/>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6"/>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50"/>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6"/>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50"/>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6"/>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50"/>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6"/>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50"/>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6"/>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50"/>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6"/>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50"/>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6"/>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50"/>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6"/>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50"/>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6"/>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50"/>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6"/>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50"/>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6"/>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50"/>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6"/>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50"/>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6"/>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50"/>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6"/>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50"/>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6"/>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50"/>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6"/>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50"/>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6"/>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50"/>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6"/>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50"/>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6"/>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50"/>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6"/>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50"/>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6"/>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50"/>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6"/>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50"/>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6"/>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50"/>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6"/>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50"/>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6"/>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50"/>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6"/>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50"/>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6"/>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50"/>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6"/>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50"/>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6"/>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50"/>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6"/>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50"/>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6"/>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50"/>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6"/>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50"/>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6"/>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50"/>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6"/>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50"/>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6"/>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50"/>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6"/>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50"/>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6"/>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50"/>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6"/>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50"/>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6"/>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50"/>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6"/>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50"/>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6"/>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50"/>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6"/>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50"/>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6"/>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50"/>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6"/>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50"/>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6"/>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50"/>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6"/>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50"/>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6"/>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50"/>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6"/>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50"/>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6"/>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50"/>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6"/>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50"/>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6"/>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50"/>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6"/>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50"/>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6"/>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50"/>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6"/>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50"/>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6"/>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50"/>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6"/>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50"/>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6"/>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50"/>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6"/>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50"/>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6"/>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50"/>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6"/>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50"/>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6"/>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50"/>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6"/>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50"/>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6"/>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50"/>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6"/>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50"/>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6"/>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50"/>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6"/>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50"/>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6"/>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50"/>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6"/>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50"/>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6"/>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50"/>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6"/>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50"/>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6"/>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50"/>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6"/>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50"/>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6"/>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50"/>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6"/>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50"/>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6"/>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50"/>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6"/>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50"/>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6"/>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50"/>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6"/>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50"/>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6"/>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50"/>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6"/>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50"/>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6"/>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50"/>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6"/>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50"/>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6"/>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50"/>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6"/>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50"/>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6"/>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50"/>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6"/>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50"/>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6"/>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50"/>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6"/>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50"/>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6"/>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50"/>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6"/>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50"/>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6"/>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50"/>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6"/>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50"/>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6"/>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50"/>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6"/>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50"/>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6"/>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50"/>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6"/>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50"/>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6"/>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50"/>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6"/>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50"/>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6"/>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50"/>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6"/>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50"/>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6"/>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50"/>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6"/>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50"/>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6"/>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50"/>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6"/>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50"/>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6"/>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50"/>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6"/>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50"/>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6"/>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50"/>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6"/>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50"/>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6"/>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50"/>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6"/>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50"/>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6"/>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50"/>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6"/>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50"/>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6"/>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50"/>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6"/>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50"/>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6"/>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50"/>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6"/>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50"/>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6"/>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50"/>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6"/>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50"/>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6"/>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50"/>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6"/>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50"/>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6"/>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50"/>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6"/>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50"/>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6"/>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50"/>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6"/>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50"/>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6"/>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50"/>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6"/>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50"/>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6"/>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50"/>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6"/>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50"/>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6"/>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50"/>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6"/>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50"/>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6"/>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50"/>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6"/>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50"/>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6"/>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50"/>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6"/>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50"/>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6"/>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50"/>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6"/>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50"/>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6"/>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50"/>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6"/>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50"/>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6"/>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50"/>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6"/>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50"/>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6"/>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50"/>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6"/>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50"/>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6"/>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50"/>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6"/>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50"/>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6"/>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50"/>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6"/>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50"/>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6"/>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50"/>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6"/>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50"/>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6"/>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50"/>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6"/>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50"/>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6"/>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50"/>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6"/>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50"/>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6"/>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50"/>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6"/>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50"/>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6"/>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50"/>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6"/>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50"/>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6"/>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50"/>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6"/>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50"/>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6"/>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50"/>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6"/>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50"/>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6"/>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50"/>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6"/>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50"/>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6"/>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50"/>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6"/>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50"/>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6"/>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50"/>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6"/>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50"/>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6"/>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50"/>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6"/>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50"/>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6"/>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50"/>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6"/>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50"/>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6"/>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50"/>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6"/>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50"/>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6"/>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50"/>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6"/>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50"/>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6"/>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50"/>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6"/>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50"/>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6"/>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50"/>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6"/>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50"/>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6"/>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50"/>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6"/>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50"/>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6"/>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50"/>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6"/>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50"/>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6"/>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50"/>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6"/>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50"/>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6"/>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50"/>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6"/>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50"/>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6"/>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50"/>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6"/>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50"/>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6"/>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50"/>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6"/>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50"/>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6"/>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50"/>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6"/>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50"/>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6"/>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50"/>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6"/>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50"/>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6"/>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50"/>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6"/>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50"/>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6"/>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50"/>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6"/>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50"/>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6"/>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50"/>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6"/>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50"/>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6"/>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50"/>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6"/>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50"/>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6"/>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50"/>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6"/>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50"/>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6"/>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50"/>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6"/>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50"/>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6"/>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50"/>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6"/>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50"/>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6"/>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50"/>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6"/>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50"/>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6"/>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50"/>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6"/>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50"/>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6"/>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50"/>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6"/>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50"/>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6"/>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50"/>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6"/>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50"/>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6"/>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50"/>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6"/>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50"/>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6"/>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50"/>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6"/>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50"/>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6"/>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50"/>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6"/>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50"/>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6"/>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50"/>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6"/>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50"/>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6"/>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50"/>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6"/>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50"/>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6"/>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50"/>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6"/>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50"/>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6"/>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50"/>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6"/>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50"/>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6"/>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50"/>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6"/>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50"/>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6"/>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50"/>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6"/>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50"/>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6"/>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50"/>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6"/>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50"/>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6"/>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50"/>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6"/>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50"/>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6"/>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50"/>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6"/>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50"/>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6"/>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50"/>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6"/>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50"/>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6"/>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50"/>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6"/>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50"/>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6"/>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50"/>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6"/>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50"/>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6"/>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50"/>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6"/>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50"/>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6"/>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50"/>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6"/>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50"/>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6"/>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50"/>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6"/>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50"/>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6"/>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50"/>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6"/>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50"/>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6"/>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50"/>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6"/>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50"/>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6"/>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50"/>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6"/>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50"/>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6"/>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50"/>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6"/>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50"/>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6"/>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50"/>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6"/>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50"/>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6"/>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50"/>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6"/>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50"/>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6"/>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50"/>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6"/>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50"/>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6"/>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50"/>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6"/>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50"/>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6"/>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50"/>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6"/>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50"/>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6"/>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50"/>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6"/>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50"/>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6"/>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50"/>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6"/>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50"/>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6"/>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50"/>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6"/>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50"/>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6"/>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50"/>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6"/>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50"/>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6"/>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50"/>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6"/>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50"/>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6"/>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50"/>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6"/>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50"/>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6"/>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50"/>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6"/>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50"/>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6"/>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50"/>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6"/>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50"/>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6"/>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50"/>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6"/>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50"/>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6"/>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50"/>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6"/>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50"/>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6"/>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50"/>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6"/>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50"/>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6"/>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50"/>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6"/>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50"/>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6"/>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50"/>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6"/>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50"/>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6"/>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50"/>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6"/>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50"/>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6"/>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50"/>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6"/>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50"/>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6"/>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50"/>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6"/>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50"/>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6"/>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50"/>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6"/>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50"/>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6"/>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50"/>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6"/>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50"/>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6"/>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50"/>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6"/>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50"/>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6"/>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50"/>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6"/>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50"/>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6"/>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50"/>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6"/>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50"/>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6"/>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50"/>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6"/>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50"/>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6"/>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50"/>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6"/>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50"/>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6"/>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50"/>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6"/>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50"/>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6"/>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50"/>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6"/>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50"/>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6"/>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50"/>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6"/>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50"/>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6"/>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50"/>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6"/>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50"/>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6"/>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50"/>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6"/>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50"/>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6"/>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50"/>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6"/>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50"/>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6"/>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50"/>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6"/>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50"/>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6"/>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50"/>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6"/>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50"/>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6"/>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50"/>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6"/>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50"/>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6"/>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50"/>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6"/>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50"/>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6"/>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50"/>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6"/>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50"/>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6"/>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50"/>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6"/>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50"/>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6"/>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50"/>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6"/>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50"/>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6"/>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50"/>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6"/>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50"/>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6"/>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50"/>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6"/>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50"/>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6"/>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50"/>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6"/>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50"/>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6"/>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50"/>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6"/>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50"/>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6"/>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50"/>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6"/>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50"/>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6"/>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50"/>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6"/>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50"/>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6"/>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50"/>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6"/>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50"/>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6"/>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50"/>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6"/>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50"/>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6"/>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50"/>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6"/>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50"/>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6"/>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50"/>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6"/>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50"/>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6"/>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50"/>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6"/>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50"/>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6"/>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50"/>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6"/>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50"/>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6"/>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50"/>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6"/>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50"/>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6"/>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50"/>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6"/>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50"/>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6"/>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50"/>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6"/>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50"/>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6"/>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50"/>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6"/>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50"/>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6"/>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50"/>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6"/>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50"/>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6"/>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50"/>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6"/>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50"/>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6"/>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50"/>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6"/>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50"/>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6"/>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50"/>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6"/>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50"/>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6"/>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50"/>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6"/>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50"/>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6"/>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50"/>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6"/>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50"/>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6"/>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50"/>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6"/>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50"/>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6"/>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50"/>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6"/>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50"/>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6"/>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50"/>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6"/>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50"/>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6"/>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50"/>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6"/>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50"/>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6"/>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50"/>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6"/>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50"/>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6"/>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50"/>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6"/>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50"/>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6"/>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50"/>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6"/>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50"/>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6"/>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50"/>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6"/>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50"/>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6"/>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50"/>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6"/>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50"/>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6"/>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50"/>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6"/>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50"/>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6"/>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50"/>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6"/>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50"/>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6"/>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50"/>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6"/>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50"/>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6"/>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50"/>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6"/>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50"/>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6"/>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50"/>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6"/>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50"/>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6"/>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50"/>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6"/>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50"/>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6"/>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50"/>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6"/>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50"/>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6"/>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50"/>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6"/>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50"/>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6"/>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50"/>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6"/>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50"/>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6"/>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50"/>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6"/>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50"/>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6"/>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50"/>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6"/>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50"/>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6"/>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50"/>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6"/>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50"/>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6"/>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50"/>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6"/>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50"/>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6"/>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50"/>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6"/>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50"/>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6"/>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50"/>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6"/>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50"/>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6"/>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50"/>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6"/>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50"/>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6"/>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50"/>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6"/>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50"/>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6"/>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50"/>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6"/>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50"/>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6"/>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50"/>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6"/>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50"/>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6"/>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50"/>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6"/>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50"/>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6"/>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50"/>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6"/>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50"/>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6"/>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50"/>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6"/>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50"/>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6"/>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50"/>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6"/>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50"/>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6"/>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50"/>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6"/>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50"/>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6"/>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50"/>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6"/>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50"/>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6"/>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50"/>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6"/>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50"/>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6"/>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50"/>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6"/>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50"/>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6"/>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50"/>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6"/>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50"/>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6"/>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50"/>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6"/>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50"/>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6"/>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50"/>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6"/>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50"/>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6"/>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50"/>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6"/>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50"/>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6"/>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50"/>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6"/>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50"/>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6"/>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50"/>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6"/>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50"/>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6"/>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50"/>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6"/>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50"/>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6"/>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50"/>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6"/>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50"/>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6"/>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50"/>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6"/>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50"/>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6"/>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50"/>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6"/>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50"/>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6"/>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50"/>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6"/>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50"/>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6"/>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50"/>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6"/>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50"/>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6"/>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50"/>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6"/>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50"/>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6"/>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50"/>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6"/>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50"/>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6"/>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50"/>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6"/>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50"/>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6"/>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50"/>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6"/>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50"/>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6"/>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50"/>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6"/>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50"/>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6"/>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50"/>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6"/>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50"/>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6"/>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50"/>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6"/>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50"/>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6"/>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50"/>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6"/>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50"/>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6"/>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50"/>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6"/>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50"/>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6"/>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50"/>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6"/>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50"/>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6"/>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50"/>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6"/>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50"/>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6"/>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50"/>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6"/>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50"/>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6"/>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50"/>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6"/>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50"/>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6"/>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50"/>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6"/>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50"/>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6"/>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50"/>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6"/>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50"/>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6"/>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50"/>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6"/>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50"/>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6"/>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50"/>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6"/>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50"/>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6"/>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50"/>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6"/>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50"/>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6"/>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50"/>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6"/>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50"/>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6"/>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50"/>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6"/>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50"/>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6"/>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50"/>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6"/>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50"/>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6"/>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50"/>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6"/>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50"/>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6"/>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50"/>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6"/>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50"/>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6"/>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50"/>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6"/>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50"/>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6"/>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50"/>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6"/>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50"/>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6"/>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50"/>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6"/>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50"/>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6"/>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50"/>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6"/>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50"/>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6"/>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50"/>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6"/>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50"/>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6"/>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50"/>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6"/>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50"/>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6"/>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50"/>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6"/>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50"/>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6"/>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50"/>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6"/>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50"/>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6"/>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50"/>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6"/>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50"/>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6"/>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50"/>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6"/>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50"/>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6"/>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50"/>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6"/>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50"/>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6"/>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50"/>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6"/>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50"/>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6"/>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50"/>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6"/>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50"/>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6"/>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50"/>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6"/>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50"/>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6"/>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50"/>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6"/>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50"/>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6"/>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50"/>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6"/>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50"/>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6"/>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50"/>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6"/>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50"/>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6"/>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50"/>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6"/>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50"/>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6"/>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50"/>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6"/>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50"/>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6"/>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50"/>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6"/>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50"/>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6"/>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50"/>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6"/>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50"/>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6"/>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50"/>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6"/>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50"/>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6"/>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50"/>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6"/>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50"/>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6"/>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50"/>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6"/>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50"/>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6"/>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50"/>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6"/>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50"/>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6"/>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50"/>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6"/>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50"/>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6"/>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50"/>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6"/>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50"/>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6"/>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50"/>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6"/>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50"/>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6"/>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50"/>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6"/>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50"/>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6"/>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50"/>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6"/>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50"/>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6"/>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50"/>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6"/>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50"/>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6"/>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50"/>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6"/>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50"/>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6"/>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50"/>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6"/>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50"/>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6"/>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50"/>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6"/>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50"/>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6"/>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50"/>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6"/>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50"/>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6"/>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50"/>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6"/>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50"/>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6"/>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50"/>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6"/>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50"/>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6"/>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50"/>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6"/>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50"/>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6"/>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50"/>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6"/>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50"/>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6"/>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50"/>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6"/>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50"/>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6"/>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50"/>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6"/>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50"/>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6"/>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50"/>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6"/>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50"/>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6"/>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50"/>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6"/>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50"/>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6"/>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50"/>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6"/>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50"/>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6"/>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50"/>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6"/>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50"/>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6"/>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50"/>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6"/>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50"/>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6"/>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50"/>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6"/>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50"/>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6"/>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50"/>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6"/>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50"/>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6"/>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50"/>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6"/>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50"/>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6"/>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50"/>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6"/>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50"/>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6"/>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50"/>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6"/>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50"/>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6"/>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50"/>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6"/>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50"/>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6"/>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50"/>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6"/>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50"/>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6"/>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50"/>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6"/>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50"/>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6"/>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50"/>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6"/>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50"/>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6"/>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50"/>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6"/>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50"/>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6"/>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50"/>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6"/>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50"/>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6"/>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50"/>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6"/>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50"/>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6"/>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50"/>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6"/>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50"/>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6"/>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50"/>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6"/>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50"/>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6"/>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50"/>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6"/>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50"/>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6"/>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50"/>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6"/>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50"/>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6"/>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50"/>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6"/>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50"/>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6"/>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50"/>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6"/>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50"/>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6"/>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50"/>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6"/>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50"/>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6"/>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50"/>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6"/>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50"/>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6"/>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50"/>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6"/>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50"/>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6"/>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50"/>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6"/>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50"/>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6"/>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50"/>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6"/>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50"/>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6"/>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50"/>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6"/>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50"/>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6"/>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50"/>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6"/>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50"/>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6"/>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50"/>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6"/>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50"/>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6"/>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50"/>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6"/>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50"/>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6"/>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50"/>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6"/>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50"/>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6"/>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50"/>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6"/>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50"/>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6"/>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50"/>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6"/>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50"/>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6"/>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50"/>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6"/>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50"/>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6"/>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50"/>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6"/>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50"/>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6"/>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50"/>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6"/>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50"/>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6"/>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50"/>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6"/>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50"/>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6"/>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50"/>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6"/>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50"/>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6"/>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50"/>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6"/>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50"/>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6"/>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50"/>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6"/>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50"/>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6"/>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50"/>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6"/>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50"/>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6"/>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50"/>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6"/>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50"/>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6"/>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50"/>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6"/>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50"/>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6"/>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50"/>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6"/>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50"/>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6"/>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50"/>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6"/>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50"/>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6"/>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50"/>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6"/>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50"/>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6"/>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50"/>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6"/>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50"/>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6"/>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50"/>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6"/>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50"/>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6"/>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50"/>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6"/>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50"/>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6"/>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50"/>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6"/>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50"/>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6"/>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50"/>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6"/>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50"/>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6"/>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50"/>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6"/>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50"/>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6"/>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50"/>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6"/>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50"/>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6"/>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50"/>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6"/>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50"/>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6"/>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50"/>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6"/>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50"/>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6"/>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50"/>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6"/>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50"/>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6"/>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50"/>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6"/>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50"/>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6"/>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50"/>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6"/>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50"/>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6"/>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50"/>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6"/>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50"/>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6"/>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50"/>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6"/>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50"/>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6"/>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50"/>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6"/>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50"/>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6"/>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50"/>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6"/>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50"/>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6"/>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50"/>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6"/>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50"/>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6"/>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50"/>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6"/>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50"/>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6"/>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50"/>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6"/>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50"/>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6"/>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50"/>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6"/>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50"/>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6"/>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50"/>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6"/>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50"/>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6"/>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50"/>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6"/>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50"/>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6"/>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50"/>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6"/>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50"/>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6"/>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50"/>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6"/>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50"/>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6"/>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50"/>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6"/>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50"/>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6"/>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50"/>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6"/>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50"/>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6"/>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50"/>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6"/>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50"/>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6"/>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50"/>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6"/>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50"/>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6"/>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50"/>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6"/>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50"/>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6"/>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50"/>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6"/>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50"/>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6"/>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50"/>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6"/>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50"/>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6"/>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50"/>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6"/>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50"/>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6"/>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50"/>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6"/>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50"/>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6"/>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50"/>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6"/>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50"/>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6"/>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50"/>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6"/>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50"/>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6"/>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50"/>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6"/>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50"/>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6"/>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50"/>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6"/>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50"/>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6"/>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50"/>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6"/>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50"/>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6"/>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50"/>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6"/>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50"/>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6"/>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50"/>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6"/>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50"/>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6"/>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50"/>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6"/>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50"/>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6"/>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50"/>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6"/>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50"/>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6"/>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50"/>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6"/>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50"/>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6"/>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50"/>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6"/>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50"/>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6"/>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50"/>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6"/>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50"/>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6"/>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50"/>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6"/>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50"/>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6"/>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50"/>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6"/>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50"/>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6"/>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50"/>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6"/>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50"/>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6"/>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50"/>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6"/>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50"/>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6"/>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50"/>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6"/>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50"/>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6"/>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50"/>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6"/>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50"/>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6"/>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50"/>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6"/>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50"/>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6"/>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50"/>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6"/>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50"/>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6"/>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50"/>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6"/>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50"/>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6"/>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50"/>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6"/>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50"/>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6"/>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50"/>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6"/>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50"/>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6"/>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50"/>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6"/>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50"/>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6"/>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50"/>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6"/>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50"/>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6"/>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50"/>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6"/>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50"/>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6"/>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50"/>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6"/>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50"/>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6"/>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50"/>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6"/>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50"/>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6"/>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50"/>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6"/>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50"/>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6"/>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50"/>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6"/>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50"/>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6"/>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50"/>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6"/>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50"/>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6"/>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50"/>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6"/>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50"/>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6"/>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50"/>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6"/>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50"/>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6"/>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50"/>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6"/>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50"/>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6"/>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50"/>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6"/>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50"/>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6"/>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50"/>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6"/>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50"/>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6"/>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50"/>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6"/>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50"/>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6"/>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50"/>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6"/>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50"/>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6"/>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50"/>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6"/>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50"/>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6"/>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50"/>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6"/>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50"/>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6"/>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50"/>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6"/>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50"/>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6"/>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50"/>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6"/>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50"/>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6"/>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50"/>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6"/>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50"/>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6"/>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50"/>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6"/>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50"/>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6"/>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50"/>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6"/>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50"/>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6"/>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50"/>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6"/>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50"/>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6"/>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50"/>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6"/>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50"/>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6"/>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50"/>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6"/>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50"/>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6"/>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50"/>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6"/>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50"/>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6"/>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50"/>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6"/>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50"/>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6"/>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50"/>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6"/>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50"/>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6"/>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50"/>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6"/>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50"/>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6"/>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50"/>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6"/>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50"/>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6"/>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50"/>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6"/>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50"/>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6"/>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50"/>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6"/>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50"/>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6"/>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50"/>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6"/>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50"/>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6"/>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50"/>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6"/>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50"/>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6"/>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50"/>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6"/>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50"/>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6"/>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50"/>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6"/>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50"/>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6"/>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50"/>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6"/>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50"/>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6"/>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50"/>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6"/>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50"/>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6"/>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50"/>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6"/>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50"/>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6"/>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50"/>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6"/>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50"/>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6"/>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50"/>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6"/>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50"/>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6"/>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50"/>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6"/>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50"/>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6"/>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50"/>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6"/>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50"/>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6"/>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50"/>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6"/>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50"/>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6"/>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50"/>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6"/>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50"/>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6"/>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50"/>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6"/>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50"/>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6"/>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50"/>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6"/>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50"/>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6"/>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50"/>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6"/>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50"/>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6"/>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50"/>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6"/>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50"/>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6"/>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50"/>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6"/>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50"/>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6"/>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50"/>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6"/>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50"/>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6"/>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50"/>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6"/>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50"/>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6"/>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50"/>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6"/>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50"/>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6"/>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50"/>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6"/>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50"/>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6"/>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50"/>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6"/>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50"/>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6"/>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50"/>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6"/>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50"/>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6"/>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50"/>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6"/>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50"/>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6"/>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50"/>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6"/>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50"/>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6"/>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50"/>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6"/>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50"/>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6"/>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50"/>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6"/>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50"/>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6"/>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50"/>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6"/>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50"/>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6"/>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50"/>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6"/>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50"/>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6"/>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50"/>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6"/>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50"/>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6"/>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50"/>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6"/>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50"/>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6"/>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50"/>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6"/>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50"/>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6"/>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50"/>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6"/>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50"/>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6"/>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50"/>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6"/>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50"/>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6"/>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50"/>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6"/>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50"/>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6"/>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50"/>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6"/>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50"/>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6"/>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50"/>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6"/>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50"/>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6"/>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50"/>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6"/>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50"/>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6"/>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50"/>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6"/>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50"/>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6"/>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50"/>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6"/>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50"/>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6"/>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50"/>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6"/>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50"/>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6"/>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50"/>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6"/>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50"/>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6"/>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50"/>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6"/>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50"/>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6"/>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50"/>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6"/>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50"/>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6"/>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50"/>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6"/>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50"/>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6"/>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50"/>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6"/>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50"/>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6"/>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50"/>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6"/>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50"/>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6"/>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50"/>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6"/>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50"/>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6"/>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50"/>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6"/>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50"/>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6"/>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50"/>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6"/>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50"/>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6"/>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50"/>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6"/>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50"/>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6"/>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50"/>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6"/>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50"/>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6"/>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50"/>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6"/>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50"/>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6"/>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50"/>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6"/>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50"/>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6"/>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50"/>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6"/>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50"/>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6"/>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50"/>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6"/>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50"/>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6"/>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50"/>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6"/>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50"/>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6"/>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50"/>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6"/>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50"/>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6"/>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50"/>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6"/>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50"/>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6"/>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50"/>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6"/>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50"/>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6"/>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50"/>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6"/>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50"/>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6"/>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50"/>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6"/>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50"/>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6"/>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50"/>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6"/>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50"/>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6"/>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50"/>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6"/>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50"/>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6"/>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50"/>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6"/>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50"/>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6"/>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50"/>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6"/>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50"/>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6"/>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50"/>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6"/>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50"/>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6"/>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50"/>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6"/>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50"/>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6"/>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50"/>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6"/>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50"/>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6"/>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50"/>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6"/>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50"/>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6"/>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50"/>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6"/>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50"/>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6"/>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50"/>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6"/>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50"/>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6"/>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50"/>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6"/>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50"/>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6"/>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50"/>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6"/>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50"/>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6"/>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50"/>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6"/>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50"/>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6"/>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50"/>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6"/>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50"/>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6"/>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50"/>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6"/>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50"/>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6"/>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50"/>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6"/>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50"/>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6"/>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50"/>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6"/>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50"/>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6"/>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50"/>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6"/>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50"/>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6"/>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50"/>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6"/>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50"/>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6"/>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50"/>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6"/>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50"/>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6"/>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50"/>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6"/>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50"/>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6"/>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50"/>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6"/>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50"/>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6"/>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50"/>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6"/>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50"/>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6"/>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50"/>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6"/>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50"/>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6"/>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50"/>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6"/>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50"/>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6"/>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50"/>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6"/>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50"/>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6"/>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50"/>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6"/>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50"/>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6"/>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50"/>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6"/>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50"/>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6"/>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50"/>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6"/>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50"/>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6"/>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50"/>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6"/>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50"/>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6"/>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50"/>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6"/>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50"/>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6"/>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50"/>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6"/>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50"/>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6"/>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50"/>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6"/>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50"/>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6"/>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50"/>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6"/>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50"/>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6"/>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50"/>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6"/>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50"/>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6"/>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50"/>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6"/>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50"/>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6"/>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50"/>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6"/>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50"/>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6"/>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50"/>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6"/>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50"/>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6"/>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50"/>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6"/>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50"/>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6"/>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50"/>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6"/>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50"/>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6"/>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50"/>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6"/>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50"/>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6"/>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50"/>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6"/>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50"/>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6"/>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50"/>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6"/>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50"/>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6"/>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50"/>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6"/>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50"/>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6"/>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50"/>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6"/>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50"/>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6"/>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50"/>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6"/>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50"/>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6"/>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50"/>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6"/>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50"/>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6"/>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50"/>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6"/>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50"/>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6"/>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50"/>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6"/>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50"/>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6"/>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50"/>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6"/>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50"/>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6"/>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50"/>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6"/>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50"/>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6"/>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50"/>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6"/>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50"/>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6"/>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50"/>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6"/>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50"/>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6"/>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50"/>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6"/>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50"/>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6"/>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50"/>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6"/>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50"/>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6"/>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50"/>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6"/>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50"/>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6"/>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50"/>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6"/>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50"/>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6"/>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50"/>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6"/>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50"/>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6"/>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50"/>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6"/>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50"/>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6"/>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50"/>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6"/>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50"/>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6"/>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50"/>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6"/>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50"/>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6"/>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50"/>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6"/>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50"/>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6"/>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50"/>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6"/>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50"/>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6"/>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50"/>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6"/>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50"/>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6"/>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50"/>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6"/>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50"/>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6"/>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50"/>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6"/>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50"/>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6"/>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50"/>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6"/>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50"/>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6"/>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50"/>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6"/>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50"/>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6"/>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50"/>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6"/>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50"/>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6"/>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50"/>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6"/>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50"/>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6"/>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50"/>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6"/>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50"/>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6"/>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50"/>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6"/>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50"/>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6"/>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50"/>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6"/>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50"/>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6"/>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50"/>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6"/>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50"/>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6"/>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50"/>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6"/>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50"/>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6"/>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50"/>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6"/>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50"/>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6"/>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50"/>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6"/>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50"/>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6"/>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50"/>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6"/>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50"/>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6"/>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50"/>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6"/>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50"/>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6"/>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50"/>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6"/>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50"/>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6"/>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50"/>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6"/>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50"/>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6"/>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50"/>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6"/>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50"/>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6"/>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50"/>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6"/>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50"/>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6"/>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50"/>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6"/>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50"/>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6"/>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50"/>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6"/>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50"/>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6"/>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50"/>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6"/>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50"/>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6"/>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50"/>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6"/>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50"/>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6"/>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50"/>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6"/>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50"/>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6"/>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50"/>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6"/>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50"/>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6"/>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50"/>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6"/>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50"/>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6"/>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50"/>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6"/>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50"/>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6"/>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50"/>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6"/>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50"/>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6"/>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50"/>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6"/>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50"/>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6"/>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50"/>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6"/>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50"/>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6"/>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50"/>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6"/>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50"/>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6"/>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50"/>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6"/>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50"/>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6"/>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50"/>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6"/>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50"/>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6"/>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50"/>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6"/>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50"/>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6"/>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50"/>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6"/>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50"/>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6"/>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50"/>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6"/>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50"/>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6"/>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50"/>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6"/>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50"/>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6"/>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50"/>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6"/>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50"/>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6"/>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50"/>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6"/>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50"/>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6"/>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50"/>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6"/>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50"/>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6"/>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50"/>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6"/>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50"/>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6"/>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50"/>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6"/>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50"/>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6"/>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50"/>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6"/>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50"/>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6"/>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50"/>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6"/>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50"/>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6"/>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50"/>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6"/>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50"/>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6"/>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50"/>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6"/>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50"/>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6"/>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50"/>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6"/>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50"/>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6"/>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50"/>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6"/>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50"/>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6"/>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50"/>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6"/>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50"/>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6"/>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50"/>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6"/>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50"/>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6"/>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50"/>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6"/>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50"/>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6"/>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50"/>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6"/>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50"/>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6"/>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50"/>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6"/>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50"/>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6"/>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50"/>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6"/>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50"/>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6"/>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50"/>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6"/>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50"/>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6"/>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50"/>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6"/>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50"/>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6"/>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50"/>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6"/>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50"/>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6"/>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50"/>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6"/>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50"/>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6"/>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50"/>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6"/>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50"/>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6"/>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50"/>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6"/>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50"/>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6"/>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50"/>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6"/>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50"/>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6"/>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50"/>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6"/>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50"/>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6"/>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50"/>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6"/>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50"/>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6"/>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50"/>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6"/>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50"/>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6"/>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50"/>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6"/>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50"/>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6"/>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50"/>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6"/>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50"/>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6"/>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50"/>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6"/>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50"/>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6"/>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50"/>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6"/>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50"/>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6"/>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50"/>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6"/>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50"/>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6"/>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50"/>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6"/>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50"/>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6"/>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50"/>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6"/>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50"/>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6"/>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50"/>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6"/>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50"/>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6"/>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50"/>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6"/>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50"/>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6"/>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50"/>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6"/>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50"/>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6"/>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50"/>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6"/>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50"/>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6"/>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50"/>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6"/>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50"/>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6"/>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50"/>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6"/>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50"/>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6"/>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50"/>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6"/>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50"/>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6"/>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50"/>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6"/>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50"/>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6"/>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50"/>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6"/>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50"/>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6"/>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50"/>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6"/>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50"/>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6"/>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50"/>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6"/>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50"/>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6"/>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50"/>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6"/>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50"/>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6"/>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50"/>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6"/>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50"/>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6"/>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50"/>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6"/>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50"/>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6"/>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50"/>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6"/>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50"/>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6"/>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50"/>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6"/>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50"/>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6"/>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50"/>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6"/>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50"/>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6"/>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50"/>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6"/>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50"/>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6"/>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50"/>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6"/>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50"/>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6"/>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50"/>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6"/>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50"/>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6"/>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50"/>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6"/>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50"/>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6"/>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50"/>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6"/>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50"/>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6"/>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50"/>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6"/>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50"/>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6"/>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50"/>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6"/>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50"/>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6"/>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50"/>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6"/>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50"/>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6"/>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50"/>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6"/>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50"/>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6"/>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50"/>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6"/>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50"/>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6"/>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50"/>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6"/>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50"/>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6"/>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50"/>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6"/>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50"/>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6"/>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50"/>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6"/>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50"/>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6"/>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50"/>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6"/>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50"/>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6"/>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50"/>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6"/>
    </row>
    <row r="10420" spans="171:249">
      <c r="FO10420" s="3"/>
      <c r="FP10420" s="3"/>
      <c r="FQ10420" s="3"/>
      <c r="FR10420" s="3"/>
      <c r="FS10420" s="3"/>
      <c r="FT10420" s="3"/>
      <c r="FU10420" s="3"/>
      <c r="FV10420" s="3"/>
      <c r="FW10420" s="3"/>
      <c r="FX10420" s="3"/>
      <c r="FY10420" s="3"/>
      <c r="FZ10420" s="3"/>
      <c r="GA10420" s="3"/>
      <c r="GB10420" s="3"/>
      <c r="GC10420" s="3"/>
      <c r="GD10420" s="3"/>
      <c r="GE10420" s="3"/>
      <c r="GF10420" s="3"/>
      <c r="GG10420" s="3"/>
      <c r="GH10420" s="3"/>
      <c r="GI10420" s="3"/>
      <c r="GJ10420" s="3"/>
      <c r="GK10420" s="3"/>
      <c r="GL10420" s="3"/>
      <c r="GM10420" s="3"/>
      <c r="GN10420" s="3"/>
      <c r="GO10420" s="3"/>
      <c r="GP10420" s="3"/>
      <c r="GQ10420" s="3"/>
      <c r="GR10420" s="3"/>
      <c r="GS10420" s="3"/>
      <c r="GT10420" s="3"/>
      <c r="GU10420" s="3"/>
      <c r="GV10420" s="3"/>
      <c r="GW10420" s="3"/>
      <c r="GX10420" s="3"/>
      <c r="GY10420" s="3"/>
      <c r="GZ10420" s="3"/>
      <c r="HA10420" s="3"/>
      <c r="HB10420" s="3"/>
      <c r="HC10420" s="3"/>
      <c r="HD10420" s="3"/>
      <c r="HE10420" s="3"/>
      <c r="HF10420" s="3"/>
      <c r="HG10420" s="3"/>
      <c r="HH10420" s="3"/>
      <c r="HI10420" s="3"/>
      <c r="HJ10420" s="3"/>
      <c r="HK10420" s="3"/>
      <c r="HL10420" s="3"/>
      <c r="HM10420" s="50"/>
      <c r="HN10420" s="3"/>
      <c r="HO10420" s="3"/>
      <c r="HP10420" s="3"/>
      <c r="HQ10420" s="3"/>
      <c r="HR10420" s="3"/>
      <c r="HS10420" s="3"/>
      <c r="HT10420" s="3"/>
      <c r="HU10420" s="3"/>
      <c r="HV10420" s="3"/>
      <c r="HW10420" s="3"/>
      <c r="HX10420" s="3"/>
      <c r="HY10420" s="3"/>
      <c r="HZ10420" s="3"/>
      <c r="IA10420" s="3"/>
      <c r="IB10420" s="3"/>
      <c r="IC10420" s="3"/>
      <c r="ID10420" s="3"/>
      <c r="IE10420" s="3"/>
      <c r="IF10420" s="3"/>
      <c r="IG10420" s="3"/>
      <c r="IH10420" s="3"/>
      <c r="II10420" s="3"/>
      <c r="IJ10420" s="3"/>
      <c r="IK10420" s="3"/>
      <c r="IL10420" s="3"/>
      <c r="IM10420" s="3"/>
      <c r="IN10420" s="3"/>
      <c r="IO10420" s="16"/>
    </row>
  </sheetData>
  <conditionalFormatting sqref="C7:C155">
    <cfRule type="expression" dxfId="71" priority="72" stopIfTrue="1">
      <formula>$FU7&lt;&gt;1</formula>
    </cfRule>
  </conditionalFormatting>
  <conditionalFormatting sqref="I89 G7:H155 F47:F57 F41 F29:F36 F7:F18 F20:F27 V10:V11 V13 V16 V26 V50 V57 V74 V84 V87 V97 V99 V118:V119 I78 I82 F62:F155 X78 X82 X89">
    <cfRule type="expression" dxfId="70" priority="71" stopIfTrue="1">
      <formula>$FW7&lt;&gt;1</formula>
    </cfRule>
  </conditionalFormatting>
  <conditionalFormatting sqref="I7:I77 I79:I81 I83:I88 J7:K155 I90:I155 X7:X15 Y16:Z16 Y17 X18:Y22 Z23 X24:X27 Y28 X29:X77 X79:X81 X83 Y43:Y48 Y63:Y66 X85:X88 Y90 X91:Z155">
    <cfRule type="expression" dxfId="69" priority="70" stopIfTrue="1">
      <formula>$FX7&lt;&gt;1</formula>
    </cfRule>
  </conditionalFormatting>
  <conditionalFormatting sqref="L7:N155">
    <cfRule type="expression" dxfId="68" priority="69" stopIfTrue="1">
      <formula>$FY7&lt;&gt;1</formula>
    </cfRule>
  </conditionalFormatting>
  <conditionalFormatting sqref="O7:Q155">
    <cfRule type="expression" dxfId="67" priority="68" stopIfTrue="1">
      <formula>$FZ7&lt;&gt;1</formula>
    </cfRule>
  </conditionalFormatting>
  <conditionalFormatting sqref="E7:E155">
    <cfRule type="expression" dxfId="66" priority="67" stopIfTrue="1">
      <formula>$FV7&lt;&gt;1</formula>
    </cfRule>
  </conditionalFormatting>
  <conditionalFormatting sqref="F58:F61 F42:F46 F37:F40 F19 F28 U7:U155 W7:W155 V7:V9 V12 V14:V15 V17:V25 V27:V49 V51:V56 V58:V73 V75:V83 V85:V86 V88:V96 V98 V100:V117 V120:V155">
    <cfRule type="expression" dxfId="65" priority="66" stopIfTrue="1">
      <formula>$GC7&lt;&gt;1</formula>
    </cfRule>
  </conditionalFormatting>
  <conditionalFormatting sqref="Z24:Z90 X90 X16:X17 Z17:Z22 Y49:Y62 X23 Y23:Y27 X28 Y29:Y42 Y7:Z15 X84 Y67:Y89">
    <cfRule type="expression" dxfId="64" priority="65" stopIfTrue="1">
      <formula>$GD7&lt;&gt;1</formula>
    </cfRule>
  </conditionalFormatting>
  <conditionalFormatting sqref="AD7:AD155">
    <cfRule type="expression" dxfId="63" priority="64" stopIfTrue="1">
      <formula>$GE7&lt;&gt;1</formula>
    </cfRule>
  </conditionalFormatting>
  <conditionalFormatting sqref="AE7:AE155">
    <cfRule type="expression" dxfId="62" priority="63" stopIfTrue="1">
      <formula>$GF7&lt;&gt;1</formula>
    </cfRule>
  </conditionalFormatting>
  <conditionalFormatting sqref="AG7:AG155">
    <cfRule type="expression" dxfId="61" priority="62" stopIfTrue="1">
      <formula>$GG7&lt;&gt;1</formula>
    </cfRule>
  </conditionalFormatting>
  <conditionalFormatting sqref="AO7:AO155">
    <cfRule type="expression" dxfId="60" priority="61" stopIfTrue="1">
      <formula>$GH7&lt;&gt;1</formula>
    </cfRule>
  </conditionalFormatting>
  <conditionalFormatting sqref="AP7:AP155">
    <cfRule type="expression" dxfId="59" priority="60" stopIfTrue="1">
      <formula>$GI7&lt;&gt;1</formula>
    </cfRule>
  </conditionalFormatting>
  <conditionalFormatting sqref="AQ7:AS155">
    <cfRule type="expression" dxfId="58" priority="59" stopIfTrue="1">
      <formula>$GJ7&lt;&gt;1</formula>
    </cfRule>
  </conditionalFormatting>
  <conditionalFormatting sqref="AT7:AV155">
    <cfRule type="expression" dxfId="57" priority="58" stopIfTrue="1">
      <formula>$GL7&lt;&gt;1</formula>
    </cfRule>
  </conditionalFormatting>
  <conditionalFormatting sqref="AW7:AY155">
    <cfRule type="expression" dxfId="56" priority="57" stopIfTrue="1">
      <formula>$GK7&lt;&gt;1</formula>
    </cfRule>
  </conditionalFormatting>
  <conditionalFormatting sqref="AZ7:AZ155">
    <cfRule type="expression" dxfId="55" priority="56" stopIfTrue="1">
      <formula>$GM7&lt;&gt;1</formula>
    </cfRule>
  </conditionalFormatting>
  <conditionalFormatting sqref="BB7:BB155">
    <cfRule type="expression" dxfId="54" priority="55" stopIfTrue="1">
      <formula>$GN7&lt;&gt;1</formula>
    </cfRule>
  </conditionalFormatting>
  <conditionalFormatting sqref="BC7:BC155">
    <cfRule type="expression" dxfId="53" priority="54" stopIfTrue="1">
      <formula>$GO7&lt;&gt;1</formula>
    </cfRule>
  </conditionalFormatting>
  <conditionalFormatting sqref="BD7:BD155">
    <cfRule type="expression" dxfId="52" priority="53" stopIfTrue="1">
      <formula>$GP7&lt;&gt;1</formula>
    </cfRule>
  </conditionalFormatting>
  <conditionalFormatting sqref="BF7:BF155">
    <cfRule type="expression" dxfId="51" priority="52" stopIfTrue="1">
      <formula>$GQ7&lt;&gt;1</formula>
    </cfRule>
  </conditionalFormatting>
  <conditionalFormatting sqref="BG7:BG155">
    <cfRule type="expression" dxfId="50" priority="51" stopIfTrue="1">
      <formula>$GR7&lt;&gt;1</formula>
    </cfRule>
  </conditionalFormatting>
  <conditionalFormatting sqref="BH7:BH155">
    <cfRule type="expression" dxfId="49" priority="50" stopIfTrue="1">
      <formula>$GS7&lt;&gt;1</formula>
    </cfRule>
  </conditionalFormatting>
  <conditionalFormatting sqref="BI7:BK155">
    <cfRule type="expression" dxfId="48" priority="49" stopIfTrue="1">
      <formula>$GT7&lt;&gt;1</formula>
    </cfRule>
  </conditionalFormatting>
  <conditionalFormatting sqref="BL7:BL155 BN7:BN155 BM7:BM89 BM92:BM155">
    <cfRule type="expression" dxfId="47" priority="48" stopIfTrue="1">
      <formula>$GU7&lt;&gt;1</formula>
    </cfRule>
  </conditionalFormatting>
  <conditionalFormatting sqref="BP7:BR155">
    <cfRule type="expression" dxfId="46" priority="47" stopIfTrue="1">
      <formula>$GV7&lt;&gt;1</formula>
    </cfRule>
  </conditionalFormatting>
  <conditionalFormatting sqref="BX7:BY155 BW7:BW89 BW92:BW155">
    <cfRule type="expression" dxfId="45" priority="46" stopIfTrue="1">
      <formula>$GW7&lt;&gt;1</formula>
    </cfRule>
  </conditionalFormatting>
  <conditionalFormatting sqref="BZ7:BZ155">
    <cfRule type="expression" dxfId="44" priority="45" stopIfTrue="1">
      <formula>$GX7&lt;&gt;1</formula>
    </cfRule>
  </conditionalFormatting>
  <conditionalFormatting sqref="CA7:CC155">
    <cfRule type="expression" dxfId="43" priority="44" stopIfTrue="1">
      <formula>$GY7&lt;&gt;1</formula>
    </cfRule>
  </conditionalFormatting>
  <conditionalFormatting sqref="CD7:CD155">
    <cfRule type="expression" dxfId="42" priority="43" stopIfTrue="1">
      <formula>$GZ7&lt;&gt;1</formula>
    </cfRule>
  </conditionalFormatting>
  <conditionalFormatting sqref="CE7:CE155">
    <cfRule type="expression" dxfId="41" priority="42" stopIfTrue="1">
      <formula>$HA7&lt;&gt;1</formula>
    </cfRule>
  </conditionalFormatting>
  <conditionalFormatting sqref="CG7:CG155">
    <cfRule type="expression" dxfId="40" priority="41" stopIfTrue="1">
      <formula>$HB7&lt;&gt;1</formula>
    </cfRule>
  </conditionalFormatting>
  <conditionalFormatting sqref="CH7:CJ155">
    <cfRule type="expression" dxfId="39" priority="40" stopIfTrue="1">
      <formula>$HC7&lt;&gt;1</formula>
    </cfRule>
  </conditionalFormatting>
  <conditionalFormatting sqref="FS7:FS155">
    <cfRule type="expression" dxfId="38" priority="39" stopIfTrue="1">
      <formula>$FS7=1</formula>
    </cfRule>
  </conditionalFormatting>
  <conditionalFormatting sqref="S7:S155">
    <cfRule type="expression" dxfId="37" priority="38" stopIfTrue="1">
      <formula>$GA7&lt;&gt;1</formula>
    </cfRule>
  </conditionalFormatting>
  <conditionalFormatting sqref="T7:T155">
    <cfRule type="expression" dxfId="36" priority="37" stopIfTrue="1">
      <formula>$GB7&lt;&gt;1</formula>
    </cfRule>
  </conditionalFormatting>
  <conditionalFormatting sqref="BW90:BW91 BT7:BV155 BM90:BM91">
    <cfRule type="expression" dxfId="35" priority="36" stopIfTrue="1">
      <formula>$IP7&lt;&gt;1</formula>
    </cfRule>
  </conditionalFormatting>
  <conditionalFormatting sqref="DD7:DE155 DC7:DC36 DC39:DC62 DC64:DC155">
    <cfRule type="expression" dxfId="34" priority="35" stopIfTrue="1">
      <formula>$HK7&lt;&gt;1</formula>
    </cfRule>
  </conditionalFormatting>
  <conditionalFormatting sqref="DF7:DH155">
    <cfRule type="expression" dxfId="33" priority="34" stopIfTrue="1">
      <formula>$HL7&lt;&gt;1</formula>
    </cfRule>
  </conditionalFormatting>
  <conditionalFormatting sqref="DI7:DK155">
    <cfRule type="expression" dxfId="32" priority="33" stopIfTrue="1">
      <formula>$HM7&lt;&gt;1</formula>
    </cfRule>
  </conditionalFormatting>
  <conditionalFormatting sqref="DL7:DN155">
    <cfRule type="expression" dxfId="31" priority="32" stopIfTrue="1">
      <formula>$HN7&lt;&gt;1</formula>
    </cfRule>
  </conditionalFormatting>
  <conditionalFormatting sqref="DO7:DQ155">
    <cfRule type="expression" dxfId="30" priority="31" stopIfTrue="1">
      <formula>$HO7&lt;&gt;1</formula>
    </cfRule>
  </conditionalFormatting>
  <conditionalFormatting sqref="DR7:DT155">
    <cfRule type="expression" dxfId="29" priority="30" stopIfTrue="1">
      <formula>$HP7&lt;&gt;1</formula>
    </cfRule>
  </conditionalFormatting>
  <conditionalFormatting sqref="DU7:DU155">
    <cfRule type="expression" dxfId="28" priority="29" stopIfTrue="1">
      <formula>HQ7&lt;&gt;1</formula>
    </cfRule>
  </conditionalFormatting>
  <conditionalFormatting sqref="DV7:DV155">
    <cfRule type="expression" dxfId="27" priority="28" stopIfTrue="1">
      <formula>HR7&lt;&gt;1</formula>
    </cfRule>
  </conditionalFormatting>
  <conditionalFormatting sqref="DW7:DW155">
    <cfRule type="expression" dxfId="26" priority="27" stopIfTrue="1">
      <formula>HS7&lt;&gt;1</formula>
    </cfRule>
  </conditionalFormatting>
  <conditionalFormatting sqref="DX7:DX155">
    <cfRule type="expression" dxfId="25" priority="26" stopIfTrue="1">
      <formula>$HT7&lt;&gt;1</formula>
    </cfRule>
  </conditionalFormatting>
  <conditionalFormatting sqref="DY7:DY155">
    <cfRule type="expression" dxfId="24" priority="25" stopIfTrue="1">
      <formula>$HU7&lt;&gt;1</formula>
    </cfRule>
  </conditionalFormatting>
  <conditionalFormatting sqref="DZ7:DZ155">
    <cfRule type="expression" dxfId="23" priority="24" stopIfTrue="1">
      <formula>$HV7&lt;&gt;1</formula>
    </cfRule>
  </conditionalFormatting>
  <conditionalFormatting sqref="EA7:EA155">
    <cfRule type="expression" dxfId="22" priority="23" stopIfTrue="1">
      <formula>$HW7&lt;&gt;1</formula>
    </cfRule>
  </conditionalFormatting>
  <conditionalFormatting sqref="EB7:EB155">
    <cfRule type="expression" dxfId="21" priority="22" stopIfTrue="1">
      <formula>$HX7&lt;&gt;1</formula>
    </cfRule>
  </conditionalFormatting>
  <conditionalFormatting sqref="EC7:EC155">
    <cfRule type="expression" dxfId="20" priority="21" stopIfTrue="1">
      <formula>$HY7&lt;&gt;1</formula>
    </cfRule>
  </conditionalFormatting>
  <conditionalFormatting sqref="ED7:ED155">
    <cfRule type="expression" dxfId="19" priority="20" stopIfTrue="1">
      <formula>$HZ7&lt;&gt;1</formula>
    </cfRule>
  </conditionalFormatting>
  <conditionalFormatting sqref="CQ7:CQ155">
    <cfRule type="expression" dxfId="18" priority="19" stopIfTrue="1">
      <formula>$HG7&lt;&gt;1</formula>
    </cfRule>
  </conditionalFormatting>
  <conditionalFormatting sqref="CS7:CU155 DC37:DC38 DC63 CW95 CW116 CW122 CW133 CW152">
    <cfRule type="expression" dxfId="17" priority="18" stopIfTrue="1">
      <formula>$HF7&lt;&gt;1</formula>
    </cfRule>
  </conditionalFormatting>
  <conditionalFormatting sqref="CX7:CY155 CW7:CW94 CW96:CW115 CW117:CW121 CW123:CW132 CW134:CW151 CW153:CW155">
    <cfRule type="expression" dxfId="16" priority="17" stopIfTrue="1">
      <formula>$HH7&lt;&gt;1</formula>
    </cfRule>
  </conditionalFormatting>
  <conditionalFormatting sqref="CZ7:DB155">
    <cfRule type="expression" dxfId="15" priority="16" stopIfTrue="1">
      <formula>$HI7&lt;&gt;1</formula>
    </cfRule>
  </conditionalFormatting>
  <conditionalFormatting sqref="CV7:CV155">
    <cfRule type="expression" dxfId="14" priority="15" stopIfTrue="1">
      <formula>$HJ7&lt;&gt;1</formula>
    </cfRule>
  </conditionalFormatting>
  <conditionalFormatting sqref="EG7:EI155">
    <cfRule type="expression" dxfId="13" priority="14" stopIfTrue="1">
      <formula>$IC7&lt;&gt;1</formula>
    </cfRule>
  </conditionalFormatting>
  <conditionalFormatting sqref="EJ7:EL155">
    <cfRule type="expression" dxfId="12" priority="13" stopIfTrue="1">
      <formula>$ID7&lt;&gt;1</formula>
    </cfRule>
  </conditionalFormatting>
  <conditionalFormatting sqref="EN7:EN155">
    <cfRule type="expression" dxfId="11" priority="12" stopIfTrue="1">
      <formula>$IF7&lt;&gt;1</formula>
    </cfRule>
  </conditionalFormatting>
  <conditionalFormatting sqref="EP7:EP155">
    <cfRule type="expression" dxfId="10" priority="11" stopIfTrue="1">
      <formula>$IE7&lt;&gt;1</formula>
    </cfRule>
  </conditionalFormatting>
  <conditionalFormatting sqref="ER7:ER155">
    <cfRule type="expression" dxfId="9" priority="10" stopIfTrue="1">
      <formula>$IG7&lt;&gt;1</formula>
    </cfRule>
  </conditionalFormatting>
  <conditionalFormatting sqref="ES7:EU155">
    <cfRule type="expression" dxfId="8" priority="9" stopIfTrue="1">
      <formula>$IH7&lt;&gt;1</formula>
    </cfRule>
  </conditionalFormatting>
  <conditionalFormatting sqref="EV7:EV155">
    <cfRule type="expression" dxfId="7" priority="8" stopIfTrue="1">
      <formula>$II7&lt;&gt;1</formula>
    </cfRule>
  </conditionalFormatting>
  <conditionalFormatting sqref="EW7:EW155">
    <cfRule type="expression" dxfId="6" priority="7" stopIfTrue="1">
      <formula>$IJ7&lt;&gt;1</formula>
    </cfRule>
  </conditionalFormatting>
  <conditionalFormatting sqref="EX7:EZ155">
    <cfRule type="expression" dxfId="5" priority="6" stopIfTrue="1">
      <formula>$IM7&lt;&gt;1</formula>
    </cfRule>
  </conditionalFormatting>
  <conditionalFormatting sqref="FA7:FC155">
    <cfRule type="expression" dxfId="4" priority="5" stopIfTrue="1">
      <formula>$IN7&lt;&gt;1</formula>
    </cfRule>
  </conditionalFormatting>
  <conditionalFormatting sqref="FD7:FD155">
    <cfRule type="expression" dxfId="3" priority="4" stopIfTrue="1">
      <formula>$IO7&lt;&gt;1</formula>
    </cfRule>
  </conditionalFormatting>
  <conditionalFormatting sqref="FE7:FG155">
    <cfRule type="expression" dxfId="2" priority="3" stopIfTrue="1">
      <formula>$IK7&lt;&gt;1</formula>
    </cfRule>
  </conditionalFormatting>
  <conditionalFormatting sqref="FH7:FJ155">
    <cfRule type="expression" dxfId="1" priority="2" stopIfTrue="1">
      <formula>$IL7&lt;&gt;1</formula>
    </cfRule>
  </conditionalFormatting>
  <conditionalFormatting sqref="EF7:EF155">
    <cfRule type="expression" dxfId="0" priority="1" stopIfTrue="1">
      <formula>$IB7&lt;&gt;1</formula>
    </cfRule>
  </conditionalFormatting>
  <dataValidations count="109">
    <dataValidation type="list" allowBlank="1" showInputMessage="1" showErrorMessage="1" errorTitle="Error" error="Entering a new value is restricted" prompt="EPC Projects" sqref="HT2">
      <formula1>$HR$5:$HR$7</formula1>
    </dataValidation>
    <dataValidation type="list" allowBlank="1" showInputMessage="1" showErrorMessage="1" errorTitle="Error" error="Entering a new value is restricted" prompt="Real estate" sqref="HW2">
      <formula1>$HX$5:$HX$7</formula1>
    </dataValidation>
    <dataValidation type="list" allowBlank="1" showInputMessage="1" showErrorMessage="1" errorTitle="Error" error="Entering a new value is restricted" prompt="Corporate tax : Work type" sqref="EF7:EF155">
      <formula1>$IA$5:$IA$14</formula1>
    </dataValidation>
    <dataValidation type="list" allowBlank="1" showInputMessage="1" showErrorMessage="1" errorTitle="Error" error="Entering a new value is restricted" prompt="CRD Client type" sqref="CV7:CV155">
      <formula1>$HD$5:$HD$28</formula1>
    </dataValidation>
    <dataValidation type="list" allowBlank="1" showInputMessage="1" showErrorMessage="1" errorTitle="Error" error="Entering a new value is restricted" prompt="Real estate : Client type" sqref="FE7:FG155">
      <formula1>$HV$5:$HV$28</formula1>
    </dataValidation>
    <dataValidation type="list" allowBlank="1" showInputMessage="1" showErrorMessage="1" errorTitle="Error" error="Entering a new value is restricted" prompt="Real estate : Sub work type" sqref="FL7:FM155">
      <formula1>$HU$5:$HU$9</formula1>
    </dataValidation>
    <dataValidation type="list" allowBlank="1" showInputMessage="1" showErrorMessage="1" errorTitle="Error" error="Entering a new value is restricted" prompt="HC : Sub work type" sqref="FA7:FA155">
      <formula1>$HY$5:$HY$16</formula1>
    </dataValidation>
    <dataValidation type="list" allowBlank="1" showInputMessage="1" showErrorMessage="1" errorTitle="Error" error="Entering a new value is restricted" prompt="Real estate:Work type" sqref="FH7:FJ155">
      <formula1>$HW$5:$HW$14</formula1>
    </dataValidation>
    <dataValidation type="list" allowBlank="1" showInputMessage="1" showErrorMessage="1" errorTitle="Error" error="Entering a new value is restricted" prompt="EPC Energy : Work type" sqref="ES7:EU155">
      <formula1>$HR$5:$HR$14</formula1>
    </dataValidation>
    <dataValidation type="list" allowBlank="1" showInputMessage="1" showErrorMessage="1" errorTitle="Error" error="Entering a new value is restricted" prompt="EPC Construction : Client type" sqref="EP7:EP155">
      <formula1>$HP$5:$HP$16</formula1>
    </dataValidation>
    <dataValidation type="list" allowBlank="1" showInputMessage="1" showErrorMessage="1" errorTitle="Error" error="Entering a new value is restricted" prompt="Year deal" sqref="EC7:ED155">
      <formula1>$HL$5:$HL$26</formula1>
    </dataValidation>
    <dataValidation type="list" allowBlank="1" showInputMessage="1" showErrorMessage="1" errorTitle="Error" error="Entering a new value is restricted" prompt="Corporate : Value range in Euros" sqref="DX7:DX155">
      <formula1>$HJ$5:$HJ$8</formula1>
    </dataValidation>
    <dataValidation type="list" allowBlank="1" showInputMessage="1" showErrorMessage="1" errorTitle="Error" error="Entering a new value is restricted" prompt="Corporate : Acting for" sqref="DI7:DK155">
      <formula1>$HI$5:$HI$13</formula1>
    </dataValidation>
    <dataValidation type="list" allowBlank="1" showInputMessage="1" showErrorMessage="1" prompt="Corporate : sub-work type" sqref="DF7:DH155">
      <formula1>$HH$5:$HH$35</formula1>
    </dataValidation>
    <dataValidation type="list" allowBlank="1" showInputMessage="1" showErrorMessage="1" errorTitle="Error" error="Entering a new value is restricted" prompt="BAIF Client type " sqref="CQ7:CQ155">
      <formula1>$HB$5:$HB$9</formula1>
    </dataValidation>
    <dataValidation type="list" allowBlank="1" showInputMessage="1" showErrorMessage="1" errorTitle="Error" error="Entering a new value is restricted" prompt="Know how" sqref="CM7:CO155">
      <formula1>$GY$5:$GY$33</formula1>
    </dataValidation>
    <dataValidation type="list" allowBlank="1" showInputMessage="1" showErrorMessage="1" errorTitle="Error" error="Entering a new value is restricted" prompt="CMS Office" sqref="BX7:BZ155 BW7:BW89 BW92:BW155">
      <formula1>$GX$5:$GX$17</formula1>
    </dataValidation>
    <dataValidation type="list" allowBlank="1" showInputMessage="1" showErrorMessage="1" errorTitle="Error" error="Entering a new value is restricted" prompt="Arbitral rules" sqref="BB7:BB155">
      <formula1>$GW$5:$GW$17</formula1>
    </dataValidation>
    <dataValidation type="list" allowBlank="1" showInputMessage="1" showErrorMessage="1" errorTitle="Error" error="Entering a new value is restricted" prompt="Other matter executive" sqref="BW90:BW91 BT7:BV155 BM90:BM91">
      <formula1>$GS$5:$GS$606</formula1>
    </dataValidation>
    <dataValidation type="list" allowBlank="1" showInputMessage="1" showErrorMessage="1" errorTitle="Error" error="Entering a new value is restricted" prompt="Lead partner" sqref="BL7:BL155 BN7:BN155 BM7:BM89 BM92:BM155">
      <formula1>$GQ$5:$GQ$516</formula1>
    </dataValidation>
    <dataValidation type="list" allowBlank="1" showInputMessage="1" showErrorMessage="1" errorTitle="Error" error="Entering a new value is restricted" prompt="Applicable law" sqref="AG7:AG155">
      <formula1>$GN$5:$GN$40</formula1>
    </dataValidation>
    <dataValidation type="list" allowBlank="1" showInputMessage="1" showErrorMessage="1" errorTitle="Error" error="Entering a new value is restricted" prompt="Country" sqref="CA7:CC155 AT7:AY155 AI7:AN155 DL7:DT155 L7:N155">
      <formula1>$GM$5:$GM$173</formula1>
    </dataValidation>
    <dataValidation type="list" allowBlank="1" showInputMessage="1" showErrorMessage="1" errorTitle="Error" error="Entering a new value is restricted" prompt="Matter sector group" sqref="F58:F61 F42:F46 F37:F40 F19 F28 U7:U155 W7:W155 V7:V9 V12 V14:V15 V17:V25 V27:V49 V51:V56 V58:V73 V75:V83 V85:V86 V88:V96 V98 V100:V117 V120:V155">
      <formula1>$GK$5:$GK$26</formula1>
    </dataValidation>
    <dataValidation type="list" allowBlank="1" showInputMessage="1" showErrorMessage="1" errorTitle="Error" error="Entering a new value is restricted" prompt="Client sector group" sqref="H7:H155 G101:G155 G7:G98">
      <formula1>$GI$5:$GI$26</formula1>
    </dataValidation>
    <dataValidation type="list" allowBlank="1" showInputMessage="1" showErrorMessage="1" errorTitle="Error" error="Entering a new value is restricted" prompt="Value of deal" sqref="BF7:BF155">
      <formula1>$GH$5:$GH$16</formula1>
    </dataValidation>
    <dataValidation type="list" allowBlank="1" showInputMessage="1" showErrorMessage="1" errorTitle="Error" error="Entering a new value is restricted" prompt="Dispute resolution" sqref="AP7:AP155">
      <formula1>$GV$5:$GV$12</formula1>
    </dataValidation>
    <dataValidation type="list" allowBlank="1" showInputMessage="1" showErrorMessage="1" errorTitle="Error" error="Entering a new value is restricted" prompt="EPC Projects : Client type" sqref="EW7:EW155">
      <formula1>$HT$5:$HT$9</formula1>
    </dataValidation>
    <dataValidation type="list" allowBlank="1" showInputMessage="1" showErrorMessage="1" errorTitle="Error" error="Entering a new value is restricted" prompt="Seat of arbitration" sqref="AZ7:AZ155">
      <formula1>$GB$5:$GB$64</formula1>
    </dataValidation>
    <dataValidation type="list" allowBlank="1" showInputMessage="1" showErrorMessage="1" errorTitle="Error" error="Entering a new value is restricted" prompt="Source of credential" sqref="BP7:BR155">
      <formula1>$GR$5:$GR$10</formula1>
    </dataValidation>
    <dataValidation type="list" allowBlank="1" showInputMessage="1" showErrorMessage="1" errorTitle="Error" error="Entering a new value is restricted" prompt="Other uses" sqref="CH7:CJ155">
      <formula1>$GT$5:$GT$18</formula1>
    </dataValidation>
    <dataValidation type="list" allowBlank="1" showInputMessage="1" showErrorMessage="1" errorTitle="Error" error="Entering a new value is restricted" prompt="CRD Work type" sqref="CX7:CY155 CW7:CW94 CW96:CW115 CW117:CW121 CW123:CW132 CW134:CW151 CW153:CW155">
      <formula1>$HE$5:$HE$117</formula1>
    </dataValidation>
    <dataValidation type="list" allowBlank="1" showInputMessage="1" showErrorMessage="1" errorTitle="Error" error="Entering a new value is restricted" prompt="HC : Sub work type" sqref="FB7:FC155">
      <formula1>$HY$5:$HY$13</formula1>
    </dataValidation>
    <dataValidation type="list" allowBlank="1" showInputMessage="1" showErrorMessage="1" errorTitle="Error" error="Entering a new value is restricted" prompt="EPC Contruction : Subject matter" sqref="EN7:EN155">
      <formula1>$HO$5:$HO$27</formula1>
    </dataValidation>
    <dataValidation type="list" allowBlank="1" showInputMessage="1" showErrorMessage="1" errorTitle="Error" error="Entering a new value is restricted" prompt="EPC Energy : Contract type" sqref="EV7:EV155">
      <formula1>$HS$5:$HS$32</formula1>
    </dataValidation>
    <dataValidation type="list" allowBlank="1" showInputMessage="1" showErrorMessage="1" errorTitle="Error" error="Entering a new value is restricted" prompt="Real estate : Sub work type" sqref="FK7:FK155">
      <formula1>$HU$5:$HU$10</formula1>
    </dataValidation>
    <dataValidation type="list" allowBlank="1" showInputMessage="1" showErrorMessage="1" errorTitle="Error" error="Entering a new value is restricted" prompt="Client sub sector group" sqref="I7:I77 I79:I81 I83:I88 J7:K155 I90:I155 X7:X15 Y16:Z16 Y17:Y22 X18:X22 Z23 X24:X27 Y28 X29:X77 X79:X81 X83 Y43:Y48 Y63:Y66 X85:X88 Y90 X91:Z155">
      <formula1>$GJ$5:$GJ$107</formula1>
    </dataValidation>
    <dataValidation type="list" allowBlank="1" showInputMessage="1" showErrorMessage="1" errorTitle="Error" error="Entering a new value is restricted" prompt="main practice group" sqref="O7:Q155">
      <formula1>$GO$5:$GO$12</formula1>
    </dataValidation>
    <dataValidation type="list" allowBlank="1" showInputMessage="1" showErrorMessage="1" errorTitle="Error" error="Entering a new value is restricted" prompt="Matter sector group" sqref="Z24:Z90 X90 X16:X17 Z17:Z22 Y49:Y62 X23 Y23:Y27 X28 Y29:Y42 Y7:Z15 X84 Y67:Y89">
      <formula1>$GL$5:$GL$107</formula1>
    </dataValidation>
    <dataValidation type="list" allowBlank="1" showInputMessage="1" showErrorMessage="1" errorTitle="Error" error="Entering a new value is restricted" prompt="Language of dispute" sqref="AQ7:AS155">
      <formula1>$GC$5:$GC$19</formula1>
    </dataValidation>
    <dataValidation type="list" allowBlank="1" showInputMessage="1" showErrorMessage="1" errorTitle="Error" error="Entering a new value is restricted" prompt="Team(s)" sqref="BI7:BK155">
      <formula1>$GP$5:$GP$83</formula1>
    </dataValidation>
    <dataValidation type="list" allowBlank="1" showInputMessage="1" showErrorMessage="1" prompt="BAIF Work type" sqref="CS7:CU155 DC37:DC38 DC63 CW95 CW116 CW122 CW133 CW152">
      <formula1>$HC$5:$HC$19</formula1>
    </dataValidation>
    <dataValidation type="list" allowBlank="1" showInputMessage="1" showErrorMessage="1" errorTitle="Error" error="Entering a new value is restricted" prompt="Corporate Work type" sqref="DD7:DE155 DC7:DC36 DC39:DC62 DC64:DC155">
      <formula1>$HG$5:$HG$9</formula1>
    </dataValidation>
    <dataValidation type="list" allowBlank="1" showInputMessage="1" showErrorMessage="1" errorTitle="Error" error="Entering a new value is restricted" prompt="EPC Construction : Work type" sqref="EG7:EI155">
      <formula1>$HM$5:$HM$15</formula1>
    </dataValidation>
    <dataValidation type="list" allowBlank="1" showInputMessage="1" showErrorMessage="1" errorTitle="Error" error="Entering a new value is restricted" prompt="EPC Contruction : Type of contract" sqref="EJ7:EL155">
      <formula1>$HN$5:$HN$26</formula1>
    </dataValidation>
    <dataValidation type="list" allowBlank="1" showInputMessage="1" showErrorMessage="1" sqref="CZ7:DB155">
      <formula1>$IB$5:$IB$299</formula1>
    </dataValidation>
    <dataValidation type="list" allowBlank="1" showInputMessage="1" showErrorMessage="1" errorTitle="Error" error="Entering a new value is restricted" prompt="Priority" sqref="CK7:CK155">
      <formula1>$GZ$5:$GZ$6</formula1>
    </dataValidation>
    <dataValidation type="list" allowBlank="1" showInputMessage="1" showErrorMessage="1" errorTitle="Error" error="Entering a new value is restricted" prompt="EPC Construction : Client scope" sqref="ER7:ER155">
      <formula1>$HQ$5:$HQ$6</formula1>
    </dataValidation>
    <dataValidation type="list" allowBlank="1" showInputMessage="1" showErrorMessage="1" errorTitle="Error" error="Entering a new value is restricted" prompt="Yes/no" sqref="BC7:BC155 E7:E155 DY7:DZ155 DU7:DW155 CL7:CL155 BG7:BH155 AD7:AE155 C7:C155">
      <formula1>$GD$5:$GD$6</formula1>
    </dataValidation>
    <dataValidation type="list" allowBlank="1" showInputMessage="1" showErrorMessage="1" prompt="Corporate : sub-work type" sqref="DF156:DH4390">
      <formula1>$HI$5:$HI$7</formula1>
    </dataValidation>
    <dataValidation type="list" allowBlank="1" showInputMessage="1" showErrorMessage="1" errorTitle="Error" error="Entering a new value is restricted" prompt="Corporate Work type" sqref="DC156:DE4390">
      <formula1>$HE$5:$HE$7</formula1>
    </dataValidation>
    <dataValidation type="list" allowBlank="1" showInputMessage="1" showErrorMessage="1" errorTitle="Error" error="Entering a new value is restricted" prompt="EPC Energy : Contract type" sqref="EV156:EV4390 HS2">
      <formula1>$HT$7:$HT$7</formula1>
    </dataValidation>
    <dataValidation type="list" allowBlank="1" showInputMessage="1" showErrorMessage="1" errorTitle="Error" error="Entering a new value is restricted" prompt="EPC Construction : Client type" sqref="EP156:EP4390">
      <formula1>$HQ$7:$HQ$7</formula1>
    </dataValidation>
    <dataValidation type="list" allowBlank="1" showInputMessage="1" showErrorMessage="1" errorTitle="Error" error="Entering a new value is restricted" prompt="EPC Contruction : Subject matter" sqref="EN156:EN4390">
      <formula1>$HP$7:$HP$7</formula1>
    </dataValidation>
    <dataValidation type="list" allowBlank="1" showInputMessage="1" showErrorMessage="1" errorTitle="Error" error="Entering a new value is restricted" prompt="EPC Contruction : Type of contract" sqref="EJ156:EL4390">
      <formula1>$HO$7:$HO$7</formula1>
    </dataValidation>
    <dataValidation type="list" allowBlank="1" showInputMessage="1" showErrorMessage="1" errorTitle="Error" error="Entering a new value is restricted" prompt="EPC Construction : Work type" sqref="EG156:EI4390">
      <formula1>$HN$7:$HN$7</formula1>
    </dataValidation>
    <dataValidation type="list" allowBlank="1" showInputMessage="1" showErrorMessage="1" errorTitle="Error" error="Entering a new value is restricted" prompt="Year deal" sqref="EC156:ED4390">
      <formula1>$HM$7:$HM$7</formula1>
    </dataValidation>
    <dataValidation type="list" allowBlank="1" showInputMessage="1" showErrorMessage="1" errorTitle="Error" error="Entering a new value is restricted" prompt="Corporate : Acting for" sqref="DI156:DK4390">
      <formula1>$HJ$7:$HJ$7</formula1>
    </dataValidation>
    <dataValidation type="list" allowBlank="1" showInputMessage="1" showErrorMessage="1" errorTitle="Error" error="Entering a new value is restricted" prompt="Corporate : Quarter deal" sqref="EA156:EB4390">
      <formula1>BUDAPEST!#REF!</formula1>
    </dataValidation>
    <dataValidation type="list" allowBlank="1" showInputMessage="1" showErrorMessage="1" errorTitle="Error" error="Entering a new value is restricted" prompt="Corporate : Value range in Euros" sqref="DX156:DX4390">
      <formula1>BUDAPEST!#REF!</formula1>
    </dataValidation>
    <dataValidation type="list" allowBlank="1" showInputMessage="1" showErrorMessage="1" errorTitle="Error" error="Entering a new value is restricted" prompt="Real estate : Sub work type" sqref="FK4390 FL156:FM4390">
      <formula1>$HS$5:$HS$7</formula1>
    </dataValidation>
    <dataValidation type="list" allowBlank="1" showInputMessage="1" showErrorMessage="1" errorTitle="Error" error="Entering a new value is restricted" prompt="Real estate:Work type" sqref="FH156:FJ4390">
      <formula1>$HX$5:$HX$7</formula1>
    </dataValidation>
    <dataValidation type="list" allowBlank="1" showInputMessage="1" showErrorMessage="1" errorTitle="Error" error="Entering a new value is restricted" prompt="EPC Projects : Client type" sqref="EW156:EW4390">
      <formula1>$HR$5:$HR$7</formula1>
    </dataValidation>
    <dataValidation type="list" allowBlank="1" showInputMessage="1" showErrorMessage="1" errorTitle="Error" error="Entering a new value is restricted" prompt="HC : Sub work type" sqref="FA156:FC4390 HY2">
      <formula1>$HZ$5:$HZ$7</formula1>
    </dataValidation>
    <dataValidation type="list" allowBlank="1" showInputMessage="1" showErrorMessage="1" errorTitle="Error" error="Entering a new value is restricted" prompt="Other uses" sqref="CH156:CJ4390 HE2">
      <formula1>$GU$5:$GU$7</formula1>
    </dataValidation>
    <dataValidation type="list" allowBlank="1" showInputMessage="1" showErrorMessage="1" errorTitle="Error" error="Entering a new value is restricted" prompt="Source of credential" sqref="BP156:BR4390">
      <formula1>$GS$5:$GS$7</formula1>
    </dataValidation>
    <dataValidation type="list" allowBlank="1" showInputMessage="1" showErrorMessage="1" errorTitle="Error" error="Entering a new value is restricted" prompt="main practice group" sqref="O156:Q4390 HC2">
      <formula1>$GP$5:$GP$7</formula1>
    </dataValidation>
    <dataValidation type="list" allowBlank="1" showInputMessage="1" showErrorMessage="1" errorTitle="Error" error="Entering a new value is restricted" prompt="EPC Energy : Work type" sqref="ES156:EU4390 HR2">
      <formula1>$HS$7:$HS$7</formula1>
    </dataValidation>
    <dataValidation type="list" allowBlank="1" showInputMessage="1" showErrorMessage="1" errorTitle="Error" error="Entering a new value is restricted" prompt="EPC Construction : Client scope" sqref="ER156:ER4390">
      <formula1>BUDAPEST!#REF!</formula1>
    </dataValidation>
    <dataValidation type="list" allowBlank="1" showInputMessage="1" showErrorMessage="1" errorTitle="Error" error="Entering a new value is restricted" prompt="Matter sector group" sqref="X156:Z4389 GZ2">
      <formula1>$GM$5:$GM$7</formula1>
    </dataValidation>
    <dataValidation type="list" allowBlank="1" showInputMessage="1" showErrorMessage="1" errorTitle="Error" error="Entering a new value is restricted" prompt="Client sub sector group" sqref="I156:K4390 GX2">
      <formula1>$GK$5:$GK$7</formula1>
    </dataValidation>
    <dataValidation type="list" allowBlank="1" showInputMessage="1" showErrorMessage="1" errorTitle="Error" error="Entering a new value is restricted" prompt="Corporate tax : Work type" sqref="EF156:EF4390 IA2">
      <formula1>$IB$5:$IB$7</formula1>
    </dataValidation>
    <dataValidation type="list" allowBlank="1" showInputMessage="1" showErrorMessage="1" errorTitle="Error" error="Entering a new value is restricted" prompt="CRD Client type" sqref="HO2 CV156:CV4390">
      <formula1>BUDAPEST!#REF!</formula1>
    </dataValidation>
    <dataValidation type="list" allowBlank="1" showInputMessage="1" showErrorMessage="1" errorTitle="Error" error="Entering a new value is restricted" prompt="Real estate : Client type" sqref="FE156:FG4390 HV2">
      <formula1>$HW$5:$HW$7</formula1>
    </dataValidation>
    <dataValidation type="list" allowBlank="1" showInputMessage="1" showErrorMessage="1" errorTitle="Error" error="Entering a new value is restricted" prompt="HC Work type" sqref="HX2 EX7:EZ4390">
      <formula1>$HX$5:$HX$6</formula1>
    </dataValidation>
    <dataValidation type="list" allowBlank="1" showInputMessage="1" showErrorMessage="1" prompt="HC : Pension scheme" sqref="HZ2 FD156:FD4390">
      <formula1>$HX$5:$HX$6</formula1>
    </dataValidation>
    <dataValidation type="list" allowBlank="1" showInputMessage="1" showErrorMessage="1" prompt="CRD Sub-work type" sqref="CZ4390:DB4390 HQ2">
      <formula1>$HG$5:$HG$7</formula1>
    </dataValidation>
    <dataValidation type="list" allowBlank="1" showInputMessage="1" showErrorMessage="1" errorTitle="Error" error="Entering a new value is restricted" prompt="CRD Work type" sqref="HP2 CW156:CY4390">
      <formula1>BUDAPEST!#REF!</formula1>
    </dataValidation>
    <dataValidation type="list" allowBlank="1" showInputMessage="1" showErrorMessage="1" errorTitle="Error" error="Entering a new value is restricted" prompt="BAIF Client type " sqref="CQ156:CQ4390 HM2">
      <formula1>$HC$5:$HC$7</formula1>
    </dataValidation>
    <dataValidation type="list" allowBlank="1" showInputMessage="1" showErrorMessage="1" errorTitle="Error" error="Entering a new value is restricted" prompt="Know how" sqref="CM156:CO4390 HJ2">
      <formula1>$GZ$5:$GZ$7</formula1>
    </dataValidation>
    <dataValidation type="list" allowBlank="1" showInputMessage="1" showErrorMessage="1" errorTitle="Error" error="Entering a new value is restricted" prompt="CMS Office" sqref="BW156:BY4390 BZ156:BZ4389 HI2">
      <formula1>$GY$5:$GY$7</formula1>
    </dataValidation>
    <dataValidation type="list" allowBlank="1" showInputMessage="1" showErrorMessage="1" errorTitle="Error" error="Entering a new value is restricted" prompt="Arbitral rules" sqref="BB156:BB4390 HH2">
      <formula1>$GX$5:$GX$7</formula1>
    </dataValidation>
    <dataValidation type="list" allowBlank="1" showInputMessage="1" showErrorMessage="1" errorTitle="Error" error="Entering a new value is restricted" prompt="Other matter executive" sqref="BT156:BV4390 HD2">
      <formula1>$GT$5:$GT$7</formula1>
    </dataValidation>
    <dataValidation type="list" allowBlank="1" showInputMessage="1" showErrorMessage="1" errorTitle="Error" error="Entering a new value is restricted" prompt="Lead partner" sqref="BL156:BN4390">
      <formula1>$GR$5:$GR$7</formula1>
    </dataValidation>
    <dataValidation type="list" allowBlank="1" showInputMessage="1" showErrorMessage="1" errorTitle="Error" error="Entering a new value is restricted" prompt="Applicable law" sqref="AG156:AG4390 HB2">
      <formula1>$GO$5:$GO$7</formula1>
    </dataValidation>
    <dataValidation type="list" allowBlank="1" showInputMessage="1" showErrorMessage="1" errorTitle="Error" error="Entering a new value is restricted" prompt="Country" sqref="AT156:AY4390 CA156:CC4390 HA2 DL156:DT4390 L156:N4390 AI156:AN4390">
      <formula1>$GN$5:$GN$7</formula1>
    </dataValidation>
    <dataValidation type="list" allowBlank="1" showInputMessage="1" showErrorMessage="1" errorTitle="Error" error="Entering a new value is restricted" prompt="Matter sector group" sqref="U156:W4390 GY2">
      <formula1>$GL$5:$GL$7</formula1>
    </dataValidation>
    <dataValidation type="list" allowBlank="1" showInputMessage="1" showErrorMessage="1" errorTitle="Error" error="Entering a new value is restricted" prompt="Client sector group" sqref="F4390 G156:H4390 GW2">
      <formula1>$GJ$5:$GJ$7</formula1>
    </dataValidation>
    <dataValidation type="list" allowBlank="1" showInputMessage="1" showErrorMessage="1" errorTitle="Error" error="Entering a new value is restricted" prompt="Value of deal" sqref="BF156:BF4390 GV2">
      <formula1>$GI$5:$GI$7</formula1>
    </dataValidation>
    <dataValidation type="list" allowBlank="1" showInputMessage="1" showErrorMessage="1" errorTitle="Error" error="Entering a new value is restricted" prompt="Credential Status" sqref="GT2 CD156:CD4390">
      <formula1>$GT$5:$GT$6</formula1>
    </dataValidation>
    <dataValidation type="list" allowBlank="1" showInputMessage="1" showErrorMessage="1" errorTitle="Error" error="Entering a new value is restricted" prompt="Credential version" sqref="GU2 CE156:CE4390">
      <formula1>$GU$5:$GU$6</formula1>
    </dataValidation>
    <dataValidation type="list" allowBlank="1" showInputMessage="1" showErrorMessage="1" errorTitle="Error" error="Entering a new value is restricted" promptTitle="Credential type" prompt="Select the Credential type" sqref="GS2 CG156:CG4390">
      <formula1>$GS$5:$GS$6</formula1>
    </dataValidation>
    <dataValidation type="list" allowBlank="1" showInputMessage="1" showErrorMessage="1" errorTitle="Error" error="Entering a new value is restricted" prompt="Dispute resolution" sqref="AP156:AP4390 HG2">
      <formula1>$GW$5:$GW$7</formula1>
    </dataValidation>
    <dataValidation type="list" allowBlank="1" showInputMessage="1" showErrorMessage="1" errorTitle="Error" error="Entering a new value is restricted" prompt="Yes/no" sqref="GR2 DY156:DZ4390 E156:E4390 BG156:BH4390 AD156:AE4390 C156:C4390 BC156:BC4389 CL156:CL4390 DU156:DW4390">
      <formula1>$GR$5:$GR$6</formula1>
    </dataValidation>
    <dataValidation type="list" allowBlank="1" showInputMessage="1" showErrorMessage="1" errorTitle="Error" error="Entering a new value is restricted" prompt="Contentious" sqref="HF2 AO156:AO4390">
      <formula1>$GV$5:$GV$6</formula1>
    </dataValidation>
    <dataValidation type="list" allowBlank="1" showInputMessage="1" showErrorMessage="1" errorTitle="Error" error="Entering a new value is restricted" prompt="Priority" sqref="HK2 CK156:CK4390">
      <formula1>$HK$5:$HK$6</formula1>
    </dataValidation>
    <dataValidation type="list" allowBlank="1" showInputMessage="1" showErrorMessage="1" errorTitle="Error" error="Entering a new value is restricted" prompt="Investigation type" sqref="HL2 BD156:BD4390">
      <formula1>$HB$5:$HB$6</formula1>
    </dataValidation>
    <dataValidation type="list" allowBlank="1" showInputMessage="1" showErrorMessage="1" errorTitle="Error" error="Entering a new value is restricted" prompt="Seat of arbitration" sqref="AZ156:AZ4390 GN2:GP2">
      <formula1>$GC$5:$GC$7</formula1>
    </dataValidation>
    <dataValidation type="list" allowBlank="1" showInputMessage="1" showErrorMessage="1" errorTitle="Error" error="Entering a new value is restricted" prompt="Real estate : Sub work type" sqref="FK156:FK4389 HU2">
      <formula1>$HV$5:$HV$7</formula1>
    </dataValidation>
    <dataValidation type="list" allowBlank="1" showInputMessage="1" showErrorMessage="1" errorTitle="Error" error="Entering a new value is restricted" prompt="Language of dispute" sqref="AQ156:AS4390 GQ2">
      <formula1>$GD$5:$GD$7</formula1>
    </dataValidation>
    <dataValidation type="list" allowBlank="1" showInputMessage="1" showErrorMessage="1" errorTitle="Error" error="Entering a new value is restricted" prompt="Team(s)" sqref="BI156:BK4390">
      <formula1>$GQ$5:$GQ$7</formula1>
    </dataValidation>
    <dataValidation type="list" allowBlank="1" showInputMessage="1" showErrorMessage="1" prompt="BAIF Work type" sqref="HN2 CS156:CU4390">
      <formula1>BUDAPEST!#REF!</formula1>
    </dataValidation>
    <dataValidation type="list" allowBlank="1" showInputMessage="1" showErrorMessage="1" sqref="CZ156:DB4389 IB2">
      <formula1>$IC$5:$IC$7</formula1>
    </dataValidation>
    <dataValidation type="list" allowBlank="1" showInputMessage="1" showErrorMessage="1" errorTitle="Error" error="Entering a new value is restricted" prompt="Investigation type" sqref="BD7:BD155">
      <formula1>$HA$5:$HA$6</formula1>
    </dataValidation>
    <dataValidation type="list" allowBlank="1" showInputMessage="1" showErrorMessage="1" errorTitle="Error" error="Entering a new value is restricted" prompt="Contentious" sqref="AO7:AO155">
      <formula1>$GU$5:$GU$7</formula1>
    </dataValidation>
    <dataValidation type="list" allowBlank="1" showInputMessage="1" showErrorMessage="1" errorTitle="Error" error="Entering a new value is restricted" promptTitle="Credential type" prompt="Select the Credential type" sqref="CG7:CG155">
      <formula1>$GE$5:$GE$6</formula1>
    </dataValidation>
    <dataValidation type="list" allowBlank="1" showInputMessage="1" showErrorMessage="1" errorTitle="Error" error="Entering a new value is restricted" prompt="Credential version" sqref="CE7:CE155">
      <formula1>$GG$5:$GG$6</formula1>
    </dataValidation>
    <dataValidation type="list" allowBlank="1" showInputMessage="1" showErrorMessage="1" errorTitle="Error" error="Entering a new value is restricted" prompt="Credential Status" sqref="CD7:CD155">
      <formula1>$GF$5:$GF$6</formula1>
    </dataValidation>
    <dataValidation type="list" allowBlank="1" showInputMessage="1" showErrorMessage="1" prompt="HC : Pension scheme" sqref="FD7:FD155">
      <formula1>$HZ$5:$HZ$7</formula1>
    </dataValidation>
    <dataValidation type="list" allowBlank="1" showInputMessage="1" showErrorMessage="1" errorTitle="Error" error="Entering a new value is restricted" prompt="Corporate : Quarter deal" sqref="EA7:EB155">
      <formula1>$HK$5:$HK$7</formula1>
    </dataValidation>
  </dataValidations>
  <pageMargins left="0.7" right="0.7" top="0.75" bottom="0.75" header="0.3" footer="0.3"/>
  <pageSetup paperSize="9" orientation="portrait" r:id="rId1"/>
  <headerFooter>
    <oddFooter>&amp;CUK / 73928047.1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BUDAPEST</vt:lpstr>
    </vt:vector>
  </TitlesOfParts>
  <Company>HCL Infosystems Limited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2012-11-02T09:17:14Z</dcterms:created>
  <dcterms:modified xsi:type="dcterms:W3CDTF">2012-11-07T12:16:16Z</dcterms:modified>
</cp:coreProperties>
</file>