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isepipp-my.sharepoint.com/personal/1200584_isep_ipp_pt/Documents/ISEP/3º ANO/1º Semestre/lei22_23_s5_3dk_61/lei22_23_s5_3dk_61/Docs/SprintC/"/>
    </mc:Choice>
  </mc:AlternateContent>
  <xr:revisionPtr revIDLastSave="0" documentId="8_{FFB654FE-420B-0248-BEEF-1ABAB61CA0B1}" xr6:coauthVersionLast="47" xr6:coauthVersionMax="47" xr10:uidLastSave="{00000000-0000-0000-0000-000000000000}"/>
  <bookViews>
    <workbookView xWindow="3420" yWindow="500" windowWidth="24300" windowHeight="15120" xr2:uid="{F91736A8-4A62-4DC0-BD09-0B3FAAB3D631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91" i="1" l="1"/>
  <c r="AE91" i="1"/>
  <c r="W91" i="1"/>
  <c r="O91" i="1"/>
  <c r="G91" i="1"/>
  <c r="C90" i="1"/>
  <c r="D90" i="1" s="1"/>
  <c r="E90" i="1" s="1"/>
  <c r="F90" i="1" s="1"/>
  <c r="G90" i="1" s="1"/>
  <c r="H90" i="1" s="1"/>
  <c r="I90" i="1" s="1"/>
  <c r="J90" i="1" s="1"/>
  <c r="K90" i="1" s="1"/>
  <c r="L90" i="1" s="1"/>
  <c r="M90" i="1" s="1"/>
  <c r="N90" i="1" s="1"/>
  <c r="O90" i="1" s="1"/>
  <c r="P90" i="1" s="1"/>
  <c r="Q90" i="1" s="1"/>
  <c r="R90" i="1" s="1"/>
  <c r="S90" i="1" s="1"/>
  <c r="T90" i="1" s="1"/>
  <c r="U90" i="1" s="1"/>
  <c r="V90" i="1" s="1"/>
  <c r="W90" i="1" s="1"/>
  <c r="X90" i="1" s="1"/>
  <c r="Y90" i="1" s="1"/>
  <c r="Z90" i="1" s="1"/>
  <c r="AA90" i="1" s="1"/>
  <c r="AB90" i="1" s="1"/>
  <c r="AC90" i="1" s="1"/>
  <c r="AD90" i="1" s="1"/>
  <c r="AE90" i="1" s="1"/>
  <c r="AF90" i="1" s="1"/>
  <c r="AG90" i="1" s="1"/>
  <c r="AH90" i="1" s="1"/>
  <c r="AI90" i="1" s="1"/>
  <c r="AJ90" i="1" s="1"/>
  <c r="AK90" i="1" s="1"/>
  <c r="AL90" i="1" s="1"/>
  <c r="C91" i="1"/>
  <c r="AL91" i="1" s="1"/>
  <c r="H91" i="1" l="1"/>
  <c r="P91" i="1"/>
  <c r="X91" i="1"/>
  <c r="I91" i="1"/>
  <c r="Q91" i="1"/>
  <c r="Y91" i="1"/>
  <c r="AG91" i="1"/>
  <c r="J91" i="1"/>
  <c r="R91" i="1"/>
  <c r="Z91" i="1"/>
  <c r="AH91" i="1"/>
  <c r="K91" i="1"/>
  <c r="S91" i="1"/>
  <c r="AA91" i="1"/>
  <c r="AI91" i="1"/>
  <c r="D91" i="1"/>
  <c r="L91" i="1"/>
  <c r="T91" i="1"/>
  <c r="AB91" i="1"/>
  <c r="AJ91" i="1"/>
  <c r="E91" i="1"/>
  <c r="M91" i="1"/>
  <c r="U91" i="1"/>
  <c r="AC91" i="1"/>
  <c r="AK91" i="1"/>
  <c r="F91" i="1"/>
  <c r="N91" i="1"/>
  <c r="V91" i="1"/>
  <c r="AD91" i="1"/>
</calcChain>
</file>

<file path=xl/sharedStrings.xml><?xml version="1.0" encoding="utf-8"?>
<sst xmlns="http://schemas.openxmlformats.org/spreadsheetml/2006/main" count="145" uniqueCount="69">
  <si>
    <t>User Stories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</si>
  <si>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</si>
  <si>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</si>
  <si>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</si>
  <si>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</si>
  <si>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</si>
  <si>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</si>
  <si>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</si>
  <si>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</si>
  <si>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</si>
  <si>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</si>
  <si>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</si>
  <si>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</si>
  <si>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</si>
  <si>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</si>
  <si>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</si>
  <si>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</si>
  <si>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</si>
  <si>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</si>
  <si>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</si>
  <si>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</si>
  <si>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</si>
  <si>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</si>
  <si>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</si>
  <si>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</si>
  <si>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</si>
  <si>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</si>
  <si>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</si>
  <si>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</si>
  <si>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</si>
  <si>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</si>
  <si>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Remaining Effort</t>
  </si>
  <si>
    <t>Ideal Trend</t>
  </si>
  <si>
    <t>SPRINT BURNDOWN CHART</t>
  </si>
  <si>
    <t>Concluido</t>
  </si>
  <si>
    <t>concluido</t>
  </si>
  <si>
    <t>Planeamento de frota com persistência da solução (viagens).</t>
  </si>
  <si>
    <t>SPA-Visualizar automaticamente o camiao</t>
  </si>
  <si>
    <t>ASIST-processo da US C3 seja mantido no log do Linux, alertado o administrador no acesso à consola se ocorrer uma falha grave</t>
  </si>
  <si>
    <t>Autenticação-Criar uma conta de utilizador indicando um número de telefone para contacto direto bem como o tipo de utilizador</t>
  </si>
  <si>
    <t>Autenticação-Cancelar uma conta anonimizando os dados pessoais que tenham sido recolhidos</t>
  </si>
  <si>
    <t>Autenticação-Autenticar-me na aplicação via SSO (e.g. AzureAD, Google, Facebook)</t>
  </si>
  <si>
    <t>Obter o Planeamento de rota de toda a frota e visualização da melhor solução usando algoritmo genético</t>
  </si>
  <si>
    <t>SPA-Visualizar graficamente um camião de distribuição. Criar ou importar o modelo 3D correspondente</t>
  </si>
  <si>
    <t>SPA-Animar interactivamente o movimento do camião, permitindo desta forma a visualização do plano de entregas.</t>
  </si>
  <si>
    <t>Criar um relatório que, descrevendo a solução encontrada e considerando as normas do RGPD.</t>
  </si>
  <si>
    <t>Planeamento-Solução para o problema usando Algoritmos Genéticos</t>
  </si>
  <si>
    <t xml:space="preserve">Planeamento-Predicados que permitam a atribuição de entregas a um lote de camiões </t>
  </si>
  <si>
    <t>Planeamento-Estudo bibliográfico sobre uma das tecnologias, robótica inteligente; visão por computador; aprendizagem automática.</t>
  </si>
  <si>
    <t>Infraestrutura-Plano de Recuperação de Desastre</t>
  </si>
  <si>
    <t>Infraestrutura-Script de mirroring da BD para ambiente Cloud</t>
  </si>
  <si>
    <t>Como gestor de armazéns, pretendo inibir um armazém</t>
  </si>
  <si>
    <t>Como gestor de logística pretendo inibir um camião</t>
  </si>
  <si>
    <t>Como gestor de logística pretendo listar as viagens por página</t>
  </si>
  <si>
    <t>Como gestor de logística pretendo listar os caminhos por página</t>
  </si>
  <si>
    <t>Como gestor de logística pretendo filtrar e ordenar as entregas pelas suas caraterísticas</t>
  </si>
  <si>
    <t xml:space="preserve"> Como gestor de logística pretendo listar as entregas por página</t>
  </si>
  <si>
    <t>Como gestor de logística pretendo filtrar e ordenar as viagens por Destino, Hora de entrega, Tempo de descarregamento (e outras caraterísticas)</t>
  </si>
  <si>
    <t>Day 29</t>
  </si>
  <si>
    <t>Day 30</t>
  </si>
  <si>
    <t>Day 31</t>
  </si>
  <si>
    <t>Day 32</t>
  </si>
  <si>
    <t>Day 33</t>
  </si>
  <si>
    <t>Day 34</t>
  </si>
  <si>
    <t>Day 35</t>
  </si>
  <si>
    <t>Análise</t>
  </si>
  <si>
    <t xml:space="preserve">Desenvolvimento </t>
  </si>
  <si>
    <t>Testes</t>
  </si>
  <si>
    <t>Planeamento: utilização de módulo de planeamento em Prolog e outro algoritmo simulado como estratégias distintas de planeamento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</si>
</sst>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16]d/mm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3" borderId="0" xfId="0" applyFill="1"/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5" xfId="0" applyBorder="1"/>
    <xf numFmtId="0" fontId="0" fillId="0" borderId="13" xfId="0" applyBorder="1"/>
    <xf numFmtId="0" fontId="0" fillId="0" borderId="11" xfId="0" applyBorder="1"/>
    <xf numFmtId="0" fontId="0" fillId="0" borderId="12" xfId="0" applyBorder="1"/>
    <xf numFmtId="0" fontId="1" fillId="4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vertical="center"/>
    </xf>
    <xf numFmtId="0" fontId="4" fillId="4" borderId="11" xfId="0" applyFont="1" applyFill="1" applyBorder="1" applyAlignment="1">
      <alignment vertical="center"/>
    </xf>
    <xf numFmtId="0" fontId="4" fillId="4" borderId="12" xfId="0" applyFont="1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4" borderId="12" xfId="0" applyFill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4" fillId="4" borderId="14" xfId="0" applyFont="1" applyFill="1" applyBorder="1" applyAlignment="1">
      <alignment vertical="center"/>
    </xf>
    <xf numFmtId="0" fontId="0" fillId="4" borderId="0" xfId="0" applyFill="1"/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4" borderId="1" xfId="0" applyFill="1" applyBorder="1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Burndown Chart Sprint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1.9841968727694372E-2"/>
          <c:y val="8.6720365790300222E-2"/>
          <c:w val="0.96498835042048703"/>
          <c:h val="0.83407600429033313"/>
        </c:manualLayout>
      </c:layout>
      <c:lineChart>
        <c:grouping val="standard"/>
        <c:varyColors val="0"/>
        <c:ser>
          <c:idx val="0"/>
          <c:order val="0"/>
          <c:tx>
            <c:v>Remaining Effort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Folha1!$C$8:$AL$8</c:f>
              <c:strCache>
                <c:ptCount val="3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  <c:pt idx="29">
                  <c:v>Day 29</c:v>
                </c:pt>
                <c:pt idx="30">
                  <c:v>Day 30</c:v>
                </c:pt>
                <c:pt idx="31">
                  <c:v>Day 31</c:v>
                </c:pt>
                <c:pt idx="32">
                  <c:v>Day 32</c:v>
                </c:pt>
                <c:pt idx="33">
                  <c:v>Day 33</c:v>
                </c:pt>
                <c:pt idx="34">
                  <c:v>Day 34</c:v>
                </c:pt>
                <c:pt idx="35">
                  <c:v>Day 35</c:v>
                </c:pt>
              </c:strCache>
            </c:strRef>
          </c:cat>
          <c:val>
            <c:numRef>
              <c:f>Folha1!$D$90:$AL$90</c:f>
              <c:numCache>
                <c:formatCode>General</c:formatCode>
                <c:ptCount val="35"/>
                <c:pt idx="0">
                  <c:v>58</c:v>
                </c:pt>
                <c:pt idx="1">
                  <c:v>58</c:v>
                </c:pt>
                <c:pt idx="2">
                  <c:v>57</c:v>
                </c:pt>
                <c:pt idx="3">
                  <c:v>57</c:v>
                </c:pt>
                <c:pt idx="4">
                  <c:v>56</c:v>
                </c:pt>
                <c:pt idx="5">
                  <c:v>56</c:v>
                </c:pt>
                <c:pt idx="6">
                  <c:v>56</c:v>
                </c:pt>
                <c:pt idx="7">
                  <c:v>56</c:v>
                </c:pt>
                <c:pt idx="8">
                  <c:v>53</c:v>
                </c:pt>
                <c:pt idx="9">
                  <c:v>53</c:v>
                </c:pt>
                <c:pt idx="10">
                  <c:v>53</c:v>
                </c:pt>
                <c:pt idx="11">
                  <c:v>53</c:v>
                </c:pt>
                <c:pt idx="12">
                  <c:v>49</c:v>
                </c:pt>
                <c:pt idx="13">
                  <c:v>49</c:v>
                </c:pt>
                <c:pt idx="14">
                  <c:v>47</c:v>
                </c:pt>
                <c:pt idx="15">
                  <c:v>46</c:v>
                </c:pt>
                <c:pt idx="16">
                  <c:v>45</c:v>
                </c:pt>
                <c:pt idx="17">
                  <c:v>44</c:v>
                </c:pt>
                <c:pt idx="18">
                  <c:v>43</c:v>
                </c:pt>
                <c:pt idx="19">
                  <c:v>42</c:v>
                </c:pt>
                <c:pt idx="20">
                  <c:v>40</c:v>
                </c:pt>
                <c:pt idx="21">
                  <c:v>33</c:v>
                </c:pt>
                <c:pt idx="22">
                  <c:v>32</c:v>
                </c:pt>
                <c:pt idx="23">
                  <c:v>28</c:v>
                </c:pt>
                <c:pt idx="24">
                  <c:v>25</c:v>
                </c:pt>
                <c:pt idx="25">
                  <c:v>23</c:v>
                </c:pt>
                <c:pt idx="26">
                  <c:v>23</c:v>
                </c:pt>
                <c:pt idx="27">
                  <c:v>20</c:v>
                </c:pt>
                <c:pt idx="28">
                  <c:v>17</c:v>
                </c:pt>
                <c:pt idx="29">
                  <c:v>16</c:v>
                </c:pt>
                <c:pt idx="30">
                  <c:v>12</c:v>
                </c:pt>
                <c:pt idx="31">
                  <c:v>7</c:v>
                </c:pt>
                <c:pt idx="32">
                  <c:v>2</c:v>
                </c:pt>
                <c:pt idx="33">
                  <c:v>1</c:v>
                </c:pt>
                <c:pt idx="34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91-41A0-A111-2F845D00BA2F}"/>
            </c:ext>
          </c:extLst>
        </c:ser>
        <c:ser>
          <c:idx val="1"/>
          <c:order val="1"/>
          <c:tx>
            <c:v>Ideal Trend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Folha1!$C$8:$AL$8</c:f>
              <c:strCache>
                <c:ptCount val="3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  <c:pt idx="29">
                  <c:v>Day 29</c:v>
                </c:pt>
                <c:pt idx="30">
                  <c:v>Day 30</c:v>
                </c:pt>
                <c:pt idx="31">
                  <c:v>Day 31</c:v>
                </c:pt>
                <c:pt idx="32">
                  <c:v>Day 32</c:v>
                </c:pt>
                <c:pt idx="33">
                  <c:v>Day 33</c:v>
                </c:pt>
                <c:pt idx="34">
                  <c:v>Day 34</c:v>
                </c:pt>
                <c:pt idx="35">
                  <c:v>Day 35</c:v>
                </c:pt>
              </c:strCache>
            </c:strRef>
          </c:cat>
          <c:val>
            <c:numRef>
              <c:f>Folha1!$C$91:$AL$91</c:f>
              <c:numCache>
                <c:formatCode>General</c:formatCode>
                <c:ptCount val="36"/>
                <c:pt idx="0">
                  <c:v>58</c:v>
                </c:pt>
                <c:pt idx="1">
                  <c:v>56.342857142857142</c:v>
                </c:pt>
                <c:pt idx="2">
                  <c:v>54.685714285714283</c:v>
                </c:pt>
                <c:pt idx="3">
                  <c:v>53.028571428571425</c:v>
                </c:pt>
                <c:pt idx="4">
                  <c:v>51.371428571428574</c:v>
                </c:pt>
                <c:pt idx="5">
                  <c:v>49.714285714285715</c:v>
                </c:pt>
                <c:pt idx="6">
                  <c:v>48.057142857142857</c:v>
                </c:pt>
                <c:pt idx="7">
                  <c:v>46.4</c:v>
                </c:pt>
                <c:pt idx="8">
                  <c:v>44.74285714285714</c:v>
                </c:pt>
                <c:pt idx="9">
                  <c:v>43.085714285714289</c:v>
                </c:pt>
                <c:pt idx="10">
                  <c:v>41.428571428571431</c:v>
                </c:pt>
                <c:pt idx="11">
                  <c:v>39.771428571428572</c:v>
                </c:pt>
                <c:pt idx="12">
                  <c:v>38.114285714285714</c:v>
                </c:pt>
                <c:pt idx="13">
                  <c:v>36.457142857142856</c:v>
                </c:pt>
                <c:pt idx="14">
                  <c:v>34.799999999999997</c:v>
                </c:pt>
                <c:pt idx="15">
                  <c:v>33.142857142857139</c:v>
                </c:pt>
                <c:pt idx="16">
                  <c:v>31.485714285714284</c:v>
                </c:pt>
                <c:pt idx="17">
                  <c:v>29.828571428571426</c:v>
                </c:pt>
                <c:pt idx="18">
                  <c:v>28.171428571428571</c:v>
                </c:pt>
                <c:pt idx="19">
                  <c:v>26.514285714285712</c:v>
                </c:pt>
                <c:pt idx="20">
                  <c:v>24.857142857142854</c:v>
                </c:pt>
                <c:pt idx="21">
                  <c:v>23.199999999999996</c:v>
                </c:pt>
                <c:pt idx="22">
                  <c:v>21.542857142857137</c:v>
                </c:pt>
                <c:pt idx="23">
                  <c:v>19.885714285714286</c:v>
                </c:pt>
                <c:pt idx="24">
                  <c:v>18.228571428571428</c:v>
                </c:pt>
                <c:pt idx="25">
                  <c:v>16.571428571428569</c:v>
                </c:pt>
                <c:pt idx="26">
                  <c:v>14.914285714285711</c:v>
                </c:pt>
                <c:pt idx="27">
                  <c:v>13.257142857142853</c:v>
                </c:pt>
                <c:pt idx="28">
                  <c:v>11.599999999999994</c:v>
                </c:pt>
                <c:pt idx="29">
                  <c:v>9.9428571428571431</c:v>
                </c:pt>
                <c:pt idx="30">
                  <c:v>8.2857142857142847</c:v>
                </c:pt>
                <c:pt idx="31">
                  <c:v>6.6285714285714263</c:v>
                </c:pt>
                <c:pt idx="32">
                  <c:v>4.971428571428568</c:v>
                </c:pt>
                <c:pt idx="33">
                  <c:v>3.3142857142857096</c:v>
                </c:pt>
                <c:pt idx="34">
                  <c:v>1.6571428571428513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91-41A0-A111-2F845D00B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596959"/>
        <c:axId val="1991593631"/>
      </c:lineChart>
      <c:catAx>
        <c:axId val="199159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91593631"/>
        <c:crosses val="autoZero"/>
        <c:auto val="1"/>
        <c:lblAlgn val="ctr"/>
        <c:lblOffset val="100"/>
        <c:noMultiLvlLbl val="0"/>
      </c:catAx>
      <c:valAx>
        <c:axId val="199159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9159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840921</xdr:colOff>
      <xdr:row>97</xdr:row>
      <xdr:rowOff>6123</xdr:rowOff>
    </xdr:from>
    <xdr:to>
      <xdr:col>11</xdr:col>
      <xdr:colOff>204106</xdr:colOff>
      <xdr:row>129</xdr:row>
      <xdr:rowOff>102053</xdr:rowOff>
    </xdr:to>
    <xdr:graphicFrame macro="">
      <xdr:nvGraphicFramePr>
        <xdr:cNvPr id="6" name="Gráfico 1">
          <a:extLst>
            <a:ext uri="{FF2B5EF4-FFF2-40B4-BE49-F238E27FC236}">
              <a16:creationId xmlns:a16="http://schemas.microsoft.com/office/drawing/2014/main" id="{23B0E362-5E0B-64CA-DB70-968FA4E05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154BA-0BA8-4C08-BC57-F921D20AA523}">
  <dimension ref="A3:AS94"/>
  <sheetViews>
    <sheetView tabSelected="1" topLeftCell="B25" zoomScale="56" zoomScaleNormal="84" workbookViewId="0">
      <selection activeCell="R127" sqref="R127"/>
    </sheetView>
  </sheetViews>
  <sheetFormatPr baseColWidth="10" defaultColWidth="8.83203125" defaultRowHeight="15" x14ac:dyDescent="0.2"/>
  <cols>
    <col min="1" max="1" width="6" customWidth="1"/>
    <col min="2" max="2" width="122.6640625" customWidth="1"/>
    <col min="3" max="3" width="15" customWidth="1"/>
    <col min="9" max="9" width="8.83203125" customWidth="1"/>
    <col min="17" max="17" width="11.6640625" customWidth="1"/>
    <col min="31" max="38" width="9.1640625" customWidth="1"/>
  </cols>
  <sheetData>
    <row r="3" spans="1:45" ht="15" customHeight="1" x14ac:dyDescent="0.2">
      <c r="B3" s="41" t="s">
        <v>33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14"/>
      <c r="AG3" s="14"/>
      <c r="AH3" s="14"/>
      <c r="AI3" s="14"/>
      <c r="AJ3" s="14"/>
      <c r="AK3" s="14"/>
      <c r="AL3" s="14"/>
    </row>
    <row r="4" spans="1:45" x14ac:dyDescent="0.2"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14"/>
      <c r="AG4" s="14"/>
      <c r="AH4" s="14"/>
      <c r="AI4" s="14"/>
      <c r="AJ4" s="14"/>
      <c r="AK4" s="14"/>
      <c r="AL4" s="14"/>
    </row>
    <row r="5" spans="1:45" x14ac:dyDescent="0.2">
      <c r="B5" s="42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19"/>
      <c r="AG5" s="19"/>
      <c r="AH5" s="19"/>
      <c r="AI5" s="19"/>
      <c r="AJ5" s="19"/>
      <c r="AK5" s="19"/>
      <c r="AL5" s="20"/>
    </row>
    <row r="6" spans="1:45" x14ac:dyDescent="0.2">
      <c r="B6" s="15"/>
      <c r="C6" s="15"/>
      <c r="D6" s="15"/>
      <c r="E6" s="15"/>
      <c r="F6" s="15"/>
      <c r="G6" s="15"/>
      <c r="H6" s="18"/>
      <c r="I6" s="16"/>
      <c r="J6" s="16"/>
      <c r="K6" s="15"/>
      <c r="L6" s="15"/>
      <c r="M6" s="15"/>
      <c r="N6" s="15"/>
      <c r="O6" s="18"/>
      <c r="P6" s="16"/>
      <c r="Q6" s="16"/>
      <c r="R6" s="15"/>
      <c r="S6" s="15"/>
      <c r="T6" s="15"/>
      <c r="U6" s="15"/>
      <c r="V6" s="18"/>
      <c r="W6" s="16"/>
      <c r="X6" s="16"/>
      <c r="Y6" s="15"/>
      <c r="Z6" s="15"/>
      <c r="AA6" s="15"/>
      <c r="AB6" s="15"/>
      <c r="AC6" s="18"/>
      <c r="AD6" s="16"/>
      <c r="AE6" s="16"/>
      <c r="AF6" s="15"/>
      <c r="AG6" s="15"/>
      <c r="AH6" s="15"/>
      <c r="AI6" s="15"/>
      <c r="AJ6" s="17"/>
      <c r="AK6" s="16"/>
      <c r="AL6" s="16"/>
      <c r="AM6" s="1"/>
      <c r="AN6" s="1"/>
      <c r="AO6" s="1"/>
      <c r="AP6" s="1"/>
      <c r="AQ6" s="1"/>
      <c r="AR6" s="1"/>
    </row>
    <row r="7" spans="1:45" x14ac:dyDescent="0.2">
      <c r="B7" s="39" t="s">
        <v>0</v>
      </c>
      <c r="C7" s="2" t="s">
        <v>1</v>
      </c>
      <c r="D7" s="13">
        <v>44900</v>
      </c>
      <c r="E7" s="13">
        <v>44901</v>
      </c>
      <c r="F7" s="13">
        <v>44902</v>
      </c>
      <c r="G7" s="13">
        <v>44903</v>
      </c>
      <c r="H7" s="13">
        <v>44904</v>
      </c>
      <c r="I7" s="13">
        <v>44905</v>
      </c>
      <c r="J7" s="13">
        <v>44906</v>
      </c>
      <c r="K7" s="13">
        <v>44907</v>
      </c>
      <c r="L7" s="13">
        <v>44908</v>
      </c>
      <c r="M7" s="13">
        <v>44909</v>
      </c>
      <c r="N7" s="13">
        <v>44910</v>
      </c>
      <c r="O7" s="13">
        <v>44911</v>
      </c>
      <c r="P7" s="13">
        <v>44912</v>
      </c>
      <c r="Q7" s="13">
        <v>44913</v>
      </c>
      <c r="R7" s="13">
        <v>44914</v>
      </c>
      <c r="S7" s="13">
        <v>44915</v>
      </c>
      <c r="T7" s="13">
        <v>44916</v>
      </c>
      <c r="U7" s="13">
        <v>44917</v>
      </c>
      <c r="V7" s="13">
        <v>44918</v>
      </c>
      <c r="W7" s="13">
        <v>44919</v>
      </c>
      <c r="X7" s="13">
        <v>44920</v>
      </c>
      <c r="Y7" s="13">
        <v>44921</v>
      </c>
      <c r="Z7" s="13">
        <v>44922</v>
      </c>
      <c r="AA7" s="13">
        <v>44923</v>
      </c>
      <c r="AB7" s="13">
        <v>44924</v>
      </c>
      <c r="AC7" s="13">
        <v>44925</v>
      </c>
      <c r="AD7" s="13">
        <v>44926</v>
      </c>
      <c r="AE7" s="13">
        <v>44927</v>
      </c>
      <c r="AF7" s="13">
        <v>44928</v>
      </c>
      <c r="AG7" s="13">
        <v>44929</v>
      </c>
      <c r="AH7" s="13">
        <v>44930</v>
      </c>
      <c r="AI7" s="13">
        <v>44931</v>
      </c>
      <c r="AJ7" s="13">
        <v>44932</v>
      </c>
      <c r="AK7" s="13">
        <v>44933</v>
      </c>
      <c r="AL7" s="13">
        <v>44934</v>
      </c>
    </row>
    <row r="8" spans="1:45" x14ac:dyDescent="0.2">
      <c r="B8" s="40"/>
      <c r="C8" s="10" t="s">
        <v>2</v>
      </c>
      <c r="D8" s="3" t="s">
        <v>3</v>
      </c>
      <c r="E8" s="3" t="s">
        <v>4</v>
      </c>
      <c r="F8" s="3" t="s">
        <v>5</v>
      </c>
      <c r="G8" s="3" t="s">
        <v>6</v>
      </c>
      <c r="H8" s="3" t="s">
        <v>7</v>
      </c>
      <c r="I8" s="3" t="s">
        <v>8</v>
      </c>
      <c r="J8" s="3" t="s">
        <v>9</v>
      </c>
      <c r="K8" s="3" t="s">
        <v>10</v>
      </c>
      <c r="L8" s="3" t="s">
        <v>11</v>
      </c>
      <c r="M8" s="3" t="s">
        <v>12</v>
      </c>
      <c r="N8" s="3" t="s">
        <v>13</v>
      </c>
      <c r="O8" s="3" t="s">
        <v>14</v>
      </c>
      <c r="P8" s="3" t="s">
        <v>15</v>
      </c>
      <c r="Q8" s="3" t="s">
        <v>16</v>
      </c>
      <c r="R8" s="3" t="s">
        <v>17</v>
      </c>
      <c r="S8" s="3" t="s">
        <v>18</v>
      </c>
      <c r="T8" s="3" t="s">
        <v>19</v>
      </c>
      <c r="U8" s="3" t="s">
        <v>20</v>
      </c>
      <c r="V8" s="3" t="s">
        <v>21</v>
      </c>
      <c r="W8" s="3" t="s">
        <v>22</v>
      </c>
      <c r="X8" s="3" t="s">
        <v>23</v>
      </c>
      <c r="Y8" s="3" t="s">
        <v>24</v>
      </c>
      <c r="Z8" s="3" t="s">
        <v>25</v>
      </c>
      <c r="AA8" s="3" t="s">
        <v>26</v>
      </c>
      <c r="AB8" s="3" t="s">
        <v>27</v>
      </c>
      <c r="AC8" s="3" t="s">
        <v>28</v>
      </c>
      <c r="AD8" s="3" t="s">
        <v>29</v>
      </c>
      <c r="AE8" s="3" t="s">
        <v>30</v>
      </c>
      <c r="AF8" s="3" t="s">
        <v>58</v>
      </c>
      <c r="AG8" s="3" t="s">
        <v>59</v>
      </c>
      <c r="AH8" s="3" t="s">
        <v>60</v>
      </c>
      <c r="AI8" s="3" t="s">
        <v>61</v>
      </c>
      <c r="AJ8" s="3" t="s">
        <v>62</v>
      </c>
      <c r="AK8" s="3" t="s">
        <v>63</v>
      </c>
      <c r="AL8" s="3" t="s">
        <v>64</v>
      </c>
      <c r="AS8" s="1"/>
    </row>
    <row r="9" spans="1:45" ht="21.75" customHeight="1" x14ac:dyDescent="0.2">
      <c r="A9" s="36"/>
      <c r="B9" s="21" t="s">
        <v>36</v>
      </c>
      <c r="C9" s="27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5" t="s">
        <v>34</v>
      </c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9"/>
      <c r="AM9" s="4"/>
      <c r="AN9" s="4"/>
      <c r="AS9" s="1"/>
    </row>
    <row r="10" spans="1:45" x14ac:dyDescent="0.2">
      <c r="A10" s="4"/>
      <c r="B10" s="22" t="s">
        <v>65</v>
      </c>
      <c r="C10" s="5">
        <v>1</v>
      </c>
      <c r="D10" s="5"/>
      <c r="E10" s="5"/>
      <c r="F10" s="5"/>
      <c r="G10" s="5"/>
      <c r="H10" s="5">
        <v>1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4"/>
      <c r="AN10" s="4"/>
      <c r="AS10" s="1"/>
    </row>
    <row r="11" spans="1:45" x14ac:dyDescent="0.2">
      <c r="A11" s="4"/>
      <c r="B11" s="22" t="s">
        <v>66</v>
      </c>
      <c r="C11" s="5">
        <v>1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>
        <v>1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4"/>
      <c r="AN11" s="4"/>
      <c r="AS11" s="1"/>
    </row>
    <row r="12" spans="1:45" x14ac:dyDescent="0.2">
      <c r="A12" s="4"/>
      <c r="B12" s="22" t="s">
        <v>67</v>
      </c>
      <c r="C12" s="5">
        <v>1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>
        <v>1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4"/>
      <c r="AN12" s="4"/>
      <c r="AS12" s="1"/>
    </row>
    <row r="13" spans="1:45" x14ac:dyDescent="0.2">
      <c r="A13" s="36"/>
      <c r="B13" s="21" t="s">
        <v>37</v>
      </c>
      <c r="C13" s="27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5" t="s">
        <v>34</v>
      </c>
      <c r="Y13" s="28"/>
      <c r="Z13" s="28"/>
      <c r="AA13" s="28"/>
      <c r="AB13" s="28"/>
      <c r="AC13" s="35"/>
      <c r="AD13" s="28"/>
      <c r="AE13" s="28"/>
      <c r="AF13" s="28"/>
      <c r="AG13" s="28"/>
      <c r="AH13" s="28"/>
      <c r="AI13" s="28"/>
      <c r="AJ13" s="28"/>
      <c r="AK13" s="28"/>
      <c r="AL13" s="29"/>
      <c r="AM13" s="4"/>
      <c r="AN13" s="4"/>
      <c r="AS13" s="1"/>
    </row>
    <row r="14" spans="1:45" x14ac:dyDescent="0.2">
      <c r="A14" s="4"/>
      <c r="B14" s="22" t="s">
        <v>65</v>
      </c>
      <c r="C14" s="5">
        <v>1</v>
      </c>
      <c r="D14" s="5"/>
      <c r="E14" s="5"/>
      <c r="F14" s="5"/>
      <c r="G14" s="5"/>
      <c r="H14" s="5"/>
      <c r="I14" s="5"/>
      <c r="J14" s="5"/>
      <c r="K14" s="5"/>
      <c r="L14" s="5">
        <v>1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4"/>
      <c r="AN14" s="4"/>
      <c r="AS14" s="1"/>
    </row>
    <row r="15" spans="1:45" x14ac:dyDescent="0.2">
      <c r="A15" s="4"/>
      <c r="B15" s="22" t="s">
        <v>66</v>
      </c>
      <c r="C15" s="5">
        <v>1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>
        <v>1</v>
      </c>
      <c r="Y15" s="5"/>
      <c r="Z15" s="5"/>
      <c r="AA15" s="5"/>
      <c r="AB15" s="5"/>
      <c r="AD15" s="5"/>
      <c r="AE15" s="5"/>
      <c r="AF15" s="5"/>
      <c r="AG15" s="5"/>
      <c r="AH15" s="5"/>
      <c r="AI15" s="5"/>
      <c r="AJ15" s="5"/>
      <c r="AK15" s="5"/>
      <c r="AL15" s="5"/>
      <c r="AM15" s="4"/>
      <c r="AN15" s="4"/>
      <c r="AS15" s="1"/>
    </row>
    <row r="16" spans="1:45" ht="16" x14ac:dyDescent="0.2">
      <c r="A16" s="4"/>
      <c r="B16" s="23" t="s">
        <v>38</v>
      </c>
      <c r="C16" s="27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5" t="s">
        <v>34</v>
      </c>
      <c r="AK16" s="28"/>
      <c r="AL16" s="29"/>
      <c r="AM16" s="4"/>
      <c r="AN16" s="4"/>
      <c r="AS16" s="1"/>
    </row>
    <row r="17" spans="1:45" ht="19.5" customHeight="1" x14ac:dyDescent="0.2">
      <c r="A17" s="4"/>
      <c r="B17" s="22" t="s">
        <v>65</v>
      </c>
      <c r="C17" s="5">
        <v>1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>
        <v>1</v>
      </c>
      <c r="AK17" s="5"/>
      <c r="AL17" s="5"/>
      <c r="AM17" s="4"/>
      <c r="AN17" s="4"/>
      <c r="AS17" s="1"/>
    </row>
    <row r="18" spans="1:45" x14ac:dyDescent="0.2">
      <c r="A18" s="4"/>
      <c r="B18" s="22" t="s">
        <v>66</v>
      </c>
      <c r="C18" s="5">
        <v>1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>
        <v>1</v>
      </c>
      <c r="AK18" s="5"/>
      <c r="AL18" s="5"/>
      <c r="AM18" s="4"/>
      <c r="AN18" s="4"/>
      <c r="AS18" s="1"/>
    </row>
    <row r="19" spans="1:45" x14ac:dyDescent="0.2">
      <c r="A19" s="36"/>
      <c r="B19" s="21" t="s">
        <v>39</v>
      </c>
      <c r="C19" s="27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5" t="s">
        <v>34</v>
      </c>
      <c r="AK19" s="28"/>
      <c r="AL19" s="29"/>
      <c r="AM19" s="4"/>
      <c r="AN19" s="4"/>
    </row>
    <row r="20" spans="1:45" x14ac:dyDescent="0.2">
      <c r="A20" s="4"/>
      <c r="B20" s="22" t="s">
        <v>65</v>
      </c>
      <c r="C20" s="5">
        <v>1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5"/>
      <c r="P20" s="5"/>
      <c r="Q20" s="5"/>
      <c r="R20" s="5"/>
      <c r="S20" s="5"/>
      <c r="T20" s="5"/>
      <c r="U20" s="5"/>
      <c r="V20" s="5"/>
      <c r="W20" s="5"/>
      <c r="X20" s="5">
        <v>1</v>
      </c>
      <c r="Y20" s="5"/>
      <c r="Z20" s="5"/>
      <c r="AA20" s="5"/>
      <c r="AB20" s="5"/>
      <c r="AC20" s="5"/>
      <c r="AD20" s="5"/>
      <c r="AE20" s="5"/>
      <c r="AF20" s="6">
        <v>1</v>
      </c>
      <c r="AG20" s="6"/>
      <c r="AH20" s="6"/>
      <c r="AI20" s="6"/>
      <c r="AJ20" s="6"/>
      <c r="AK20" s="6"/>
      <c r="AL20" s="5"/>
      <c r="AM20" s="4"/>
      <c r="AN20" s="4"/>
    </row>
    <row r="21" spans="1:45" x14ac:dyDescent="0.2">
      <c r="A21" s="4"/>
      <c r="B21" s="22" t="s">
        <v>66</v>
      </c>
      <c r="C21" s="6">
        <v>1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5"/>
      <c r="AG21" s="5"/>
      <c r="AH21" s="5"/>
      <c r="AI21" s="5">
        <v>1</v>
      </c>
      <c r="AJ21" s="5"/>
      <c r="AK21" s="5"/>
      <c r="AL21" s="5"/>
      <c r="AM21" s="4"/>
      <c r="AN21" s="4"/>
    </row>
    <row r="22" spans="1:45" x14ac:dyDescent="0.2">
      <c r="A22" s="4"/>
      <c r="B22" s="22" t="s">
        <v>67</v>
      </c>
      <c r="C22" s="5">
        <v>1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>
        <v>1</v>
      </c>
      <c r="AK22" s="5"/>
      <c r="AL22" s="5"/>
      <c r="AM22" s="4"/>
      <c r="AN22" s="4"/>
    </row>
    <row r="23" spans="1:45" x14ac:dyDescent="0.2">
      <c r="A23" s="36"/>
      <c r="B23" s="24" t="s">
        <v>40</v>
      </c>
      <c r="C23" s="2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5" t="s">
        <v>34</v>
      </c>
      <c r="AK23" s="28"/>
      <c r="AL23" s="29"/>
      <c r="AM23" s="4"/>
      <c r="AN23" s="4"/>
    </row>
    <row r="24" spans="1:45" x14ac:dyDescent="0.2">
      <c r="A24" s="4"/>
      <c r="B24" s="22" t="s">
        <v>65</v>
      </c>
      <c r="C24" s="5">
        <v>1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>
        <v>1</v>
      </c>
      <c r="AG24" s="5"/>
      <c r="AH24" s="5"/>
      <c r="AI24" s="5"/>
      <c r="AJ24" s="5"/>
      <c r="AK24" s="5"/>
      <c r="AL24" s="5"/>
      <c r="AM24" s="4"/>
      <c r="AN24" s="4"/>
    </row>
    <row r="25" spans="1:45" x14ac:dyDescent="0.2">
      <c r="A25" s="4"/>
      <c r="B25" s="22" t="s">
        <v>66</v>
      </c>
      <c r="C25" s="5">
        <v>1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>
        <v>1</v>
      </c>
      <c r="AJ25" s="5"/>
      <c r="AK25" s="5"/>
      <c r="AL25" s="5"/>
      <c r="AM25" s="4"/>
      <c r="AN25" s="4"/>
    </row>
    <row r="26" spans="1:45" x14ac:dyDescent="0.2">
      <c r="A26" s="4"/>
      <c r="B26" s="22" t="s">
        <v>67</v>
      </c>
      <c r="C26" s="5">
        <v>1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>
        <v>1</v>
      </c>
      <c r="AK26" s="5"/>
      <c r="AL26" s="5"/>
      <c r="AM26" s="4"/>
      <c r="AN26" s="4"/>
    </row>
    <row r="27" spans="1:45" x14ac:dyDescent="0.2">
      <c r="A27" s="4"/>
      <c r="B27" s="21" t="s">
        <v>41</v>
      </c>
      <c r="C27" s="27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5" t="s">
        <v>34</v>
      </c>
      <c r="AM27" s="4"/>
      <c r="AN27" s="4"/>
    </row>
    <row r="28" spans="1:45" x14ac:dyDescent="0.2">
      <c r="A28" s="4"/>
      <c r="B28" s="22" t="s">
        <v>65</v>
      </c>
      <c r="C28" s="5">
        <v>1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>
        <v>1</v>
      </c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4"/>
      <c r="AN28" s="4"/>
    </row>
    <row r="29" spans="1:45" x14ac:dyDescent="0.2">
      <c r="A29" s="4"/>
      <c r="B29" s="22" t="s">
        <v>66</v>
      </c>
      <c r="C29" s="5">
        <v>1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>
        <v>1</v>
      </c>
      <c r="AK29" s="5"/>
      <c r="AL29" s="5"/>
      <c r="AM29" s="4"/>
      <c r="AN29" s="4"/>
    </row>
    <row r="30" spans="1:45" x14ac:dyDescent="0.2">
      <c r="A30" s="4"/>
      <c r="B30" s="22" t="s">
        <v>67</v>
      </c>
      <c r="C30" s="5">
        <v>1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>
        <v>1</v>
      </c>
      <c r="AM30" s="4"/>
      <c r="AN30" s="4"/>
    </row>
    <row r="31" spans="1:45" x14ac:dyDescent="0.2">
      <c r="B31" s="21" t="s">
        <v>42</v>
      </c>
      <c r="C31" s="27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5" t="s">
        <v>34</v>
      </c>
    </row>
    <row r="32" spans="1:45" x14ac:dyDescent="0.2">
      <c r="B32" s="22" t="s">
        <v>65</v>
      </c>
      <c r="C32" s="5">
        <v>1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>
        <v>1</v>
      </c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 x14ac:dyDescent="0.2">
      <c r="B33" s="22" t="s">
        <v>66</v>
      </c>
      <c r="C33" s="5">
        <v>1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>
        <v>1</v>
      </c>
    </row>
    <row r="34" spans="1:38" x14ac:dyDescent="0.2">
      <c r="A34" s="37"/>
      <c r="B34" s="21" t="s">
        <v>43</v>
      </c>
      <c r="C34" s="27"/>
      <c r="D34" s="28"/>
      <c r="E34" s="28"/>
      <c r="F34" s="28"/>
      <c r="G34" s="28"/>
      <c r="H34" s="28"/>
      <c r="I34" s="28"/>
      <c r="J34" s="28"/>
      <c r="K34" s="28"/>
      <c r="L34" s="28"/>
      <c r="M34" s="5" t="s">
        <v>35</v>
      </c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9"/>
    </row>
    <row r="35" spans="1:38" x14ac:dyDescent="0.2">
      <c r="B35" s="22" t="s">
        <v>65</v>
      </c>
      <c r="C35" s="5">
        <v>1</v>
      </c>
      <c r="D35" s="5"/>
      <c r="E35" s="5"/>
      <c r="F35" s="5">
        <v>1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 x14ac:dyDescent="0.2">
      <c r="B36" s="22" t="s">
        <v>66</v>
      </c>
      <c r="C36" s="11">
        <v>1</v>
      </c>
      <c r="D36" s="5"/>
      <c r="E36" s="5"/>
      <c r="F36" s="5"/>
      <c r="G36" s="5"/>
      <c r="H36" s="5"/>
      <c r="I36" s="5"/>
      <c r="J36" s="5"/>
      <c r="K36" s="5"/>
      <c r="L36" s="5">
        <v>1</v>
      </c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 ht="16" x14ac:dyDescent="0.2">
      <c r="B37" s="23" t="s">
        <v>44</v>
      </c>
      <c r="C37" s="30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44" t="s">
        <v>34</v>
      </c>
      <c r="AL37" s="32"/>
    </row>
    <row r="38" spans="1:38" x14ac:dyDescent="0.2">
      <c r="B38" s="22" t="s">
        <v>65</v>
      </c>
      <c r="C38" s="6">
        <v>1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6"/>
      <c r="P38" s="6"/>
      <c r="Q38" s="6"/>
      <c r="R38" s="6"/>
      <c r="S38" s="6"/>
      <c r="T38" s="6"/>
      <c r="U38" s="6"/>
      <c r="V38" s="6"/>
      <c r="W38" s="6"/>
      <c r="X38" s="6"/>
      <c r="Y38" s="6">
        <v>1</v>
      </c>
      <c r="Z38" s="6"/>
      <c r="AA38" s="6"/>
      <c r="AB38" s="6"/>
      <c r="AC38" s="6"/>
      <c r="AD38" s="6"/>
      <c r="AE38" s="6"/>
      <c r="AF38" s="5"/>
      <c r="AG38" s="5"/>
      <c r="AH38" s="5"/>
      <c r="AI38" s="5"/>
      <c r="AJ38" s="5"/>
      <c r="AK38" s="5"/>
      <c r="AL38" s="5"/>
    </row>
    <row r="39" spans="1:38" x14ac:dyDescent="0.2">
      <c r="B39" s="22" t="s">
        <v>66</v>
      </c>
      <c r="C39" s="5">
        <v>1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>
        <v>1</v>
      </c>
      <c r="AL39" s="5"/>
    </row>
    <row r="40" spans="1:38" x14ac:dyDescent="0.2">
      <c r="A40" s="36"/>
      <c r="B40" s="21" t="s">
        <v>45</v>
      </c>
      <c r="C40" s="27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5" t="s">
        <v>34</v>
      </c>
      <c r="AJ40" s="28"/>
      <c r="AK40" s="28"/>
      <c r="AL40" s="29"/>
    </row>
    <row r="41" spans="1:38" x14ac:dyDescent="0.2">
      <c r="B41" s="22" t="s">
        <v>65</v>
      </c>
      <c r="C41" s="5">
        <v>1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>
        <v>1</v>
      </c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 x14ac:dyDescent="0.2">
      <c r="B42" s="22" t="s">
        <v>66</v>
      </c>
      <c r="C42" s="5">
        <v>1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>
        <v>1</v>
      </c>
      <c r="AJ42" s="5"/>
      <c r="AK42" s="5"/>
      <c r="AL42" s="5"/>
    </row>
    <row r="43" spans="1:38" x14ac:dyDescent="0.2">
      <c r="A43" s="36"/>
      <c r="B43" s="24" t="s">
        <v>46</v>
      </c>
      <c r="C43" s="27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5" t="s">
        <v>34</v>
      </c>
      <c r="AI43" s="28"/>
      <c r="AJ43" s="28"/>
      <c r="AK43" s="28"/>
      <c r="AL43" s="29"/>
    </row>
    <row r="44" spans="1:38" x14ac:dyDescent="0.2">
      <c r="B44" s="22" t="s">
        <v>65</v>
      </c>
      <c r="C44" s="5">
        <v>1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>
        <v>1</v>
      </c>
      <c r="Z44" s="5"/>
      <c r="AA44" s="5"/>
      <c r="AB44" s="5"/>
      <c r="AC44" s="5"/>
      <c r="AD44" s="5"/>
      <c r="AE44" s="5"/>
      <c r="AF44" s="5"/>
      <c r="AG44" s="5"/>
      <c r="AH44" s="5"/>
      <c r="AI44" s="6"/>
      <c r="AJ44" s="6"/>
      <c r="AK44" s="6"/>
      <c r="AL44" s="5"/>
    </row>
    <row r="45" spans="1:38" x14ac:dyDescent="0.2">
      <c r="B45" s="22" t="s">
        <v>66</v>
      </c>
      <c r="C45" s="11">
        <v>1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>
        <v>1</v>
      </c>
      <c r="AI45" s="5"/>
      <c r="AJ45" s="5"/>
      <c r="AK45" s="5"/>
      <c r="AL45" s="5"/>
    </row>
    <row r="46" spans="1:38" x14ac:dyDescent="0.2">
      <c r="A46" s="36"/>
      <c r="B46" s="21" t="s">
        <v>47</v>
      </c>
      <c r="C46" s="27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5" t="s">
        <v>34</v>
      </c>
      <c r="AI46" s="28"/>
      <c r="AJ46" s="28"/>
      <c r="AK46" s="28"/>
      <c r="AL46" s="29"/>
    </row>
    <row r="47" spans="1:38" x14ac:dyDescent="0.2">
      <c r="B47" s="22" t="s">
        <v>65</v>
      </c>
      <c r="C47" s="5">
        <v>1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>
        <v>1</v>
      </c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 x14ac:dyDescent="0.2">
      <c r="B48" s="22" t="s">
        <v>66</v>
      </c>
      <c r="C48" s="11">
        <v>1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>
        <v>1</v>
      </c>
      <c r="AI48" s="5"/>
      <c r="AJ48" s="5"/>
      <c r="AK48" s="5"/>
      <c r="AL48" s="5"/>
    </row>
    <row r="49" spans="1:38" x14ac:dyDescent="0.2">
      <c r="A49" s="37"/>
      <c r="B49" s="24" t="s">
        <v>48</v>
      </c>
      <c r="C49" s="27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38"/>
      <c r="T49" s="28"/>
      <c r="U49" s="28"/>
      <c r="V49" s="28"/>
      <c r="W49" s="28"/>
      <c r="X49" s="28"/>
      <c r="Y49" s="28"/>
      <c r="Z49" s="5" t="s">
        <v>34</v>
      </c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9"/>
    </row>
    <row r="50" spans="1:38" x14ac:dyDescent="0.2">
      <c r="B50" s="22" t="s">
        <v>65</v>
      </c>
      <c r="C50" s="11">
        <v>1</v>
      </c>
      <c r="D50" s="5"/>
      <c r="E50" s="5"/>
      <c r="F50" s="5"/>
      <c r="G50" s="5"/>
      <c r="H50" s="5"/>
      <c r="I50" s="5"/>
      <c r="J50" s="5"/>
      <c r="K50" s="5"/>
      <c r="L50" s="5">
        <v>1</v>
      </c>
      <c r="M50" s="5"/>
      <c r="N50" s="5"/>
      <c r="O50" s="5"/>
      <c r="P50" s="5"/>
      <c r="Q50" s="5"/>
      <c r="R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x14ac:dyDescent="0.2">
      <c r="B51" s="22" t="s">
        <v>66</v>
      </c>
      <c r="C51" s="5">
        <v>1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>
        <v>1</v>
      </c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 x14ac:dyDescent="0.2">
      <c r="B52" s="21" t="s">
        <v>49</v>
      </c>
      <c r="C52" s="27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44" t="s">
        <v>34</v>
      </c>
      <c r="AJ52" s="28"/>
      <c r="AK52" s="28"/>
      <c r="AL52" s="29"/>
    </row>
    <row r="53" spans="1:38" x14ac:dyDescent="0.2">
      <c r="B53" s="22" t="s">
        <v>65</v>
      </c>
      <c r="C53" s="11">
        <v>1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>
        <v>1</v>
      </c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 x14ac:dyDescent="0.2">
      <c r="B54" s="22" t="s">
        <v>66</v>
      </c>
      <c r="C54" s="5">
        <v>1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6"/>
      <c r="AG54" s="6"/>
      <c r="AH54" s="5"/>
      <c r="AI54" s="5">
        <v>1</v>
      </c>
      <c r="AJ54" s="5"/>
      <c r="AK54" s="5"/>
      <c r="AL54" s="5"/>
    </row>
    <row r="55" spans="1:38" x14ac:dyDescent="0.2">
      <c r="B55" s="21" t="s">
        <v>50</v>
      </c>
      <c r="C55" s="27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5" t="s">
        <v>34</v>
      </c>
      <c r="AF55" s="28"/>
      <c r="AG55" s="28"/>
      <c r="AH55" s="28"/>
      <c r="AI55" s="28"/>
      <c r="AJ55" s="28"/>
      <c r="AK55" s="28"/>
      <c r="AL55" s="29"/>
    </row>
    <row r="56" spans="1:38" x14ac:dyDescent="0.2">
      <c r="B56" s="22" t="s">
        <v>65</v>
      </c>
      <c r="C56" s="5">
        <v>1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>
        <v>1</v>
      </c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x14ac:dyDescent="0.2">
      <c r="B57" s="22" t="s">
        <v>66</v>
      </c>
      <c r="C57" s="11">
        <v>1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>
        <v>1</v>
      </c>
      <c r="AF57" s="5"/>
      <c r="AG57" s="5"/>
      <c r="AH57" s="5"/>
      <c r="AI57" s="5"/>
      <c r="AJ57" s="5"/>
      <c r="AK57" s="5"/>
      <c r="AL57" s="5"/>
    </row>
    <row r="58" spans="1:38" x14ac:dyDescent="0.2">
      <c r="B58" s="21" t="s">
        <v>51</v>
      </c>
      <c r="C58" s="30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44" t="s">
        <v>34</v>
      </c>
      <c r="AH58" s="31"/>
      <c r="AI58" s="31"/>
      <c r="AJ58" s="31"/>
      <c r="AK58" s="31"/>
      <c r="AL58" s="32"/>
    </row>
    <row r="59" spans="1:38" x14ac:dyDescent="0.2">
      <c r="B59" s="22" t="s">
        <v>65</v>
      </c>
      <c r="C59" s="5">
        <v>1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>
        <v>1</v>
      </c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x14ac:dyDescent="0.2">
      <c r="B60" s="22" t="s">
        <v>66</v>
      </c>
      <c r="C60" s="5">
        <v>1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>
        <v>1</v>
      </c>
      <c r="AF60" s="5"/>
      <c r="AG60" s="5"/>
      <c r="AH60" s="6"/>
      <c r="AI60" s="5"/>
      <c r="AJ60" s="5"/>
      <c r="AK60" s="5"/>
      <c r="AL60" s="5"/>
    </row>
    <row r="61" spans="1:38" x14ac:dyDescent="0.2">
      <c r="B61" s="22" t="s">
        <v>67</v>
      </c>
      <c r="C61" s="5">
        <v>1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>
        <v>1</v>
      </c>
      <c r="AH61" s="5"/>
      <c r="AI61" s="6"/>
      <c r="AJ61" s="6"/>
      <c r="AK61" s="6"/>
      <c r="AL61" s="5"/>
    </row>
    <row r="62" spans="1:38" x14ac:dyDescent="0.2">
      <c r="A62" s="37"/>
      <c r="B62" s="21" t="s">
        <v>52</v>
      </c>
      <c r="C62" s="27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34"/>
      <c r="S62" s="28"/>
      <c r="T62" s="28"/>
      <c r="U62" s="28"/>
      <c r="V62" s="28"/>
      <c r="W62" s="28"/>
      <c r="X62" s="28"/>
      <c r="Y62" s="28"/>
      <c r="Z62" s="28"/>
      <c r="AA62" s="28"/>
      <c r="AB62" s="5" t="s">
        <v>34</v>
      </c>
      <c r="AC62" s="28"/>
      <c r="AD62" s="28"/>
      <c r="AE62" s="28"/>
      <c r="AF62" s="28"/>
      <c r="AG62" s="35"/>
      <c r="AH62" s="28"/>
      <c r="AI62" s="28"/>
      <c r="AJ62" s="28"/>
      <c r="AK62" s="28"/>
      <c r="AL62" s="29"/>
    </row>
    <row r="63" spans="1:38" x14ac:dyDescent="0.2">
      <c r="B63" s="22" t="s">
        <v>65</v>
      </c>
      <c r="C63" s="11">
        <v>1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33"/>
      <c r="R63" s="5"/>
      <c r="S63" s="5">
        <v>1</v>
      </c>
      <c r="T63" s="5"/>
      <c r="U63" s="5"/>
      <c r="V63" s="5"/>
      <c r="W63" s="5"/>
      <c r="X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x14ac:dyDescent="0.2">
      <c r="B64" s="22" t="s">
        <v>66</v>
      </c>
      <c r="C64" s="5">
        <v>1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S64" s="6"/>
      <c r="T64" s="6"/>
      <c r="U64" s="6"/>
      <c r="V64" s="6"/>
      <c r="W64" s="6"/>
      <c r="X64" s="6"/>
      <c r="Y64" s="6"/>
      <c r="Z64" s="6"/>
      <c r="AA64" s="6">
        <v>1</v>
      </c>
      <c r="AB64" s="6"/>
      <c r="AC64" s="6"/>
      <c r="AD64" s="6"/>
      <c r="AE64" s="6"/>
      <c r="AG64" s="6"/>
      <c r="AH64" s="5"/>
      <c r="AI64" s="5"/>
      <c r="AJ64" s="5"/>
      <c r="AK64" s="5"/>
      <c r="AL64" s="5"/>
    </row>
    <row r="65" spans="1:38" x14ac:dyDescent="0.2">
      <c r="B65" s="22" t="s">
        <v>67</v>
      </c>
      <c r="C65" s="5">
        <v>1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>
        <v>1</v>
      </c>
      <c r="AC65" s="5"/>
      <c r="AD65" s="5"/>
      <c r="AE65" s="5"/>
      <c r="AF65" s="5"/>
      <c r="AH65" s="5"/>
      <c r="AI65" s="5"/>
      <c r="AJ65" s="5"/>
      <c r="AK65" s="5"/>
      <c r="AL65" s="5"/>
    </row>
    <row r="66" spans="1:38" x14ac:dyDescent="0.2">
      <c r="B66" s="21" t="s">
        <v>68</v>
      </c>
      <c r="C66" s="27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44" t="s">
        <v>34</v>
      </c>
      <c r="AI66" s="28"/>
      <c r="AJ66" s="28"/>
      <c r="AK66" s="28"/>
      <c r="AL66" s="29"/>
    </row>
    <row r="67" spans="1:38" x14ac:dyDescent="0.2">
      <c r="B67" s="22" t="s">
        <v>65</v>
      </c>
      <c r="C67" s="5">
        <v>1</v>
      </c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>
        <v>1</v>
      </c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x14ac:dyDescent="0.2">
      <c r="B68" s="22" t="s">
        <v>66</v>
      </c>
      <c r="C68" s="11">
        <v>1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>
        <v>1</v>
      </c>
      <c r="AG68" s="5"/>
      <c r="AH68" s="5"/>
      <c r="AI68" s="5"/>
      <c r="AJ68" s="5"/>
      <c r="AK68" s="5"/>
      <c r="AL68" s="5"/>
    </row>
    <row r="69" spans="1:38" x14ac:dyDescent="0.2">
      <c r="B69" s="22" t="s">
        <v>67</v>
      </c>
      <c r="C69" s="5">
        <v>1</v>
      </c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>
        <v>1</v>
      </c>
      <c r="AI69" s="5"/>
      <c r="AJ69" s="5"/>
      <c r="AK69" s="5"/>
      <c r="AL69" s="5"/>
    </row>
    <row r="70" spans="1:38" x14ac:dyDescent="0.2">
      <c r="A70" s="37"/>
      <c r="B70" s="21" t="s">
        <v>53</v>
      </c>
      <c r="C70" s="30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5"/>
      <c r="AC70" s="5" t="s">
        <v>34</v>
      </c>
      <c r="AD70" s="31"/>
      <c r="AE70" s="31"/>
      <c r="AF70" s="31"/>
      <c r="AG70" s="35"/>
      <c r="AH70" s="31"/>
      <c r="AI70" s="31"/>
      <c r="AJ70" s="31"/>
      <c r="AK70" s="31"/>
      <c r="AL70" s="32"/>
    </row>
    <row r="71" spans="1:38" x14ac:dyDescent="0.2">
      <c r="B71" s="22" t="s">
        <v>65</v>
      </c>
      <c r="C71" s="5">
        <v>1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>
        <v>1</v>
      </c>
      <c r="V71" s="5"/>
      <c r="W71" s="5"/>
      <c r="X71" s="5"/>
      <c r="Y71" s="5"/>
      <c r="Z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x14ac:dyDescent="0.2">
      <c r="B72" s="22" t="s">
        <v>66</v>
      </c>
      <c r="C72" s="11">
        <v>1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>
        <v>1</v>
      </c>
      <c r="AB72" s="5"/>
      <c r="AC72" s="5"/>
      <c r="AD72" s="5"/>
      <c r="AE72" s="5"/>
      <c r="AG72" s="5"/>
      <c r="AH72" s="5"/>
      <c r="AI72" s="5"/>
      <c r="AJ72" s="5"/>
      <c r="AK72" s="5"/>
      <c r="AL72" s="5"/>
    </row>
    <row r="73" spans="1:38" x14ac:dyDescent="0.2">
      <c r="B73" s="22" t="s">
        <v>67</v>
      </c>
      <c r="C73" s="5">
        <v>1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C73" s="5">
        <v>1</v>
      </c>
      <c r="AD73" s="5"/>
      <c r="AE73" s="5"/>
      <c r="AF73" s="5"/>
      <c r="AH73" s="5"/>
      <c r="AI73" s="5"/>
      <c r="AJ73" s="5"/>
      <c r="AK73" s="5"/>
      <c r="AL73" s="5"/>
    </row>
    <row r="74" spans="1:38" x14ac:dyDescent="0.2">
      <c r="A74" s="37"/>
      <c r="B74" s="21" t="s">
        <v>54</v>
      </c>
      <c r="C74" s="30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5" t="s">
        <v>34</v>
      </c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2"/>
    </row>
    <row r="75" spans="1:38" x14ac:dyDescent="0.2">
      <c r="B75" s="22" t="s">
        <v>65</v>
      </c>
      <c r="C75" s="5">
        <v>1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>
        <v>1</v>
      </c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x14ac:dyDescent="0.2">
      <c r="B76" s="22" t="s">
        <v>66</v>
      </c>
      <c r="C76" s="11">
        <v>1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>
        <v>1</v>
      </c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x14ac:dyDescent="0.2">
      <c r="B77" s="22" t="s">
        <v>67</v>
      </c>
      <c r="C77" s="5">
        <v>1</v>
      </c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>
        <v>1</v>
      </c>
      <c r="Z77" s="5"/>
      <c r="AA77" s="5"/>
      <c r="AB77" s="5"/>
      <c r="AC77" s="5"/>
      <c r="AD77" s="5"/>
      <c r="AE77" s="5"/>
      <c r="AF77" s="5"/>
      <c r="AG77" s="5"/>
      <c r="AH77" s="6"/>
      <c r="AI77" s="5"/>
      <c r="AJ77" s="5"/>
      <c r="AK77" s="5"/>
      <c r="AL77" s="5"/>
    </row>
    <row r="78" spans="1:38" x14ac:dyDescent="0.2">
      <c r="A78" s="36"/>
      <c r="B78" s="21" t="s">
        <v>55</v>
      </c>
      <c r="C78" s="2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44" t="s">
        <v>34</v>
      </c>
      <c r="AJ78" s="28"/>
      <c r="AK78" s="28"/>
      <c r="AL78" s="29"/>
    </row>
    <row r="79" spans="1:38" x14ac:dyDescent="0.2">
      <c r="B79" s="22" t="s">
        <v>65</v>
      </c>
      <c r="C79" s="5">
        <v>1</v>
      </c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>
        <v>1</v>
      </c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x14ac:dyDescent="0.2">
      <c r="B80" s="22" t="s">
        <v>66</v>
      </c>
      <c r="C80" s="11">
        <v>1</v>
      </c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>
        <v>1</v>
      </c>
      <c r="AF80" s="5"/>
      <c r="AG80" s="5"/>
      <c r="AH80" s="5"/>
      <c r="AI80" s="5"/>
      <c r="AJ80" s="5"/>
      <c r="AK80" s="5"/>
      <c r="AL80" s="5"/>
    </row>
    <row r="81" spans="1:38" x14ac:dyDescent="0.2">
      <c r="B81" s="22" t="s">
        <v>67</v>
      </c>
      <c r="C81" s="5">
        <v>1</v>
      </c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>
        <v>1</v>
      </c>
      <c r="AJ81" s="5"/>
      <c r="AK81" s="5"/>
      <c r="AL81" s="5"/>
    </row>
    <row r="82" spans="1:38" x14ac:dyDescent="0.2">
      <c r="A82" s="36"/>
      <c r="B82" s="21" t="s">
        <v>56</v>
      </c>
      <c r="C82" s="30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44" t="s">
        <v>34</v>
      </c>
      <c r="AI82" s="31"/>
      <c r="AJ82" s="31"/>
      <c r="AK82" s="31"/>
      <c r="AL82" s="32"/>
    </row>
    <row r="83" spans="1:38" x14ac:dyDescent="0.2">
      <c r="B83" s="22" t="s">
        <v>65</v>
      </c>
      <c r="C83" s="5">
        <v>1</v>
      </c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>
        <v>1</v>
      </c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x14ac:dyDescent="0.2">
      <c r="B84" s="22" t="s">
        <v>66</v>
      </c>
      <c r="C84" s="5">
        <v>1</v>
      </c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>
        <v>1</v>
      </c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x14ac:dyDescent="0.2">
      <c r="B85" s="22" t="s">
        <v>67</v>
      </c>
      <c r="C85" s="11">
        <v>1</v>
      </c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>
        <v>1</v>
      </c>
      <c r="AI85" s="5"/>
      <c r="AJ85" s="5"/>
      <c r="AK85" s="5"/>
      <c r="AL85" s="5"/>
    </row>
    <row r="86" spans="1:38" x14ac:dyDescent="0.2">
      <c r="A86" s="37"/>
      <c r="B86" s="21" t="s">
        <v>57</v>
      </c>
      <c r="C86" s="30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5" t="s">
        <v>34</v>
      </c>
      <c r="AD86" s="31"/>
      <c r="AE86" s="31"/>
      <c r="AF86" s="31"/>
      <c r="AG86" s="31"/>
      <c r="AH86" s="31"/>
      <c r="AI86" s="31"/>
      <c r="AJ86" s="31"/>
      <c r="AK86" s="31"/>
      <c r="AL86" s="32"/>
    </row>
    <row r="87" spans="1:38" x14ac:dyDescent="0.2">
      <c r="B87" s="22" t="s">
        <v>65</v>
      </c>
      <c r="C87" s="5">
        <v>1</v>
      </c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>
        <v>1</v>
      </c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6"/>
      <c r="AI87" s="6"/>
      <c r="AJ87" s="6"/>
      <c r="AK87" s="6"/>
      <c r="AL87" s="5"/>
    </row>
    <row r="88" spans="1:38" x14ac:dyDescent="0.2">
      <c r="B88" s="22" t="s">
        <v>66</v>
      </c>
      <c r="C88" s="11">
        <v>1</v>
      </c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>
        <v>1</v>
      </c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6" thickBot="1" x14ac:dyDescent="0.25">
      <c r="B89" s="22" t="s">
        <v>67</v>
      </c>
      <c r="C89" s="6">
        <v>1</v>
      </c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>
        <v>1</v>
      </c>
      <c r="AD89" s="5"/>
      <c r="AE89" s="5"/>
      <c r="AF89" s="5"/>
      <c r="AG89" s="5"/>
      <c r="AH89" s="5"/>
      <c r="AI89" s="5"/>
      <c r="AJ89" s="5"/>
      <c r="AK89" s="5"/>
      <c r="AL89" s="6"/>
    </row>
    <row r="90" spans="1:38" ht="16" thickBot="1" x14ac:dyDescent="0.25">
      <c r="B90" s="25" t="s">
        <v>31</v>
      </c>
      <c r="C90" s="12">
        <f xml:space="preserve"> SUM(C9:C89)</f>
        <v>58</v>
      </c>
      <c r="D90" s="7">
        <f>C90-SUM(D9:D89)</f>
        <v>58</v>
      </c>
      <c r="E90" s="7">
        <f t="shared" ref="E90:AL90" si="0">D90-SUM(E9:E89)</f>
        <v>58</v>
      </c>
      <c r="F90" s="7">
        <f t="shared" si="0"/>
        <v>57</v>
      </c>
      <c r="G90" s="7">
        <f t="shared" si="0"/>
        <v>57</v>
      </c>
      <c r="H90" s="7">
        <f t="shared" si="0"/>
        <v>56</v>
      </c>
      <c r="I90" s="7">
        <f t="shared" si="0"/>
        <v>56</v>
      </c>
      <c r="J90" s="7">
        <f t="shared" si="0"/>
        <v>56</v>
      </c>
      <c r="K90" s="7">
        <f t="shared" si="0"/>
        <v>56</v>
      </c>
      <c r="L90" s="7">
        <f t="shared" si="0"/>
        <v>53</v>
      </c>
      <c r="M90" s="7">
        <f t="shared" si="0"/>
        <v>53</v>
      </c>
      <c r="N90" s="7">
        <f t="shared" si="0"/>
        <v>53</v>
      </c>
      <c r="O90" s="7">
        <f t="shared" si="0"/>
        <v>53</v>
      </c>
      <c r="P90" s="7">
        <f t="shared" si="0"/>
        <v>49</v>
      </c>
      <c r="Q90" s="7">
        <f>P90-SUM(Q9:Q89)</f>
        <v>49</v>
      </c>
      <c r="R90" s="7">
        <f t="shared" si="0"/>
        <v>47</v>
      </c>
      <c r="S90" s="7">
        <f t="shared" si="0"/>
        <v>46</v>
      </c>
      <c r="T90" s="7">
        <f t="shared" si="0"/>
        <v>45</v>
      </c>
      <c r="U90" s="7">
        <f t="shared" si="0"/>
        <v>44</v>
      </c>
      <c r="V90" s="7">
        <f t="shared" si="0"/>
        <v>43</v>
      </c>
      <c r="W90" s="7">
        <f t="shared" si="0"/>
        <v>42</v>
      </c>
      <c r="X90" s="7">
        <f t="shared" si="0"/>
        <v>40</v>
      </c>
      <c r="Y90" s="7">
        <f t="shared" si="0"/>
        <v>33</v>
      </c>
      <c r="Z90" s="7">
        <f t="shared" si="0"/>
        <v>32</v>
      </c>
      <c r="AA90" s="7">
        <f t="shared" si="0"/>
        <v>28</v>
      </c>
      <c r="AB90" s="7">
        <f t="shared" si="0"/>
        <v>25</v>
      </c>
      <c r="AC90" s="7">
        <f t="shared" si="0"/>
        <v>23</v>
      </c>
      <c r="AD90" s="7">
        <f t="shared" si="0"/>
        <v>23</v>
      </c>
      <c r="AE90" s="7">
        <f t="shared" si="0"/>
        <v>20</v>
      </c>
      <c r="AF90" s="7">
        <f t="shared" si="0"/>
        <v>17</v>
      </c>
      <c r="AG90" s="7">
        <f t="shared" si="0"/>
        <v>16</v>
      </c>
      <c r="AH90" s="7">
        <f t="shared" si="0"/>
        <v>12</v>
      </c>
      <c r="AI90" s="7">
        <f t="shared" si="0"/>
        <v>7</v>
      </c>
      <c r="AJ90" s="7">
        <f t="shared" si="0"/>
        <v>2</v>
      </c>
      <c r="AK90" s="7">
        <f t="shared" si="0"/>
        <v>1</v>
      </c>
      <c r="AL90" s="12">
        <f t="shared" si="0"/>
        <v>-1</v>
      </c>
    </row>
    <row r="91" spans="1:38" ht="16" thickBot="1" x14ac:dyDescent="0.25">
      <c r="B91" s="26" t="s">
        <v>32</v>
      </c>
      <c r="C91" s="12">
        <f>SUM(C9:C89)</f>
        <v>58</v>
      </c>
      <c r="D91" s="8">
        <f>$C$91-($C$91/35*1)</f>
        <v>56.342857142857142</v>
      </c>
      <c r="E91" s="8">
        <f>$C$91-($C$91/35*2)</f>
        <v>54.685714285714283</v>
      </c>
      <c r="F91" s="8">
        <f>$C$91-($C$91/35*3)</f>
        <v>53.028571428571425</v>
      </c>
      <c r="G91" s="8">
        <f>$C$91-($C$91/35*4)</f>
        <v>51.371428571428574</v>
      </c>
      <c r="H91" s="8">
        <f>$C$91-($C$91/35*5)</f>
        <v>49.714285714285715</v>
      </c>
      <c r="I91" s="8">
        <f>$C$91-($C$91/35*6)</f>
        <v>48.057142857142857</v>
      </c>
      <c r="J91" s="8">
        <f>$C$91-($C$91/35*7)</f>
        <v>46.4</v>
      </c>
      <c r="K91" s="8">
        <f>$C$91-($C$91/35*8)</f>
        <v>44.74285714285714</v>
      </c>
      <c r="L91" s="8">
        <f>$C$91-($C$91/35*9)</f>
        <v>43.085714285714289</v>
      </c>
      <c r="M91" s="8">
        <f>$C$91-($C$91/35*10)</f>
        <v>41.428571428571431</v>
      </c>
      <c r="N91" s="8">
        <f>$C$91-($C$91/35*11)</f>
        <v>39.771428571428572</v>
      </c>
      <c r="O91" s="8">
        <f>$C$91-($C$91/35*12)</f>
        <v>38.114285714285714</v>
      </c>
      <c r="P91" s="8">
        <f>$C$91-($C$91/35*13)</f>
        <v>36.457142857142856</v>
      </c>
      <c r="Q91" s="8">
        <f>$C$91-($C$91/35*14)</f>
        <v>34.799999999999997</v>
      </c>
      <c r="R91" s="8">
        <f>$C$91-($C$91/35*15)</f>
        <v>33.142857142857139</v>
      </c>
      <c r="S91" s="8">
        <f>$C$91-($C$91/35*16)</f>
        <v>31.485714285714284</v>
      </c>
      <c r="T91" s="8">
        <f>$C$91-($C$91/35*17)</f>
        <v>29.828571428571426</v>
      </c>
      <c r="U91" s="8">
        <f>$C$91-($C$91/35*18)</f>
        <v>28.171428571428571</v>
      </c>
      <c r="V91" s="8">
        <f>$C$91-($C$91/35*19)</f>
        <v>26.514285714285712</v>
      </c>
      <c r="W91" s="8">
        <f>$C$91-($C$91/35*20)</f>
        <v>24.857142857142854</v>
      </c>
      <c r="X91" s="8">
        <f>$C$91-($C$91/35*21)</f>
        <v>23.199999999999996</v>
      </c>
      <c r="Y91" s="8">
        <f>$C$91-($C$91/35*22)</f>
        <v>21.542857142857137</v>
      </c>
      <c r="Z91" s="8">
        <f>$C$91-($C$91/35*23)</f>
        <v>19.885714285714286</v>
      </c>
      <c r="AA91" s="8">
        <f>$C$91-($C$91/35*24)</f>
        <v>18.228571428571428</v>
      </c>
      <c r="AB91" s="8">
        <f>$C$91-($C$91/35*25)</f>
        <v>16.571428571428569</v>
      </c>
      <c r="AC91" s="8">
        <f>$C$91-($C$91/35*26)</f>
        <v>14.914285714285711</v>
      </c>
      <c r="AD91" s="8">
        <f>$C$91-($C$91/35*27)</f>
        <v>13.257142857142853</v>
      </c>
      <c r="AE91" s="8">
        <f>$C$91-($C$91/35*28)</f>
        <v>11.599999999999994</v>
      </c>
      <c r="AF91" s="8">
        <f>$C$91-($C$91/35*29)</f>
        <v>9.9428571428571431</v>
      </c>
      <c r="AG91" s="8">
        <f>$C$91-($C$91/35*30)</f>
        <v>8.2857142857142847</v>
      </c>
      <c r="AH91" s="8">
        <f>$C$91-($C$91/35*31)</f>
        <v>6.6285714285714263</v>
      </c>
      <c r="AI91" s="8">
        <f>$C$91-($C$91/35*32)</f>
        <v>4.971428571428568</v>
      </c>
      <c r="AJ91" s="8">
        <f>$C$91-($C$91/35*33)</f>
        <v>3.3142857142857096</v>
      </c>
      <c r="AK91" s="8">
        <f>$C$91-($C$91/35*34)</f>
        <v>1.6571428571428513</v>
      </c>
      <c r="AL91" s="9">
        <f>$C$91-($C$91/35*35)</f>
        <v>0</v>
      </c>
    </row>
    <row r="92" spans="1:38" x14ac:dyDescent="0.2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8" x14ac:dyDescent="0.2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8" x14ac:dyDescent="0.2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</sheetData>
  <mergeCells count="3">
    <mergeCell ref="B7:B8"/>
    <mergeCell ref="B3:AE4"/>
    <mergeCell ref="B5:AE5"/>
  </mergeCells>
  <phoneticPr fontId="2" type="noConversion"/>
  <pageMargins left="0.7" right="0.7" top="0.75" bottom="0.75" header="0.3" footer="0.3"/>
  <pageSetup paperSize="9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AEFE7FC9D8B84EBE55524C48F58D03" ma:contentTypeVersion="11" ma:contentTypeDescription="Create a new document." ma:contentTypeScope="" ma:versionID="f1782a07ce6efe8bf12852f64ffbd003">
  <xsd:schema xmlns:xsd="http://www.w3.org/2001/XMLSchema" xmlns:xs="http://www.w3.org/2001/XMLSchema" xmlns:p="http://schemas.microsoft.com/office/2006/metadata/properties" xmlns:ns3="6d3c5dfb-1cc0-4432-86cb-2a9d0e8e17b0" xmlns:ns4="c83fef03-7e53-47dc-8a06-28f89aa017e1" targetNamespace="http://schemas.microsoft.com/office/2006/metadata/properties" ma:root="true" ma:fieldsID="92de9e310dc7164feba2c67f72a017db" ns3:_="" ns4:_="">
    <xsd:import namespace="6d3c5dfb-1cc0-4432-86cb-2a9d0e8e17b0"/>
    <xsd:import namespace="c83fef03-7e53-47dc-8a06-28f89aa017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3c5dfb-1cc0-4432-86cb-2a9d0e8e17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3fef03-7e53-47dc-8a06-28f89aa017e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B7F67C-A42B-4EC9-8D85-F61170337A40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6d3c5dfb-1cc0-4432-86cb-2a9d0e8e17b0"/>
    <ds:schemaRef ds:uri="http://schemas.microsoft.com/office/2006/metadata/properties"/>
    <ds:schemaRef ds:uri="http://purl.org/dc/terms/"/>
    <ds:schemaRef ds:uri="http://www.w3.org/XML/1998/namespace"/>
    <ds:schemaRef ds:uri="http://schemas.openxmlformats.org/package/2006/metadata/core-properties"/>
    <ds:schemaRef ds:uri="c83fef03-7e53-47dc-8a06-28f89aa017e1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9579878-6CD4-4691-9DA7-5C04D0F86F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3c5dfb-1cc0-4432-86cb-2a9d0e8e17b0"/>
    <ds:schemaRef ds:uri="c83fef03-7e53-47dc-8a06-28f89aa017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0CA789A-CF6F-452F-B863-A623F9A89EA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Pereira</dc:creator>
  <cp:lastModifiedBy>João Araújo (1200584)</cp:lastModifiedBy>
  <dcterms:created xsi:type="dcterms:W3CDTF">2022-12-03T00:08:39Z</dcterms:created>
  <dcterms:modified xsi:type="dcterms:W3CDTF">2023-01-08T22:01:23Z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0x0101005CAEFE7FC9D8B84EBE55524C48F58D03</vt:lpwstr>
  </property>
</Properties>
</file>