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thompson/Desktop/"/>
    </mc:Choice>
  </mc:AlternateContent>
  <xr:revisionPtr revIDLastSave="0" documentId="13_ncr:1_{697FA510-69FB-CB4B-8F13-1B6376BFE70D}" xr6:coauthVersionLast="47" xr6:coauthVersionMax="47" xr10:uidLastSave="{00000000-0000-0000-0000-000000000000}"/>
  <bookViews>
    <workbookView xWindow="1980" yWindow="3400" windowWidth="30220" windowHeight="16740" activeTab="5" xr2:uid="{00000000-000D-0000-FFFF-FFFF00000000}"/>
  </bookViews>
  <sheets>
    <sheet name="pivot table" sheetId="3" r:id="rId1"/>
    <sheet name="pivot table 2" sheetId="4" r:id="rId2"/>
    <sheet name="pivot table 3" sheetId="5" r:id="rId3"/>
    <sheet name="Crowdfunding" sheetId="1" r:id="rId4"/>
    <sheet name="outcome by category" sheetId="6" r:id="rId5"/>
    <sheet name="statistical analysis" sheetId="7" r:id="rId6"/>
  </sheets>
  <definedNames>
    <definedName name="_xlnm._FilterDatabase" localSheetId="3" hidden="1">Crowdfunding!$F$1:$F$1001</definedName>
  </definedNames>
  <calcPr calcId="191029"/>
  <pivotCaches>
    <pivotCache cacheId="38" r:id="rId7"/>
    <pivotCache cacheId="3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L7" i="7"/>
  <c r="L6" i="7"/>
  <c r="L5" i="7"/>
  <c r="L4" i="7"/>
  <c r="L3" i="7"/>
  <c r="L2" i="7"/>
  <c r="K7" i="7"/>
  <c r="K6" i="7"/>
  <c r="K5" i="7"/>
  <c r="K4" i="7"/>
  <c r="D13" i="6"/>
  <c r="D12" i="6"/>
  <c r="D11" i="6"/>
  <c r="D10" i="6"/>
  <c r="D9" i="6"/>
  <c r="D8" i="6"/>
  <c r="D7" i="6"/>
  <c r="D6" i="6"/>
  <c r="D4" i="6"/>
  <c r="D5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B10" i="6"/>
  <c r="B9" i="6"/>
  <c r="B8" i="6"/>
  <c r="B7" i="6"/>
  <c r="E7" i="6" s="1"/>
  <c r="B6" i="6"/>
  <c r="B5" i="6"/>
  <c r="B13" i="6"/>
  <c r="B4" i="6"/>
  <c r="B3" i="6"/>
  <c r="B2" i="6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K2" i="7" l="1"/>
  <c r="E8" i="6"/>
  <c r="G7" i="6"/>
  <c r="G8" i="6"/>
  <c r="G9" i="6"/>
  <c r="H7" i="6"/>
  <c r="H8" i="6"/>
  <c r="H9" i="6"/>
  <c r="H2" i="6"/>
  <c r="H3" i="6"/>
  <c r="E6" i="6"/>
  <c r="F6" i="6" s="1"/>
  <c r="F8" i="6"/>
  <c r="E5" i="6"/>
  <c r="G5" i="6" s="1"/>
  <c r="F7" i="6"/>
  <c r="E2" i="6"/>
  <c r="F2" i="6" s="1"/>
  <c r="E4" i="6"/>
  <c r="H4" i="6" s="1"/>
  <c r="E13" i="6"/>
  <c r="H13" i="6" s="1"/>
  <c r="E3" i="6"/>
  <c r="G3" i="6" s="1"/>
  <c r="E12" i="6"/>
  <c r="H12" i="6" s="1"/>
  <c r="E11" i="6"/>
  <c r="H11" i="6" s="1"/>
  <c r="E10" i="6"/>
  <c r="G10" i="6" s="1"/>
  <c r="E9" i="6"/>
  <c r="F9" i="6" s="1"/>
  <c r="F13" i="6" l="1"/>
  <c r="F12" i="6"/>
  <c r="F3" i="6"/>
  <c r="G12" i="6"/>
  <c r="G6" i="6"/>
  <c r="G13" i="6"/>
  <c r="F10" i="6"/>
  <c r="H10" i="6"/>
  <c r="H6" i="6"/>
  <c r="G11" i="6"/>
  <c r="F4" i="6"/>
  <c r="G4" i="6"/>
  <c r="F5" i="6"/>
  <c r="H5" i="6"/>
  <c r="G2" i="6"/>
  <c r="F11" i="6"/>
</calcChain>
</file>

<file path=xl/sharedStrings.xml><?xml version="1.0" encoding="utf-8"?>
<sst xmlns="http://schemas.openxmlformats.org/spreadsheetml/2006/main" count="9061" uniqueCount="2109">
  <si>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</si>
  <si>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</si>
  <si>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</si>
  <si>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</si>
  <si>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</si>
  <si>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</si>
  <si>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</si>
  <si>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</si>
  <si>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</si>
  <si>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</si>
  <si>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</si>
  <si>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</si>
  <si>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</si>
  <si>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</si>
  <si>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</si>
  <si>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</si>
  <si>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</si>
  <si>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</si>
  <si>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</si>
  <si>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</si>
  <si>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</si>
  <si>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</si>
  <si>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</si>
  <si>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</si>
  <si>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</si>
  <si>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</si>
  <si>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</si>
  <si>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</si>
  <si>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</si>
  <si>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</si>
  <si>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</si>
  <si>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</si>
  <si>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</si>
  <si>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</si>
  <si>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</si>
  <si>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</si>
  <si>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</si>
  <si>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</si>
  <si>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</si>
  <si>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</si>
  <si>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</si>
  <si>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</si>
  <si>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</si>
  <si>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</si>
  <si>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</si>
  <si>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</si>
  <si>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</si>
  <si>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</si>
  <si>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</si>
  <si>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</si>
  <si>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</si>
  <si>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</si>
  <si>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</si>
  <si>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</si>
  <si>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</si>
  <si>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</si>
  <si>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</si>
  <si>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</si>
  <si>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</si>
  <si>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</si>
  <si>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</si>
  <si>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</si>
  <si>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</si>
  <si>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</si>
  <si>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</si>
  <si>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</si>
  <si>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</si>
  <si>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</si>
  <si>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</si>
  <si>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</si>
  <si>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</si>
  <si>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</si>
  <si>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</si>
  <si>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</si>
  <si>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</si>
  <si>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</si>
  <si>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</si>
  <si>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</si>
  <si>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</si>
  <si>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</si>
  <si>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</si>
  <si>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</si>
  <si>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</si>
  <si>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</si>
  <si>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</si>
  <si>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</si>
  <si>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</si>
  <si>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</si>
  <si>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</si>
  <si>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</si>
  <si>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</si>
  <si>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</si>
  <si>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</si>
  <si>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</si>
  <si>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</si>
  <si>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</si>
  <si>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</si>
  <si>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</si>
  <si>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</si>
  <si>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</si>
  <si>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</si>
  <si>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</si>
  <si>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</si>
  <si>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</si>
  <si>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</si>
  <si>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</si>
  <si>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</si>
  <si>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</si>
  <si>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</si>
  <si>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</si>
  <si>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</si>
  <si>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</si>
  <si>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</si>
  <si>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</si>
  <si>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</si>
  <si>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</si>
  <si>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</si>
  <si>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</si>
  <si>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</si>
  <si>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</si>
  <si>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</si>
  <si>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</si>
  <si>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</si>
  <si>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</si>
  <si>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</si>
  <si>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</si>
  <si>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</si>
  <si>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</si>
  <si>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</si>
  <si>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</si>
  <si>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</si>
  <si>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</si>
  <si>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</si>
  <si>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</si>
  <si>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</si>
  <si>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</si>
  <si>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</si>
  <si>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</si>
  <si>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</si>
  <si>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</si>
  <si>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</si>
  <si>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</si>
  <si>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</si>
  <si>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</si>
  <si>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</si>
  <si>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</si>
  <si>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</si>
  <si>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</si>
  <si>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</si>
  <si>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</si>
  <si>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</si>
  <si>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</si>
  <si>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</si>
  <si>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</si>
  <si>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</si>
  <si>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</si>
  <si>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</si>
  <si>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</si>
  <si>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</si>
  <si>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</si>
  <si>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</si>
  <si>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</si>
  <si>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</si>
  <si>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</si>
  <si>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</si>
  <si>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</si>
  <si>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</si>
  <si>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</si>
  <si>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</si>
  <si>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</si>
  <si>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</si>
  <si>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</si>
  <si>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</si>
  <si>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</si>
  <si>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</si>
  <si>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</si>
  <si>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</si>
  <si>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</si>
  <si>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</si>
  <si>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</si>
  <si>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</si>
  <si>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</si>
  <si>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</si>
  <si>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</si>
  <si>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</si>
  <si>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</si>
  <si>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</si>
  <si>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</si>
  <si>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</si>
  <si>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</si>
  <si>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</si>
  <si>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</si>
  <si>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</si>
  <si>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</si>
  <si>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</si>
  <si>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</si>
  <si>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</si>
  <si>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</si>
  <si>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</si>
  <si>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</si>
  <si>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</si>
  <si>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</si>
  <si>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</si>
  <si>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</si>
  <si>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</si>
  <si>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</si>
  <si>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</si>
  <si>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</si>
  <si>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</si>
  <si>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</si>
  <si>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</si>
  <si>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</si>
  <si>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</si>
  <si>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</si>
  <si>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</si>
  <si>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</si>
  <si>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</si>
  <si>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</si>
  <si>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</si>
  <si>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</si>
  <si>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</si>
  <si>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</si>
  <si>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</si>
  <si>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</si>
  <si>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</si>
  <si>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</si>
  <si>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</si>
  <si>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</si>
  <si>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</si>
  <si>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</si>
  <si>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</si>
  <si>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</si>
  <si>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</si>
  <si>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</si>
  <si>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</si>
  <si>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</si>
  <si>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</si>
  <si>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</si>
  <si>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</si>
  <si>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</si>
  <si>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</si>
  <si>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</si>
  <si>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</si>
  <si>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</si>
  <si>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</si>
  <si>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</si>
  <si>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</si>
  <si>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</si>
  <si>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</si>
  <si>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</si>
  <si>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</si>
  <si>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</si>
  <si>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</si>
  <si>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</si>
  <si>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</si>
  <si>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</si>
  <si>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</si>
  <si>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</si>
  <si>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</si>
  <si>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</si>
  <si>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</si>
  <si>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</si>
  <si>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</si>
  <si>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</si>
  <si>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</si>
  <si>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</si>
  <si>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</si>
  <si>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</si>
  <si>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</si>
  <si>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</si>
  <si>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</si>
  <si>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</si>
  <si>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</si>
  <si>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</si>
  <si>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</si>
  <si>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</si>
  <si>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</si>
  <si>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</si>
  <si>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</si>
  <si>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</si>
  <si>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</si>
  <si>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</si>
  <si>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</si>
  <si>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</si>
  <si>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</si>
  <si>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</si>
  <si>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</si>
  <si>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</si>
  <si>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</si>
  <si>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</si>
  <si>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</si>
  <si>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</si>
  <si>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</si>
  <si>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</si>
  <si>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</si>
  <si>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</si>
  <si>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</si>
  <si>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</si>
  <si>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</si>
  <si>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</si>
  <si>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</si>
  <si>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</si>
  <si>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</si>
  <si>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</si>
  <si>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</si>
  <si>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</si>
  <si>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</si>
  <si>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</si>
  <si>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</si>
  <si>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</si>
  <si>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</si>
  <si>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</si>
  <si>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</si>
  <si>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</si>
  <si>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</si>
  <si>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</si>
  <si>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</si>
  <si>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</si>
  <si>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</si>
  <si>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</si>
  <si>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</si>
  <si>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</si>
  <si>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</si>
  <si>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</si>
  <si>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</si>
  <si>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</si>
  <si>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</si>
  <si>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</si>
  <si>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</si>
  <si>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</si>
  <si>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</si>
  <si>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</si>
  <si>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</si>
  <si>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</si>
  <si>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</si>
  <si>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</si>
  <si>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</si>
  <si>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</si>
  <si>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</si>
  <si>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</si>
  <si>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</si>
  <si>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</si>
  <si>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</si>
  <si>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</si>
  <si>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</si>
  <si>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</si>
  <si>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</si>
  <si>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</si>
  <si>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</si>
  <si>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</si>
  <si>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</si>
  <si>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</si>
  <si>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</si>
  <si>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</si>
  <si>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</si>
  <si>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</si>
  <si>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</si>
  <si>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</si>
  <si>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</si>
  <si>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</si>
  <si>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</si>
  <si>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</si>
  <si>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</si>
  <si>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</si>
  <si>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</si>
  <si>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</si>
  <si>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</si>
  <si>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</si>
  <si>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</si>
  <si>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</si>
  <si>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</si>
  <si>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</si>
  <si>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</si>
  <si>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</si>
  <si>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</si>
  <si>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</si>
  <si>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</si>
  <si>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</si>
  <si>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</si>
  <si>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</si>
  <si>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</si>
  <si>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</si>
  <si>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</si>
  <si>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</si>
  <si>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</si>
  <si>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</si>
  <si>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</si>
  <si>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</si>
  <si>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</si>
  <si>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</si>
  <si>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</si>
  <si>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</si>
  <si>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</si>
  <si>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</si>
  <si>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</si>
  <si>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</si>
  <si>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</si>
  <si>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</si>
  <si>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</si>
  <si>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</si>
  <si>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</si>
  <si>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</si>
  <si>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</si>
  <si>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</si>
  <si>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</si>
  <si>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</si>
  <si>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</si>
  <si>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</si>
  <si>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</si>
  <si>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</si>
  <si>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</si>
  <si>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</si>
  <si>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</si>
  <si>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</si>
  <si>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</si>
  <si>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</si>
  <si>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</si>
  <si>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</si>
  <si>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</si>
  <si>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</si>
  <si>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</si>
  <si>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</si>
  <si>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</si>
  <si>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</si>
  <si>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</si>
  <si>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</si>
  <si>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</si>
  <si>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</si>
  <si>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</si>
  <si>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</si>
  <si>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</si>
  <si>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</si>
  <si>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</si>
  <si>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</si>
  <si>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</si>
  <si>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</si>
  <si>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</si>
  <si>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</si>
  <si>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</si>
  <si>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</si>
  <si>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</si>
  <si>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</si>
  <si>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</si>
  <si>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</si>
  <si>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</si>
  <si>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</si>
  <si>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</si>
  <si>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</si>
  <si>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</si>
  <si>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</si>
  <si>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</si>
  <si>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</si>
  <si>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</si>
  <si>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</si>
  <si>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</si>
  <si>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</si>
  <si>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</si>
  <si>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</si>
  <si>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</si>
  <si>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</si>
  <si>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</si>
  <si>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</si>
  <si>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</si>
  <si>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</si>
  <si>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</si>
  <si>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</si>
  <si>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</si>
  <si>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</si>
  <si>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</si>
  <si>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</si>
  <si>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</si>
  <si>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</si>
  <si>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</si>
  <si>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</si>
  <si>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</si>
  <si>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</si>
  <si>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</si>
  <si>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</si>
  <si>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</si>
  <si>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</si>
  <si>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</si>
  <si>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</si>
  <si>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</si>
  <si>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</si>
  <si>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</si>
  <si>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</si>
  <si>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</si>
  <si>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</si>
  <si>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</si>
  <si>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</si>
  <si>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</si>
  <si>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</si>
  <si>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</si>
  <si>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</si>
  <si>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</si>
  <si>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</si>
  <si>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</si>
  <si>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</si>
  <si>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</si>
  <si>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</si>
  <si>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</si>
  <si>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</si>
  <si>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</si>
  <si>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</si>
  <si>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</si>
  <si>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</si>
  <si>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</si>
  <si>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</si>
  <si>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</si>
  <si>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</si>
  <si>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</si>
  <si>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</si>
  <si>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</si>
  <si>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</si>
  <si>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</si>
  <si>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</si>
  <si>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</si>
  <si>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</si>
  <si>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</si>
  <si>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</si>
  <si>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</si>
  <si>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</si>
  <si>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</si>
  <si>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</si>
  <si>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</si>
  <si>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</si>
  <si>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</si>
  <si>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</si>
  <si>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</si>
  <si>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</si>
  <si>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</si>
  <si>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</si>
  <si>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</si>
  <si>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</si>
  <si>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</si>
  <si>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</si>
  <si>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</si>
  <si>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</si>
  <si>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</si>
  <si>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</si>
  <si>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</si>
  <si>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</si>
  <si>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</si>
  <si>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</si>
  <si>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</si>
  <si>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</si>
  <si>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</si>
  <si>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</si>
  <si>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</si>
  <si>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</si>
  <si>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</si>
  <si>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</si>
  <si>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</si>
  <si>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</si>
  <si>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</si>
  <si>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</si>
  <si>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</si>
  <si>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</si>
  <si>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</si>
  <si>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</si>
  <si>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</si>
  <si>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</si>
  <si>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</si>
  <si>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</si>
  <si>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</si>
  <si>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</si>
  <si>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</si>
  <si>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</si>
  <si>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</si>
  <si>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</si>
  <si>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</si>
  <si>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</si>
  <si>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</si>
  <si>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</si>
  <si>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</si>
  <si>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</si>
  <si>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</si>
  <si>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</si>
  <si>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</si>
  <si>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</si>
  <si>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</si>
  <si>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</si>
  <si>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</si>
  <si>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</si>
  <si>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</si>
  <si>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</si>
  <si>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</si>
  <si>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</si>
  <si>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</si>
  <si>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</si>
  <si>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</si>
  <si>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</si>
  <si>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</si>
  <si>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</si>
  <si>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</si>
  <si>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</si>
  <si>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</si>
  <si>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</si>
  <si>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</si>
  <si>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</si>
  <si>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</si>
  <si>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</si>
  <si>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</si>
  <si>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</si>
  <si>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</si>
  <si>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</si>
  <si>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</si>
  <si>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</si>
  <si>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</si>
  <si>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</si>
  <si>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</si>
  <si>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</si>
  <si>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</si>
  <si>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</si>
  <si>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</si>
  <si>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</si>
  <si>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</si>
  <si>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</si>
  <si>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</si>
  <si>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</si>
  <si>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</si>
  <si>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</si>
  <si>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</si>
  <si>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</si>
  <si>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</si>
  <si>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</si>
  <si>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</si>
  <si>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</si>
  <si>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</si>
  <si>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</si>
  <si>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</si>
  <si>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</si>
  <si>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</si>
  <si>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</si>
  <si>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</si>
  <si>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</si>
  <si>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</si>
  <si>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</si>
  <si>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</si>
  <si>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</si>
  <si>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</si>
  <si>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</si>
  <si>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</si>
  <si>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</si>
  <si>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</si>
  <si>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</si>
  <si>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</si>
  <si>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</si>
  <si>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</si>
  <si>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</si>
  <si>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</si>
  <si>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</si>
  <si>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</si>
  <si>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</si>
  <si>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</si>
  <si>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</si>
  <si>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</si>
  <si>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</si>
  <si>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</si>
  <si>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</si>
  <si>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</si>
  <si>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</si>
  <si>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</si>
  <si>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</si>
  <si>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</si>
  <si>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</si>
  <si>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</si>
  <si>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</si>
  <si>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</si>
  <si>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</si>
  <si>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</si>
  <si>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</si>
  <si>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</si>
  <si>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</si>
  <si>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</si>
  <si>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</si>
  <si>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</si>
  <si>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</si>
  <si>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</si>
  <si>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</si>
  <si>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</si>
  <si>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</si>
  <si>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</si>
  <si>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</si>
  <si>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</si>
  <si>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</si>
  <si>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</si>
  <si>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</si>
  <si>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</si>
  <si>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</si>
  <si>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</si>
  <si>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</si>
  <si>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</si>
  <si>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</si>
  <si>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</si>
  <si>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</si>
  <si>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</si>
  <si>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</si>
  <si>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</si>
  <si>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</si>
  <si>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</si>
  <si>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</si>
  <si>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</si>
  <si>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</si>
  <si>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</si>
  <si>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</si>
  <si>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</si>
  <si>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</si>
  <si>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</si>
  <si>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</si>
  <si>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</si>
  <si>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</si>
  <si>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</si>
  <si>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</si>
  <si>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</si>
  <si>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</si>
  <si>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</si>
  <si>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</si>
  <si>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</si>
  <si>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</si>
  <si>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</si>
  <si>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</si>
  <si>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</si>
  <si>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</si>
  <si>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</si>
  <si>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</si>
  <si>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</si>
  <si>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</si>
  <si>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</si>
  <si>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</si>
  <si>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</si>
  <si>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</si>
  <si>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</si>
  <si>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</si>
  <si>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</si>
  <si>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</si>
  <si>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</si>
  <si>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</si>
  <si>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</si>
  <si>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</si>
  <si>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</si>
  <si>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</si>
  <si>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</si>
  <si>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</si>
  <si>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</si>
  <si>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</si>
  <si>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</si>
  <si>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</si>
  <si>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</si>
  <si>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</si>
  <si>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</si>
  <si>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</si>
  <si>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</si>
  <si>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</si>
  <si>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</si>
  <si>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</si>
  <si>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</si>
  <si>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</si>
  <si>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</si>
  <si>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</si>
  <si>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</si>
  <si>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</si>
  <si>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</si>
  <si>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</si>
  <si>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</si>
  <si>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</si>
  <si>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</si>
  <si>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</si>
  <si>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</si>
  <si>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</si>
  <si>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</si>
  <si>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</si>
  <si>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</si>
  <si>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</si>
  <si>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</si>
  <si>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</si>
  <si>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</si>
  <si>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</si>
  <si>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</si>
  <si>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</si>
  <si>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</si>
  <si>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</si>
  <si>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</si>
  <si>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</si>
  <si>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</si>
  <si>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</si>
  <si>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</si>
  <si>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</si>
  <si>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</si>
  <si>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</si>
  <si>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</si>
  <si>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</si>
  <si>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</si>
  <si>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</si>
  <si>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</si>
  <si>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</si>
  <si>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</si>
  <si>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</si>
  <si>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</si>
  <si>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</si>
  <si>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</si>
  <si>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</si>
  <si>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</si>
  <si>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</si>
  <si>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</si>
  <si>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</si>
  <si>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</si>
  <si>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</si>
  <si>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</si>
  <si>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</si>
  <si>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</si>
  <si>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</si>
  <si>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</si>
  <si>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</si>
  <si>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</si>
  <si>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</si>
  <si>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</si>
  <si>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</si>
  <si>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</si>
  <si>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</si>
  <si>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</si>
  <si>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</si>
  <si>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</si>
  <si>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</si>
  <si>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</si>
  <si>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</si>
  <si>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</si>
  <si>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</si>
  <si>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</si>
  <si>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</si>
  <si>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</si>
  <si>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</si>
  <si>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</si>
  <si>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</si>
  <si>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</si>
  <si>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</si>
  <si>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</si>
  <si>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</si>
  <si>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</si>
  <si>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</si>
  <si>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</si>
  <si>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</si>
  <si>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</si>
  <si>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</si>
  <si>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</si>
  <si>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</si>
  <si>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</si>
  <si>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</si>
  <si>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</si>
  <si>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</si>
  <si>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</si>
  <si>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</si>
  <si>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</si>
  <si>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</si>
  <si>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</si>
  <si>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</si>
  <si>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</si>
  <si>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</si>
  <si>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</si>
  <si>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</si>
  <si>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</si>
  <si>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</si>
  <si>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</si>
  <si>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</si>
  <si>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</si>
  <si>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</si>
  <si>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</si>
  <si>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</si>
  <si>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</si>
  <si>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</si>
  <si>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</si>
  <si>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</si>
  <si>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</si>
  <si>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</si>
  <si>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</si>
  <si>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</si>
  <si>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</si>
  <si>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</si>
  <si>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</si>
  <si>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</si>
  <si>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</si>
  <si>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</si>
  <si>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</si>
  <si>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</si>
  <si>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</si>
  <si>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</si>
  <si>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</si>
  <si>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</si>
  <si>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</si>
  <si>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</si>
  <si>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</si>
  <si>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</si>
  <si>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</si>
  <si>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</si>
  <si>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</si>
  <si>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</si>
  <si>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</si>
  <si>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</si>
  <si>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</si>
  <si>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</si>
  <si>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</si>
  <si>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</si>
  <si>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</si>
  <si>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</si>
  <si>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</si>
  <si>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</si>
  <si>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</si>
  <si>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</si>
  <si>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</si>
  <si>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</si>
  <si>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</si>
  <si>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</si>
  <si>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</si>
  <si>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</si>
  <si>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</si>
  <si>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</si>
  <si>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</si>
  <si>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</si>
  <si>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</si>
  <si>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</si>
  <si>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</si>
  <si>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</si>
  <si>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</si>
  <si>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</si>
  <si>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</si>
  <si>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</si>
  <si>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</si>
  <si>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</si>
  <si>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</si>
  <si>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</si>
  <si>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</si>
  <si>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</si>
  <si>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</si>
  <si>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</si>
  <si>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</si>
  <si>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</si>
  <si>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</si>
  <si>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</si>
  <si>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</si>
  <si>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</si>
  <si>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</si>
  <si>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</si>
  <si>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</si>
  <si>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</si>
  <si>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</si>
  <si>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</si>
  <si>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</si>
  <si>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</si>
  <si>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</si>
  <si>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</si>
  <si>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</si>
  <si>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</si>
  <si>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</si>
  <si>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</si>
  <si>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</si>
  <si>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</si>
  <si>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</si>
  <si>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</si>
  <si>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</si>
  <si>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</si>
  <si>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</si>
  <si>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</si>
  <si>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</si>
  <si>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</si>
  <si>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</si>
  <si>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</si>
  <si>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</si>
  <si>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</si>
  <si>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</si>
  <si>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</si>
  <si>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</si>
  <si>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</si>
  <si>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</si>
  <si>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</si>
  <si>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</si>
  <si>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</si>
  <si>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</si>
  <si>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</si>
  <si>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</si>
  <si>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</si>
  <si>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</si>
  <si>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</si>
  <si>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</si>
  <si>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</si>
  <si>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</si>
  <si>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</si>
  <si>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</si>
  <si>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</si>
  <si>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</si>
  <si>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</si>
  <si>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</si>
  <si>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</si>
  <si>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</si>
  <si>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</si>
  <si>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</si>
  <si>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</si>
  <si>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</si>
  <si>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</si>
  <si>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</si>
  <si>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</si>
  <si>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</si>
  <si>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</si>
  <si>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</si>
  <si>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</si>
  <si>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</si>
  <si>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</si>
  <si>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</si>
  <si>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</si>
  <si>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</si>
  <si>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</si>
  <si>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</si>
  <si>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</si>
  <si>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</si>
  <si>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</si>
  <si>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</si>
  <si>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</si>
  <si>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</si>
  <si>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</si>
  <si>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</si>
  <si>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</si>
  <si>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</si>
  <si>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</si>
  <si>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</si>
  <si>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</si>
  <si>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</si>
  <si>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</si>
  <si>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</si>
  <si>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</si>
  <si>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</si>
  <si>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</si>
  <si>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</si>
  <si>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</si>
  <si>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</si>
  <si>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</si>
  <si>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</si>
  <si>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</si>
  <si>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</si>
  <si>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</si>
  <si>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</si>
  <si>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</si>
  <si>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</si>
  <si>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</si>
  <si>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</si>
  <si>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</si>
  <si>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</si>
  <si>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</si>
  <si>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</si>
  <si>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</si>
  <si>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</si>
  <si>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</si>
  <si>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</si>
  <si>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</si>
  <si>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</si>
  <si>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</si>
  <si>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</si>
  <si>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</si>
  <si>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</si>
  <si>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</si>
  <si>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</si>
  <si>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</si>
  <si>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</si>
  <si>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</si>
  <si>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</si>
  <si>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</si>
  <si>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</si>
  <si>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</si>
  <si>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</si>
  <si>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</si>
  <si>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</si>
  <si>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</si>
  <si>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</si>
  <si>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</si>
  <si>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</si>
  <si>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</si>
  <si>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</si>
  <si>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</si>
  <si>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</si>
  <si>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</si>
  <si>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</si>
  <si>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</si>
  <si>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</si>
  <si>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</si>
  <si>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</si>
  <si>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</si>
  <si>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</si>
  <si>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</si>
  <si>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</si>
  <si>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</si>
  <si>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</si>
  <si>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</si>
  <si>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</si>
  <si>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</si>
  <si>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</si>
  <si>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</si>
  <si>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</si>
  <si>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</si>
  <si>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</si>
  <si>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</si>
  <si>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</si>
  <si>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</si>
  <si>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</si>
  <si>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</si>
  <si>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</si>
  <si>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</si>
  <si>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</si>
  <si>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</si>
  <si>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</si>
  <si>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</si>
  <si>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</si>
  <si>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</si>
  <si>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</si>
  <si>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</si>
  <si>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</si>
  <si>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</si>
  <si>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</si>
  <si>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</si>
  <si>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</si>
  <si>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</si>
  <si>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</si>
  <si>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</si>
  <si>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</si>
  <si>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</si>
  <si>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</si>
  <si>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</si>
  <si>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</si>
  <si>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</si>
  <si>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</si>
  <si>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</si>
  <si>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</si>
  <si>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</si>
  <si>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</si>
  <si>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</si>
  <si>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</si>
  <si>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</si>
  <si>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</si>
  <si>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</si>
  <si>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</si>
  <si>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</si>
  <si>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</si>
  <si>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</si>
  <si>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</si>
  <si>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</si>
  <si>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</si>
  <si>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</si>
  <si>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</si>
  <si>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</si>
  <si>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</si>
  <si>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</si>
  <si>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</si>
  <si>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</si>
  <si>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</si>
  <si>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</si>
  <si>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</si>
  <si>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</si>
  <si>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</si>
  <si>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</si>
  <si>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</si>
  <si>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</si>
  <si>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</si>
  <si>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</si>
  <si>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</si>
  <si>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</si>
  <si>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</si>
  <si>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</si>
  <si>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</si>
  <si>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</si>
  <si>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</si>
  <si>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</si>
  <si>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</si>
  <si>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</si>
  <si>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</si>
  <si>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</si>
  <si>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</si>
  <si>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</si>
  <si>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</si>
  <si>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</si>
  <si>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</si>
  <si>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</si>
  <si>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</si>
  <si>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</si>
  <si>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</si>
  <si>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</si>
  <si>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</si>
  <si>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</si>
  <si>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</si>
  <si>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</si>
  <si>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</si>
  <si>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</si>
  <si>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</si>
  <si>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</si>
  <si>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</si>
  <si>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</si>
  <si>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</si>
  <si>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</si>
  <si>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</si>
  <si>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</si>
  <si>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</si>
  <si>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</si>
  <si>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</si>
  <si>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</si>
  <si>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</si>
  <si>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</si>
  <si>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</si>
  <si>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</si>
  <si>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</si>
  <si>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</si>
  <si>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</si>
  <si>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</si>
  <si>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</si>
  <si>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</si>
  <si>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</si>
  <si>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</si>
  <si>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</si>
  <si>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</si>
  <si>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</si>
  <si>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</si>
  <si>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</si>
  <si>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</si>
  <si>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</si>
  <si>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</si>
  <si>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</si>
  <si>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</si>
  <si>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</si>
  <si>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</si>
  <si>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</si>
  <si>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</si>
  <si>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</si>
  <si>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</si>
  <si>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</si>
  <si>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</si>
  <si>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</si>
  <si>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</si>
  <si>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</si>
  <si>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</si>
  <si>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</si>
  <si>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</si>
  <si>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</si>
  <si>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</si>
  <si>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</si>
  <si>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</si>
  <si>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</si>
  <si>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</si>
  <si>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</si>
  <si>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</si>
  <si>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</si>
  <si>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</si>
  <si>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</si>
  <si>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</si>
  <si>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</si>
  <si>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</si>
  <si>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</si>
  <si>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</si>
  <si>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</si>
  <si>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</si>
  <si>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</si>
  <si>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</si>
  <si>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</si>
  <si>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</si>
  <si>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</si>
  <si>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</si>
  <si>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</si>
  <si>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</si>
  <si>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</si>
  <si>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</si>
  <si>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</si>
  <si>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</si>
  <si>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</si>
  <si>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</si>
  <si>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</si>
  <si>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</si>
  <si>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</si>
  <si>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</si>
  <si>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</si>
  <si>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</si>
  <si>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</si>
  <si>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</si>
  <si>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</si>
  <si>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</si>
  <si>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</si>
  <si>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</si>
  <si>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</si>
  <si>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</si>
  <si>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</si>
  <si>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</si>
  <si>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</si>
  <si>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</si>
  <si>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</si>
  <si>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</si>
  <si>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</si>
  <si>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</si>
  <si>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</si>
  <si>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</si>
  <si>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</si>
  <si>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</si>
  <si>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</si>
  <si>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</si>
  <si>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</si>
  <si>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</si>
  <si>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</si>
  <si>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</si>
  <si>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</si>
  <si>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</si>
  <si>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</si>
  <si>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</si>
  <si>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</si>
  <si>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</si>
  <si>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</si>
  <si>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</si>
  <si>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</si>
  <si>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</si>
  <si>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</si>
  <si>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</si>
  <si>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</si>
  <si>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</si>
  <si>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</si>
  <si>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</si>
  <si>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</si>
  <si>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</si>
  <si>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</si>
  <si>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</si>
  <si>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</si>
  <si>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</si>
  <si>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</si>
  <si>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</si>
  <si>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</si>
  <si>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</si>
  <si>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</si>
  <si>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</si>
  <si>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</si>
  <si>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</si>
  <si>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</si>
  <si>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</si>
  <si>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</si>
  <si>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</si>
  <si>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</si>
  <si>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</si>
  <si>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</si>
  <si>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</si>
  <si>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</si>
  <si>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</si>
  <si>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</si>
  <si>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</si>
  <si>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</si>
  <si>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</si>
  <si>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</si>
  <si>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</si>
  <si>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</si>
  <si>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</si>
  <si>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</si>
  <si>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</si>
  <si>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</si>
  <si>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</si>
  <si>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</si>
  <si>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</si>
  <si>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</si>
  <si>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</si>
  <si>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</si>
  <si>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</si>
  <si>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</si>
  <si>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</si>
  <si>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</si>
  <si>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</si>
  <si>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</si>
  <si>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</si>
  <si>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</si>
  <si>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</si>
  <si>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</si>
  <si>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</si>
  <si>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</si>
  <si>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</si>
  <si>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</si>
  <si>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</si>
  <si>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</si>
  <si>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</si>
  <si>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</si>
  <si>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</si>
  <si>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</si>
  <si>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</si>
  <si>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</si>
  <si>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</si>
  <si>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</si>
  <si>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</si>
  <si>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</si>
  <si>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</si>
  <si>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</si>
  <si>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</si>
  <si>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</si>
  <si>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</si>
  <si>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</si>
  <si>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</si>
  <si>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</si>
  <si>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</si>
  <si>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</si>
  <si>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</si>
  <si>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</si>
  <si>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</si>
  <si>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</si>
  <si>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</si>
  <si>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</si>
  <si>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</si>
  <si>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</si>
  <si>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</si>
  <si>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</si>
  <si>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</si>
  <si>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</si>
  <si>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</si>
  <si>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</si>
  <si>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</si>
  <si>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</si>
  <si>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</si>
  <si>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</si>
  <si>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</si>
  <si>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</si>
  <si>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</si>
  <si>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</si>
  <si>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</si>
  <si>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</si>
  <si>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</si>
  <si>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</si>
  <si>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</si>
  <si>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</si>
  <si>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</si>
  <si>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</si>
  <si>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</si>
  <si>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</si>
  <si>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</si>
  <si>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</si>
  <si>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</si>
  <si>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</si>
  <si>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</si>
  <si>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</si>
  <si>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</si>
  <si>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</si>
  <si>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</si>
  <si>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</si>
  <si>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</si>
  <si>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</si>
  <si>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</si>
  <si>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</si>
  <si>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</si>
  <si>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</si>
  <si>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</si>
  <si>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</si>
  <si>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</si>
  <si>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</si>
  <si>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</si>
  <si>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</si>
  <si>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</si>
  <si>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</si>
  <si>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</si>
  <si>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</si>
  <si>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</si>
  <si>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</si>
  <si>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</si>
  <si>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</si>
  <si>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</si>
  <si>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</si>
  <si>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</si>
  <si>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</si>
  <si>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</si>
  <si>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</si>
  <si>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</si>
  <si>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</si>
  <si>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</si>
  <si>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</si>
  <si>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</si>
  <si>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</si>
  <si>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</si>
  <si>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</si>
  <si>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</si>
  <si>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</si>
  <si>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</si>
  <si>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</si>
  <si>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</si>
  <si>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</si>
  <si>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</si>
  <si>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</si>
  <si>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</si>
  <si>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</si>
  <si>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</si>
  <si>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</si>
  <si>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</si>
  <si>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</si>
  <si>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</si>
  <si>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</si>
  <si>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</si>
  <si>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</si>
  <si>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</si>
  <si>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</si>
  <si>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</si>
  <si>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</si>
  <si>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</si>
  <si>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</si>
  <si>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</si>
  <si>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</si>
  <si>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</si>
  <si>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</si>
  <si>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</si>
  <si>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</si>
  <si>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</si>
  <si>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</si>
  <si>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</si>
  <si>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</si>
  <si>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</si>
  <si>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</si>
  <si>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</si>
  <si>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</si>
  <si>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</si>
  <si>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</si>
  <si>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</si>
  <si>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</si>
  <si>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</si>
  <si>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</si>
  <si>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</si>
  <si>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</si>
  <si>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</si>
  <si>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</si>
  <si>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</si>
  <si>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</si>
  <si>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</si>
  <si>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</si>
  <si>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</si>
  <si>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</si>
  <si>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</si>
  <si>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</si>
  <si>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</si>
  <si>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</si>
  <si>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</si>
  <si>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</si>
  <si>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</si>
  <si>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</si>
  <si>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</si>
  <si>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</si>
  <si>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</si>
  <si>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</si>
  <si>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</si>
  <si>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</si>
  <si>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</si>
  <si>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</si>
  <si>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</si>
  <si>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</si>
  <si>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</si>
  <si>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</si>
  <si>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</si>
  <si>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</si>
  <si>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</si>
  <si>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</si>
  <si>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</si>
  <si>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</si>
  <si>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</si>
  <si>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</si>
  <si>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</si>
  <si>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</si>
  <si>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</si>
  <si>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</si>
  <si>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</si>
  <si>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</si>
  <si>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</si>
  <si>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</si>
  <si>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</si>
  <si>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</si>
  <si>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</si>
  <si>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</si>
  <si>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</si>
  <si>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</si>
  <si>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</si>
  <si>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</si>
  <si>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</si>
  <si>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</si>
  <si>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</si>
  <si>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</si>
  <si>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</si>
  <si>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</si>
  <si>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</si>
  <si>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</si>
  <si>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</si>
  <si>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</si>
  <si>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</si>
  <si>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</si>
  <si>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</si>
  <si>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</si>
  <si>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</si>
  <si>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</si>
  <si>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</si>
  <si>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</si>
  <si>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</si>
  <si>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</si>
  <si>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</si>
  <si>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</si>
  <si>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</si>
  <si>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</si>
  <si>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</si>
  <si>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</si>
  <si>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</si>
  <si>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</si>
  <si>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</si>
  <si>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</si>
  <si>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</si>
  <si>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</si>
  <si>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</si>
  <si>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</si>
  <si>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</si>
  <si>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</si>
  <si>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</si>
  <si>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</si>
  <si>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</si>
  <si>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</si>
  <si>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</si>
  <si>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</si>
  <si>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</si>
  <si>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</si>
  <si>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</si>
  <si>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</si>
  <si>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</si>
  <si>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</si>
  <si>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</si>
  <si>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</si>
  <si>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</si>
  <si>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</si>
  <si>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</si>
  <si>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</si>
  <si>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</si>
  <si>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</si>
  <si>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</si>
  <si>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</si>
  <si>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</si>
  <si>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</si>
  <si>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</si>
  <si>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</si>
  <si>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</si>
  <si>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</si>
  <si>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</si>
  <si>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</si>
  <si>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</si>
  <si>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</si>
  <si>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</si>
  <si>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</si>
  <si>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</si>
  <si>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</si>
  <si>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</si>
  <si>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</si>
  <si>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</si>
  <si>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</si>
  <si>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</si>
  <si>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</si>
  <si>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</si>
  <si>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</si>
  <si>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</si>
  <si>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</si>
  <si>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</si>
  <si>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</si>
  <si>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</si>
  <si>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</si>
  <si>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</si>
  <si>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</si>
  <si>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</si>
  <si>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</si>
  <si>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</si>
  <si>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</si>
  <si>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</si>
  <si>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</si>
  <si>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</si>
  <si>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</si>
  <si>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</si>
  <si>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</si>
  <si>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</si>
  <si>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</si>
  <si>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</si>
  <si>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</si>
  <si>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</si>
  <si>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</si>
  <si>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</si>
  <si>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</si>
  <si>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</si>
  <si>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</si>
  <si>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</si>
  <si>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</si>
  <si>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</si>
  <si>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</si>
  <si>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</si>
  <si>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</si>
  <si>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</si>
  <si>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</si>
  <si>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</si>
  <si>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</si>
  <si>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</si>
  <si>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</si>
  <si>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</si>
  <si>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</si>
  <si>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</si>
  <si>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</si>
  <si>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</si>
  <si>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</si>
  <si>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</si>
  <si>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</si>
  <si>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</si>
  <si>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</si>
  <si>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</si>
  <si>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</si>
  <si>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</si>
  <si>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</si>
  <si>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</si>
  <si>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</si>
  <si>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</si>
  <si>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</si>
  <si>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</si>
  <si>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</si>
  <si>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</si>
  <si>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</si>
  <si>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</si>
  <si>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</si>
  <si>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</si>
  <si>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</si>
  <si>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</si>
  <si>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</si>
  <si>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</si>
  <si>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</si>
  <si>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</si>
  <si>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</si>
  <si>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</si>
  <si>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</si>
  <si>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</si>
  <si>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</si>
  <si>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</si>
  <si>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</si>
  <si>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</si>
  <si>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</si>
  <si>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</si>
  <si>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</si>
  <si>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</si>
  <si>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</si>
  <si>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</si>
  <si>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</si>
  <si>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</si>
  <si>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</si>
  <si>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</si>
  <si>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</si>
  <si>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</si>
  <si>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</si>
  <si>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</si>
  <si>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</si>
  <si>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</si>
  <si>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</si>
  <si>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</si>
  <si>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</si>
  <si>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</si>
  <si>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</si>
  <si>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</si>
  <si>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</si>
  <si>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</si>
  <si>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</si>
  <si>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</si>
  <si>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</si>
  <si>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</si>
  <si>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</si>
  <si>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</si>
  <si>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</si>
  <si>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</si>
  <si>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</si>
  <si>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</si>
  <si>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</si>
  <si>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</si>
  <si>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</si>
  <si>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</si>
  <si>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</si>
  <si>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</si>
  <si>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</si>
  <si>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</si>
  <si>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</si>
  <si>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</si>
  <si>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</si>
  <si>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</si>
  <si>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</si>
  <si>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</si>
  <si>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</si>
  <si>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</si>
  <si>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</si>
  <si>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</si>
  <si>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</si>
  <si>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</si>
  <si>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</si>
  <si>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</si>
  <si>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</si>
  <si>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</si>
  <si>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</si>
  <si>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</si>
  <si>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</si>
  <si>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</si>
  <si>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</si>
  <si>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</si>
  <si>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</si>
  <si>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</si>
  <si>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</si>
  <si>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</si>
  <si>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</si>
  <si>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</si>
  <si>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</si>
  <si>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</si>
  <si>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</si>
  <si>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</si>
  <si>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</si>
  <si>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</si>
  <si>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</si>
  <si>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</si>
  <si>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</si>
  <si>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</si>
  <si>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</si>
  <si>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</si>
  <si>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</si>
  <si>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</si>
  <si>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</si>
  <si>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</si>
  <si>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</si>
  <si>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</si>
  <si>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</si>
  <si>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</si>
  <si>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</si>
  <si>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</si>
  <si>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</si>
  <si>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</si>
  <si>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</si>
  <si>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</si>
  <si>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</si>
  <si>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</si>
  <si>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</si>
  <si>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</si>
  <si>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</si>
  <si>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</si>
  <si>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</si>
  <si>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</si>
  <si>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</si>
  <si>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</si>
  <si>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</si>
  <si>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</si>
  <si>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</si>
  <si>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</si>
  <si>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</si>
  <si>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</si>
  <si>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</si>
  <si>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</si>
  <si>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</si>
  <si>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</si>
  <si>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</si>
  <si>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</si>
  <si>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</si>
  <si>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</si>
  <si>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</si>
  <si>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</si>
  <si>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</si>
  <si>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</si>
  <si>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</si>
  <si>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</si>
  <si>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</si>
  <si>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</si>
  <si>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</si>
  <si>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</si>
  <si>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</si>
  <si>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</si>
  <si>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</si>
  <si>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</si>
  <si>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</si>
  <si>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</si>
  <si>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</si>
  <si>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</si>
  <si>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</si>
  <si>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</si>
  <si>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</si>
  <si>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</si>
  <si>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</si>
  <si>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</si>
  <si>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</si>
  <si>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</si>
  <si>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</si>
  <si>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</si>
  <si>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</si>
  <si>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</si>
  <si>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</si>
  <si>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</si>
  <si>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</si>
  <si>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</si>
  <si>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</si>
  <si>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</si>
  <si>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</si>
  <si>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</si>
  <si>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</si>
  <si>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</si>
  <si>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</si>
  <si>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</si>
  <si>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</si>
  <si>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</si>
  <si>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</si>
  <si>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</si>
  <si>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</si>
  <si>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</si>
  <si>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</si>
  <si>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</si>
  <si>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</si>
  <si>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</si>
  <si>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</si>
  <si>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</si>
  <si>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</si>
  <si>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</si>
  <si>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</si>
  <si>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</si>
  <si>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</si>
  <si>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</si>
  <si>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</si>
  <si>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</si>
  <si>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</si>
  <si>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</si>
  <si>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</si>
  <si>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</si>
  <si>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</si>
  <si>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</si>
  <si>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</si>
  <si>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</si>
  <si>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</si>
  <si>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</si>
  <si>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</si>
  <si>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</si>
  <si>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</si>
  <si>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</si>
  <si>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</si>
  <si>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</si>
  <si>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</si>
  <si>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</si>
  <si>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</si>
  <si>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</si>
  <si>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</si>
  <si>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</si>
  <si>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</si>
  <si>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</si>
  <si>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</si>
  <si>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</si>
  <si>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</si>
  <si>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</si>
  <si>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</si>
  <si>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</si>
  <si>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</si>
  <si>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</si>
  <si>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</si>
  <si>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</si>
  <si>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</si>
  <si>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</si>
  <si>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</si>
  <si>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</si>
  <si>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</si>
  <si>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</si>
  <si>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</si>
  <si>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</si>
  <si>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</si>
  <si>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</si>
  <si>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</si>
  <si>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</si>
  <si>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</si>
  <si>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</si>
  <si>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</si>
  <si>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</si>
  <si>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</si>
  <si>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</si>
  <si>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</si>
  <si>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</si>
  <si>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</si>
  <si>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</si>
  <si>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</si>
  <si>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</si>
  <si>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</si>
  <si>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</si>
  <si>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</si>
  <si>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</si>
  <si>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</si>
  <si>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</si>
  <si>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</si>
  <si>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</si>
  <si>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</si>
  <si>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</si>
  <si>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</si>
  <si>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</si>
  <si>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</si>
  <si>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</si>
  <si>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</si>
  <si>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</si>
  <si>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</si>
  <si>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</si>
  <si>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</si>
  <si>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</si>
  <si>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</si>
  <si>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</si>
  <si>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</si>
  <si>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</si>
  <si>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</si>
  <si>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</si>
  <si>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</si>
  <si>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</si>
  <si>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</si>
  <si>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</si>
  <si>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</si>
  <si>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</si>
  <si>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</si>
  <si>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</si>
  <si>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</si>
  <si>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</si>
  <si>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</si>
  <si>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</si>
  <si>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</si>
  <si>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</si>
  <si>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</si>
  <si>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</si>
  <si>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</si>
  <si>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</si>
  <si>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</si>
  <si>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</si>
  <si>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</si>
  <si>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</si>
  <si>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</si>
  <si>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</si>
  <si>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</si>
  <si>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</si>
  <si>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</si>
  <si>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</si>
  <si>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</si>
  <si>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</si>
  <si>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</si>
  <si>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</si>
  <si>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</si>
  <si>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</si>
  <si>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</si>
  <si>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</si>
  <si>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</si>
  <si>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</si>
  <si>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</si>
  <si>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</si>
  <si>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</si>
  <si>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</si>
  <si>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</si>
  <si>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</si>
  <si>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</si>
  <si>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</si>
  <si>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</si>
  <si>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</si>
  <si>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</si>
  <si>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</si>
  <si>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</si>
  <si>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</si>
  <si>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</si>
  <si>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</si>
  <si>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</si>
  <si>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</si>
  <si>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</si>
  <si>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</si>
  <si>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</si>
  <si>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</si>
  <si>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</si>
  <si>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</si>
  <si>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</si>
  <si>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</si>
  <si>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</si>
  <si>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</si>
  <si>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</si>
  <si>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</si>
  <si>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</si>
  <si>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</si>
  <si>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</si>
  <si>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</si>
  <si>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</si>
  <si>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</si>
  <si>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</si>
  <si>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</si>
  <si>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</si>
  <si>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</si>
  <si>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ended conversion</t>
  </si>
  <si>
    <t>date created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</si>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</sst>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1" fontId="0" fillId="0" borderId="0" xfId="42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" fontId="0" fillId="0" borderId="0" xfId="0" applyNumberForma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5-8942-A302-E8ECA600DA05}"/>
            </c:ext>
          </c:extLst>
        </c:ser>
        <c:ser>
          <c:idx val="1"/>
          <c:order val="1"/>
          <c:tx>
            <c:strRef>
              <c:f>'pivot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75-8942-A302-E8ECA600DA05}"/>
            </c:ext>
          </c:extLst>
        </c:ser>
        <c:ser>
          <c:idx val="2"/>
          <c:order val="2"/>
          <c:tx>
            <c:strRef>
              <c:f>'pivot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75-8942-A302-E8ECA600DA05}"/>
            </c:ext>
          </c:extLst>
        </c:ser>
        <c:ser>
          <c:idx val="3"/>
          <c:order val="3"/>
          <c:tx>
            <c:strRef>
              <c:f>'pivot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75-8942-A302-E8ECA600D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03194672"/>
        <c:axId val="2017654816"/>
      </c:barChart>
      <c:catAx>
        <c:axId val="20031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54816"/>
        <c:crosses val="autoZero"/>
        <c:auto val="1"/>
        <c:lblAlgn val="ctr"/>
        <c:lblOffset val="100"/>
        <c:noMultiLvlLbl val="0"/>
      </c:catAx>
      <c:valAx>
        <c:axId val="2017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F-AF48-8CA0-4C708853AC7C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4F-AF48-8CA0-4C708853AC7C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4F-AF48-8CA0-4C708853AC7C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4F-AF48-8CA0-4C708853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62349568"/>
        <c:axId val="662351280"/>
      </c:barChart>
      <c:catAx>
        <c:axId val="6623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51280"/>
        <c:crosses val="autoZero"/>
        <c:auto val="1"/>
        <c:lblAlgn val="ctr"/>
        <c:lblOffset val="100"/>
        <c:noMultiLvlLbl val="0"/>
      </c:catAx>
      <c:valAx>
        <c:axId val="662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3'!$B$6:$B$17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DF41-A137-7D9F75348DA2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3'!$C$6:$C$17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F-DF41-A137-7D9F75348DA2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3'!$D$6:$D$17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F-DF41-A137-7D9F75348DA2}"/>
            </c:ext>
          </c:extLst>
        </c:ser>
        <c:ser>
          <c:idx val="3"/>
          <c:order val="3"/>
          <c:tx>
            <c:strRef>
              <c:f>'pivot table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3'!$A$6:$A$17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'pivot table 3'!$E$6:$E$17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F-DF41-A137-7D9F75348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70320"/>
        <c:axId val="298372032"/>
      </c:lineChart>
      <c:catAx>
        <c:axId val="2983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2032"/>
        <c:crosses val="autoZero"/>
        <c:auto val="1"/>
        <c:lblAlgn val="ctr"/>
        <c:lblOffset val="100"/>
        <c:noMultiLvlLbl val="0"/>
      </c:catAx>
      <c:valAx>
        <c:axId val="298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by category'!$B$1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category'!$B$2:$B$13</c:f>
              <c:numCache>
                <c:formatCode>General</c:formatCode>
                <c:ptCount val="12"/>
                <c:pt idx="0">
                  <c:v>30</c:v>
                </c:pt>
                <c:pt idx="1">
                  <c:v>191</c:v>
                </c:pt>
                <c:pt idx="2">
                  <c:v>164</c:v>
                </c:pt>
                <c:pt idx="3">
                  <c:v>4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  <c:pt idx="9">
                  <c:v>11</c:v>
                </c:pt>
                <c:pt idx="10">
                  <c:v>8</c:v>
                </c:pt>
                <c:pt idx="1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E547-BF86-E8A1B7E3471E}"/>
            </c:ext>
          </c:extLst>
        </c:ser>
        <c:ser>
          <c:idx val="1"/>
          <c:order val="1"/>
          <c:tx>
            <c:strRef>
              <c:f>'outcome by category'!$C$1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category'!$C$2:$C$13</c:f>
              <c:numCache>
                <c:formatCode>General</c:formatCode>
                <c:ptCount val="12"/>
                <c:pt idx="0">
                  <c:v>20</c:v>
                </c:pt>
                <c:pt idx="1">
                  <c:v>38</c:v>
                </c:pt>
                <c:pt idx="2">
                  <c:v>126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E547-BF86-E8A1B7E3471E}"/>
            </c:ext>
          </c:extLst>
        </c:ser>
        <c:ser>
          <c:idx val="2"/>
          <c:order val="2"/>
          <c:tx>
            <c:strRef>
              <c:f>'outcome by category'!$D$1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category'!$D$2:$D$13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E547-BF86-E8A1B7E3471E}"/>
            </c:ext>
          </c:extLst>
        </c:ser>
        <c:ser>
          <c:idx val="3"/>
          <c:order val="3"/>
          <c:tx>
            <c:strRef>
              <c:f>'outcome by category'!$E$1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category'!$A$2:$A$13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by category'!$E$2:$E$13</c:f>
              <c:numCache>
                <c:formatCode>General</c:formatCode>
                <c:ptCount val="12"/>
                <c:pt idx="0">
                  <c:v>51</c:v>
                </c:pt>
                <c:pt idx="1">
                  <c:v>231</c:v>
                </c:pt>
                <c:pt idx="2">
                  <c:v>315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11</c:v>
                </c:pt>
                <c:pt idx="1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C-E547-BF86-E8A1B7E34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414528"/>
        <c:axId val="573416240"/>
      </c:lineChart>
      <c:catAx>
        <c:axId val="57341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6240"/>
        <c:crosses val="autoZero"/>
        <c:auto val="1"/>
        <c:lblAlgn val="ctr"/>
        <c:lblOffset val="100"/>
        <c:noMultiLvlLbl val="0"/>
      </c:catAx>
      <c:valAx>
        <c:axId val="5734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</xdr:row>
      <xdr:rowOff>190500</xdr:rowOff>
    </xdr:from>
    <xdr:to>
      <xdr:col>13</xdr:col>
      <xdr:colOff>698500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FE857-E97D-8BD9-D729-D5DDD888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190500</xdr:rowOff>
    </xdr:from>
    <xdr:to>
      <xdr:col>14</xdr:col>
      <xdr:colOff>787400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36BDD-121C-74CF-581D-4011B66C8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12700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DE876-B8D2-4FE1-0C90-7A7CB63F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46483</xdr:colOff>
      <xdr:row>14</xdr:row>
      <xdr:rowOff>22908</xdr:rowOff>
    </xdr:from>
    <xdr:to>
      <xdr:col>6</xdr:col>
      <xdr:colOff>8299</xdr:colOff>
      <xdr:row>30</xdr:row>
      <xdr:rowOff>8300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3FE0C-4CB9-4C5E-16BF-6A4EFB5B9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Thompson" refreshedDate="45403.407760069444" createdVersion="8" refreshedVersion="8" minRefreshableVersion="3" recordCount="1000" xr:uid="{E5E4E810-FA55-3043-B5B7-A57533627562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">
      <sharedItems containsSemiMixedTypes="0" containsString="0" containsNumber="1" minValue="0" maxValue="2338.833333333333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Thompson" refreshedDate="45403.439186342592" createdVersion="8" refreshedVersion="8" minRefreshableVersion="3" recordCount="1000" xr:uid="{62C956C6-20E6-8941-B334-E08C9EE8560F}">
  <cacheSource type="worksheet">
    <worksheetSource ref="A1:S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">
      <sharedItems containsSemiMixedTypes="0" containsString="0" containsNumber="1" minValue="0" maxValue="2338.833333333333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ntainsNonDate="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6153846153846168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6153846153846168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01717-5FB4-384F-83B4-DFC0E3936796}" name="PivotTable2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442C3-42E1-884F-8975-D162850CCEA5}" name="PivotTable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5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E5588-0034-AB4F-9B4F-A0446A8C3162}" name="PivotTable4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5" hier="-1"/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7BFC-2962-C049-B90E-855D5EEFE4F2}">
  <dimension ref="A2:F15"/>
  <sheetViews>
    <sheetView workbookViewId="0">
      <selection activeCell="A14" sqref="A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7" t="s">
        <v>6</v>
      </c>
      <c r="B2" t="s">
        <v>2069</v>
      </c>
    </row>
    <row r="4" spans="1:6" x14ac:dyDescent="0.2">
      <c r="A4" s="7" t="s">
        <v>2068</v>
      </c>
      <c r="B4" s="7" t="s">
        <v>2065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2040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8" t="s">
        <v>2032</v>
      </c>
      <c r="B7">
        <v>4</v>
      </c>
      <c r="C7">
        <v>20</v>
      </c>
      <c r="E7">
        <v>22</v>
      </c>
      <c r="F7">
        <v>46</v>
      </c>
    </row>
    <row r="8" spans="1:6" x14ac:dyDescent="0.2">
      <c r="A8" s="8" t="s">
        <v>2049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8" t="s">
        <v>2063</v>
      </c>
      <c r="E9">
        <v>4</v>
      </c>
      <c r="F9">
        <v>4</v>
      </c>
    </row>
    <row r="10" spans="1:6" x14ac:dyDescent="0.2">
      <c r="A10" s="8" t="s">
        <v>2034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8" t="s">
        <v>2053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8" t="s">
        <v>2046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8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8" t="s">
        <v>2038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8" t="s">
        <v>2066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0488-ED82-A54C-A86E-FCE7E2CFA236}">
  <dimension ref="A1:F30"/>
  <sheetViews>
    <sheetView workbookViewId="0">
      <selection activeCell="G19" sqref="G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2030</v>
      </c>
      <c r="B2" t="s">
        <v>2069</v>
      </c>
    </row>
    <row r="4" spans="1:6" x14ac:dyDescent="0.2">
      <c r="A4" s="7" t="s">
        <v>2068</v>
      </c>
      <c r="B4" s="7" t="s">
        <v>2065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2064</v>
      </c>
      <c r="E7">
        <v>4</v>
      </c>
      <c r="F7">
        <v>4</v>
      </c>
    </row>
    <row r="8" spans="1:6" x14ac:dyDescent="0.2">
      <c r="A8" s="8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2042</v>
      </c>
      <c r="C10">
        <v>8</v>
      </c>
      <c r="E10">
        <v>10</v>
      </c>
      <c r="F10">
        <v>18</v>
      </c>
    </row>
    <row r="11" spans="1:6" x14ac:dyDescent="0.2">
      <c r="A11" s="8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2056</v>
      </c>
      <c r="C15">
        <v>3</v>
      </c>
      <c r="E15">
        <v>4</v>
      </c>
      <c r="F15">
        <v>7</v>
      </c>
    </row>
    <row r="16" spans="1:6" x14ac:dyDescent="0.2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2055</v>
      </c>
      <c r="C20">
        <v>4</v>
      </c>
      <c r="E20">
        <v>4</v>
      </c>
      <c r="F20">
        <v>8</v>
      </c>
    </row>
    <row r="21" spans="1:6" x14ac:dyDescent="0.2">
      <c r="A21" s="8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2062</v>
      </c>
      <c r="C22">
        <v>9</v>
      </c>
      <c r="E22">
        <v>5</v>
      </c>
      <c r="F22">
        <v>14</v>
      </c>
    </row>
    <row r="23" spans="1:6" x14ac:dyDescent="0.2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2058</v>
      </c>
      <c r="C25">
        <v>7</v>
      </c>
      <c r="E25">
        <v>14</v>
      </c>
      <c r="F25">
        <v>21</v>
      </c>
    </row>
    <row r="26" spans="1:6" x14ac:dyDescent="0.2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2061</v>
      </c>
      <c r="E29">
        <v>3</v>
      </c>
      <c r="F29">
        <v>3</v>
      </c>
    </row>
    <row r="30" spans="1:6" x14ac:dyDescent="0.2">
      <c r="A30" s="8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DD83-0D64-4C49-9EA0-67C9498B92D5}">
  <dimension ref="A1:F17"/>
  <sheetViews>
    <sheetView workbookViewId="0">
      <selection activeCell="E17" sqref="E17"/>
    </sheetView>
  </sheetViews>
  <sheetFormatPr baseColWidth="10" defaultRowHeight="16" x14ac:dyDescent="0.2"/>
  <cols>
    <col min="1" max="1" width="20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2030</v>
      </c>
      <c r="B1" t="s">
        <v>2069</v>
      </c>
    </row>
    <row r="2" spans="1:6" x14ac:dyDescent="0.2">
      <c r="A2" s="7" t="s">
        <v>2071</v>
      </c>
      <c r="B2" t="s">
        <v>2069</v>
      </c>
    </row>
    <row r="4" spans="1:6" x14ac:dyDescent="0.2">
      <c r="A4" s="7" t="s">
        <v>2068</v>
      </c>
      <c r="B4" s="7" t="s">
        <v>2065</v>
      </c>
    </row>
    <row r="5" spans="1:6" x14ac:dyDescent="0.2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8" t="s">
        <v>2072</v>
      </c>
      <c r="B6">
        <v>14</v>
      </c>
      <c r="C6">
        <v>35</v>
      </c>
      <c r="D6">
        <v>1</v>
      </c>
      <c r="E6">
        <v>58</v>
      </c>
      <c r="F6">
        <v>108</v>
      </c>
    </row>
    <row r="7" spans="1:6" x14ac:dyDescent="0.2">
      <c r="A7" s="8" t="s">
        <v>2073</v>
      </c>
      <c r="B7">
        <v>6</v>
      </c>
      <c r="C7">
        <v>40</v>
      </c>
      <c r="D7">
        <v>1</v>
      </c>
      <c r="E7">
        <v>56</v>
      </c>
      <c r="F7">
        <v>103</v>
      </c>
    </row>
    <row r="8" spans="1:6" x14ac:dyDescent="0.2">
      <c r="A8" s="8" t="s">
        <v>2074</v>
      </c>
      <c r="B8">
        <v>4</v>
      </c>
      <c r="C8">
        <v>32</v>
      </c>
      <c r="D8">
        <v>3</v>
      </c>
      <c r="E8">
        <v>45</v>
      </c>
      <c r="F8">
        <v>84</v>
      </c>
    </row>
    <row r="9" spans="1:6" x14ac:dyDescent="0.2">
      <c r="A9" s="8" t="s">
        <v>2075</v>
      </c>
      <c r="B9">
        <v>4</v>
      </c>
      <c r="C9">
        <v>35</v>
      </c>
      <c r="D9">
        <v>1</v>
      </c>
      <c r="E9">
        <v>48</v>
      </c>
      <c r="F9">
        <v>88</v>
      </c>
    </row>
    <row r="10" spans="1:6" x14ac:dyDescent="0.2">
      <c r="A10" s="8" t="s">
        <v>2076</v>
      </c>
      <c r="B10">
        <v>4</v>
      </c>
      <c r="C10">
        <v>37</v>
      </c>
      <c r="D10">
        <v>1</v>
      </c>
      <c r="E10">
        <v>60</v>
      </c>
      <c r="F10">
        <v>102</v>
      </c>
    </row>
    <row r="11" spans="1:6" x14ac:dyDescent="0.2">
      <c r="A11" s="8" t="s">
        <v>2077</v>
      </c>
      <c r="B11">
        <v>7</v>
      </c>
      <c r="C11">
        <v>42</v>
      </c>
      <c r="D11">
        <v>2</v>
      </c>
      <c r="E11">
        <v>54</v>
      </c>
      <c r="F11">
        <v>105</v>
      </c>
    </row>
    <row r="12" spans="1:6" x14ac:dyDescent="0.2">
      <c r="A12" s="8" t="s">
        <v>2078</v>
      </c>
      <c r="B12">
        <v>5</v>
      </c>
      <c r="C12">
        <v>42</v>
      </c>
      <c r="D12">
        <v>2</v>
      </c>
      <c r="E12">
        <v>49</v>
      </c>
      <c r="F12">
        <v>98</v>
      </c>
    </row>
    <row r="13" spans="1:6" x14ac:dyDescent="0.2">
      <c r="A13" s="8" t="s">
        <v>2079</v>
      </c>
      <c r="B13">
        <v>5</v>
      </c>
      <c r="C13">
        <v>28</v>
      </c>
      <c r="D13">
        <v>1</v>
      </c>
      <c r="E13">
        <v>67</v>
      </c>
      <c r="F13">
        <v>101</v>
      </c>
    </row>
    <row r="14" spans="1:6" x14ac:dyDescent="0.2">
      <c r="A14" s="8" t="s">
        <v>2080</v>
      </c>
      <c r="B14">
        <v>4</v>
      </c>
      <c r="C14">
        <v>35</v>
      </c>
      <c r="D14">
        <v>2</v>
      </c>
      <c r="E14">
        <v>61</v>
      </c>
      <c r="F14">
        <v>102</v>
      </c>
    </row>
    <row r="15" spans="1:6" x14ac:dyDescent="0.2">
      <c r="A15" s="8" t="s">
        <v>2081</v>
      </c>
      <c r="B15">
        <v>4</v>
      </c>
      <c r="C15">
        <v>36</v>
      </c>
      <c r="E15">
        <v>67</v>
      </c>
      <c r="F15">
        <v>107</v>
      </c>
    </row>
    <row r="16" spans="1:6" x14ac:dyDescent="0.2">
      <c r="A16" s="8" t="s">
        <v>2082</v>
      </c>
      <c r="C16">
        <v>2</v>
      </c>
      <c r="F16">
        <v>2</v>
      </c>
    </row>
    <row r="17" spans="1:6" x14ac:dyDescent="0.2">
      <c r="A17" s="8" t="s">
        <v>2066</v>
      </c>
      <c r="B17">
        <v>57</v>
      </c>
      <c r="C17">
        <v>364</v>
      </c>
      <c r="D17">
        <v>14</v>
      </c>
      <c r="E17">
        <v>565</v>
      </c>
      <c r="F1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1"/>
  <sheetViews>
    <sheetView workbookViewId="0">
      <selection activeCell="G12" sqref="G1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5" style="5" bestFit="1" customWidth="1"/>
    <col min="16" max="16" width="14.1640625" bestFit="1" customWidth="1"/>
    <col min="17" max="17" width="11.6640625" bestFit="1" customWidth="1"/>
    <col min="18" max="18" width="22.33203125" bestFit="1" customWidth="1"/>
    <col min="19" max="19" width="22" bestFit="1" customWidth="1"/>
  </cols>
  <sheetData>
    <row r="1" spans="1:19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2071</v>
      </c>
      <c r="S1" s="1" t="s">
        <v>2070</v>
      </c>
    </row>
    <row r="2" spans="1:19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</f>
        <v>0</v>
      </c>
      <c r="P2" t="s">
        <v>2032</v>
      </c>
      <c r="Q2" t="s">
        <v>2033</v>
      </c>
      <c r="R2" s="9">
        <f>(((J2/60/60)/24)+DATE(1970,1,1))</f>
        <v>42336.25</v>
      </c>
      <c r="S2" s="9">
        <f>(((K2/60/60)/24)+DATE(1970,1,1))</f>
        <v>42353.25</v>
      </c>
    </row>
    <row r="3" spans="1:19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>(D3/E3)*100</f>
        <v>9.6153846153846168</v>
      </c>
      <c r="P3" t="s">
        <v>2034</v>
      </c>
      <c r="Q3" t="s">
        <v>2035</v>
      </c>
      <c r="R3" s="9">
        <f t="shared" ref="R3:R66" si="0">(((J3/60/60)/24)+DATE(1970,1,1))</f>
        <v>41870.208333333336</v>
      </c>
      <c r="S3" s="9">
        <f t="shared" ref="S3:S66" si="1">(((K3/60/60)/24)+DATE(1970,1,1))</f>
        <v>41872.208333333336</v>
      </c>
    </row>
    <row r="4" spans="1:19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2">(E4/D4)*100</f>
        <v>131.4787822878229</v>
      </c>
      <c r="P4" t="s">
        <v>2036</v>
      </c>
      <c r="Q4" t="s">
        <v>2037</v>
      </c>
      <c r="R4" s="9">
        <f t="shared" si="0"/>
        <v>41595.25</v>
      </c>
      <c r="S4" s="9">
        <f t="shared" si="1"/>
        <v>41597.25</v>
      </c>
    </row>
    <row r="5" spans="1:19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2"/>
        <v>58.976190476190467</v>
      </c>
      <c r="P5" t="s">
        <v>2034</v>
      </c>
      <c r="Q5" t="s">
        <v>2035</v>
      </c>
      <c r="R5" s="9">
        <f t="shared" si="0"/>
        <v>43688.208333333328</v>
      </c>
      <c r="S5" s="9">
        <f t="shared" si="1"/>
        <v>43728.208333333328</v>
      </c>
    </row>
    <row r="6" spans="1:19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2"/>
        <v>69.276315789473685</v>
      </c>
      <c r="P6" t="s">
        <v>2038</v>
      </c>
      <c r="Q6" t="s">
        <v>2039</v>
      </c>
      <c r="R6" s="9">
        <f t="shared" si="0"/>
        <v>43485.25</v>
      </c>
      <c r="S6" s="9">
        <f t="shared" si="1"/>
        <v>43489.25</v>
      </c>
    </row>
    <row r="7" spans="1:19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2"/>
        <v>173.61842105263159</v>
      </c>
      <c r="P7" t="s">
        <v>2038</v>
      </c>
      <c r="Q7" t="s">
        <v>2039</v>
      </c>
      <c r="R7" s="9">
        <f t="shared" si="0"/>
        <v>41149.208333333336</v>
      </c>
      <c r="S7" s="9">
        <f t="shared" si="1"/>
        <v>41160.208333333336</v>
      </c>
    </row>
    <row r="8" spans="1:19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2"/>
        <v>20.961538461538463</v>
      </c>
      <c r="P8" t="s">
        <v>2040</v>
      </c>
      <c r="Q8" t="s">
        <v>2041</v>
      </c>
      <c r="R8" s="9">
        <f t="shared" si="0"/>
        <v>42991.208333333328</v>
      </c>
      <c r="S8" s="9">
        <f t="shared" si="1"/>
        <v>42992.208333333328</v>
      </c>
    </row>
    <row r="9" spans="1:19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2"/>
        <v>327.57777777777778</v>
      </c>
      <c r="P9" t="s">
        <v>2038</v>
      </c>
      <c r="Q9" t="s">
        <v>2039</v>
      </c>
      <c r="R9" s="9">
        <f t="shared" si="0"/>
        <v>42229.208333333328</v>
      </c>
      <c r="S9" s="9">
        <f t="shared" si="1"/>
        <v>42231.208333333328</v>
      </c>
    </row>
    <row r="10" spans="1:19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2"/>
        <v>19.932788374205266</v>
      </c>
      <c r="P10" t="s">
        <v>2038</v>
      </c>
      <c r="Q10" t="s">
        <v>2039</v>
      </c>
      <c r="R10" s="9">
        <f t="shared" si="0"/>
        <v>40399.208333333336</v>
      </c>
      <c r="S10" s="9">
        <f t="shared" si="1"/>
        <v>40401.208333333336</v>
      </c>
    </row>
    <row r="11" spans="1:19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2"/>
        <v>51.741935483870968</v>
      </c>
      <c r="P11" t="s">
        <v>2034</v>
      </c>
      <c r="Q11" t="s">
        <v>2042</v>
      </c>
      <c r="R11" s="9">
        <f t="shared" si="0"/>
        <v>41536.208333333336</v>
      </c>
      <c r="S11" s="9">
        <f t="shared" si="1"/>
        <v>41585.25</v>
      </c>
    </row>
    <row r="12" spans="1:19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2"/>
        <v>266.11538461538464</v>
      </c>
      <c r="P12" t="s">
        <v>2040</v>
      </c>
      <c r="Q12" t="s">
        <v>2043</v>
      </c>
      <c r="R12" s="9">
        <f t="shared" si="0"/>
        <v>40404.208333333336</v>
      </c>
      <c r="S12" s="9">
        <f t="shared" si="1"/>
        <v>40452.208333333336</v>
      </c>
    </row>
    <row r="13" spans="1:19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2"/>
        <v>48.095238095238095</v>
      </c>
      <c r="P13" t="s">
        <v>2038</v>
      </c>
      <c r="Q13" t="s">
        <v>2039</v>
      </c>
      <c r="R13" s="9">
        <f t="shared" si="0"/>
        <v>40442.208333333336</v>
      </c>
      <c r="S13" s="9">
        <f t="shared" si="1"/>
        <v>40448.208333333336</v>
      </c>
    </row>
    <row r="14" spans="1:19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2"/>
        <v>89.349206349206341</v>
      </c>
      <c r="P14" t="s">
        <v>2040</v>
      </c>
      <c r="Q14" t="s">
        <v>2043</v>
      </c>
      <c r="R14" s="9">
        <f t="shared" si="0"/>
        <v>43760.208333333328</v>
      </c>
      <c r="S14" s="9">
        <f t="shared" si="1"/>
        <v>43768.208333333328</v>
      </c>
    </row>
    <row r="15" spans="1:19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2"/>
        <v>245.11904761904765</v>
      </c>
      <c r="P15" t="s">
        <v>2034</v>
      </c>
      <c r="Q15" t="s">
        <v>2044</v>
      </c>
      <c r="R15" s="9">
        <f t="shared" si="0"/>
        <v>42532.208333333328</v>
      </c>
      <c r="S15" s="9">
        <f t="shared" si="1"/>
        <v>42544.208333333328</v>
      </c>
    </row>
    <row r="16" spans="1:19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2"/>
        <v>66.769503546099301</v>
      </c>
      <c r="P16" t="s">
        <v>2034</v>
      </c>
      <c r="Q16" t="s">
        <v>2044</v>
      </c>
      <c r="R16" s="9">
        <f t="shared" si="0"/>
        <v>40974.25</v>
      </c>
      <c r="S16" s="9">
        <f t="shared" si="1"/>
        <v>41001.208333333336</v>
      </c>
    </row>
    <row r="17" spans="1:19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2"/>
        <v>47.307881773399011</v>
      </c>
      <c r="P17" t="s">
        <v>2036</v>
      </c>
      <c r="Q17" t="s">
        <v>2045</v>
      </c>
      <c r="R17" s="9">
        <f t="shared" si="0"/>
        <v>43809.25</v>
      </c>
      <c r="S17" s="9">
        <f t="shared" si="1"/>
        <v>43813.25</v>
      </c>
    </row>
    <row r="18" spans="1:19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2"/>
        <v>649.47058823529414</v>
      </c>
      <c r="P18" t="s">
        <v>2046</v>
      </c>
      <c r="Q18" t="s">
        <v>2047</v>
      </c>
      <c r="R18" s="9">
        <f t="shared" si="0"/>
        <v>41661.25</v>
      </c>
      <c r="S18" s="9">
        <f t="shared" si="1"/>
        <v>41683.25</v>
      </c>
    </row>
    <row r="19" spans="1:19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2"/>
        <v>159.39125295508273</v>
      </c>
      <c r="P19" t="s">
        <v>2040</v>
      </c>
      <c r="Q19" t="s">
        <v>2048</v>
      </c>
      <c r="R19" s="9">
        <f t="shared" si="0"/>
        <v>40555.25</v>
      </c>
      <c r="S19" s="9">
        <f t="shared" si="1"/>
        <v>40556.25</v>
      </c>
    </row>
    <row r="20" spans="1:19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2"/>
        <v>66.912087912087912</v>
      </c>
      <c r="P20" t="s">
        <v>2038</v>
      </c>
      <c r="Q20" t="s">
        <v>2039</v>
      </c>
      <c r="R20" s="9">
        <f t="shared" si="0"/>
        <v>43351.208333333328</v>
      </c>
      <c r="S20" s="9">
        <f t="shared" si="1"/>
        <v>43359.208333333328</v>
      </c>
    </row>
    <row r="21" spans="1:19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2"/>
        <v>48.529600000000002</v>
      </c>
      <c r="P21" t="s">
        <v>2038</v>
      </c>
      <c r="Q21" t="s">
        <v>2039</v>
      </c>
      <c r="R21" s="9">
        <f t="shared" si="0"/>
        <v>43528.25</v>
      </c>
      <c r="S21" s="9">
        <f t="shared" si="1"/>
        <v>43549.208333333328</v>
      </c>
    </row>
    <row r="22" spans="1:19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112.24279210925646</v>
      </c>
      <c r="P22" t="s">
        <v>2040</v>
      </c>
      <c r="Q22" t="s">
        <v>2043</v>
      </c>
      <c r="R22" s="9">
        <f t="shared" si="0"/>
        <v>41848.208333333336</v>
      </c>
      <c r="S22" s="9">
        <f t="shared" si="1"/>
        <v>41848.208333333336</v>
      </c>
    </row>
    <row r="23" spans="1:19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40.992553191489364</v>
      </c>
      <c r="P23" t="s">
        <v>2038</v>
      </c>
      <c r="Q23" t="s">
        <v>2039</v>
      </c>
      <c r="R23" s="9">
        <f t="shared" si="0"/>
        <v>40770.208333333336</v>
      </c>
      <c r="S23" s="9">
        <f t="shared" si="1"/>
        <v>40804.208333333336</v>
      </c>
    </row>
    <row r="24" spans="1:19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128.07106598984771</v>
      </c>
      <c r="P24" t="s">
        <v>2038</v>
      </c>
      <c r="Q24" t="s">
        <v>2039</v>
      </c>
      <c r="R24" s="9">
        <f t="shared" si="0"/>
        <v>43193.208333333328</v>
      </c>
      <c r="S24" s="9">
        <f t="shared" si="1"/>
        <v>43208.208333333328</v>
      </c>
    </row>
    <row r="25" spans="1:19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332.04444444444448</v>
      </c>
      <c r="P25" t="s">
        <v>2040</v>
      </c>
      <c r="Q25" t="s">
        <v>2041</v>
      </c>
      <c r="R25" s="9">
        <f t="shared" si="0"/>
        <v>43510.25</v>
      </c>
      <c r="S25" s="9">
        <f t="shared" si="1"/>
        <v>43563.208333333328</v>
      </c>
    </row>
    <row r="26" spans="1:19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112.83225108225108</v>
      </c>
      <c r="P26" t="s">
        <v>2036</v>
      </c>
      <c r="Q26" t="s">
        <v>2045</v>
      </c>
      <c r="R26" s="9">
        <f t="shared" si="0"/>
        <v>41811.208333333336</v>
      </c>
      <c r="S26" s="9">
        <f t="shared" si="1"/>
        <v>41813.208333333336</v>
      </c>
    </row>
    <row r="27" spans="1:19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216.43636363636364</v>
      </c>
      <c r="P27" t="s">
        <v>2049</v>
      </c>
      <c r="Q27" t="s">
        <v>2050</v>
      </c>
      <c r="R27" s="9">
        <f t="shared" si="0"/>
        <v>40681.208333333336</v>
      </c>
      <c r="S27" s="9">
        <f t="shared" si="1"/>
        <v>40701.208333333336</v>
      </c>
    </row>
    <row r="28" spans="1:19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48.199069767441863</v>
      </c>
      <c r="P28" t="s">
        <v>2038</v>
      </c>
      <c r="Q28" t="s">
        <v>2039</v>
      </c>
      <c r="R28" s="9">
        <f t="shared" si="0"/>
        <v>43312.208333333328</v>
      </c>
      <c r="S28" s="9">
        <f t="shared" si="1"/>
        <v>43339.208333333328</v>
      </c>
    </row>
    <row r="29" spans="1:19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79.95</v>
      </c>
      <c r="P29" t="s">
        <v>2034</v>
      </c>
      <c r="Q29" t="s">
        <v>2035</v>
      </c>
      <c r="R29" s="9">
        <f t="shared" si="0"/>
        <v>42280.208333333328</v>
      </c>
      <c r="S29" s="9">
        <f t="shared" si="1"/>
        <v>42288.208333333328</v>
      </c>
    </row>
    <row r="30" spans="1:19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105.22553516819573</v>
      </c>
      <c r="P30" t="s">
        <v>2038</v>
      </c>
      <c r="Q30" t="s">
        <v>2039</v>
      </c>
      <c r="R30" s="9">
        <f t="shared" si="0"/>
        <v>40218.25</v>
      </c>
      <c r="S30" s="9">
        <f t="shared" si="1"/>
        <v>40241.25</v>
      </c>
    </row>
    <row r="31" spans="1:19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328.89978213507629</v>
      </c>
      <c r="P31" t="s">
        <v>2040</v>
      </c>
      <c r="Q31" t="s">
        <v>2051</v>
      </c>
      <c r="R31" s="9">
        <f t="shared" si="0"/>
        <v>43301.208333333328</v>
      </c>
      <c r="S31" s="9">
        <f t="shared" si="1"/>
        <v>43341.208333333328</v>
      </c>
    </row>
    <row r="32" spans="1:19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160.61111111111111</v>
      </c>
      <c r="P32" t="s">
        <v>2040</v>
      </c>
      <c r="Q32" t="s">
        <v>2048</v>
      </c>
      <c r="R32" s="9">
        <f t="shared" si="0"/>
        <v>43609.208333333328</v>
      </c>
      <c r="S32" s="9">
        <f t="shared" si="1"/>
        <v>43614.208333333328</v>
      </c>
    </row>
    <row r="33" spans="1:19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310</v>
      </c>
      <c r="P33" t="s">
        <v>2049</v>
      </c>
      <c r="Q33" t="s">
        <v>2050</v>
      </c>
      <c r="R33" s="9">
        <f t="shared" si="0"/>
        <v>42374.25</v>
      </c>
      <c r="S33" s="9">
        <f t="shared" si="1"/>
        <v>42402.25</v>
      </c>
    </row>
    <row r="34" spans="1:19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86.807920792079202</v>
      </c>
      <c r="P34" t="s">
        <v>2040</v>
      </c>
      <c r="Q34" t="s">
        <v>2041</v>
      </c>
      <c r="R34" s="9">
        <f t="shared" si="0"/>
        <v>43110.25</v>
      </c>
      <c r="S34" s="9">
        <f t="shared" si="1"/>
        <v>43137.25</v>
      </c>
    </row>
    <row r="35" spans="1:19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377.82071713147411</v>
      </c>
      <c r="P35" t="s">
        <v>2038</v>
      </c>
      <c r="Q35" t="s">
        <v>2039</v>
      </c>
      <c r="R35" s="9">
        <f t="shared" si="0"/>
        <v>41917.208333333336</v>
      </c>
      <c r="S35" s="9">
        <f t="shared" si="1"/>
        <v>41954.25</v>
      </c>
    </row>
    <row r="36" spans="1:19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150.80645161290323</v>
      </c>
      <c r="P36" t="s">
        <v>2040</v>
      </c>
      <c r="Q36" t="s">
        <v>2041</v>
      </c>
      <c r="R36" s="9">
        <f t="shared" si="0"/>
        <v>42817.208333333328</v>
      </c>
      <c r="S36" s="9">
        <f t="shared" si="1"/>
        <v>42822.208333333328</v>
      </c>
    </row>
    <row r="37" spans="1:19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150.30119521912351</v>
      </c>
      <c r="P37" t="s">
        <v>2040</v>
      </c>
      <c r="Q37" t="s">
        <v>2043</v>
      </c>
      <c r="R37" s="9">
        <f t="shared" si="0"/>
        <v>43484.25</v>
      </c>
      <c r="S37" s="9">
        <f t="shared" si="1"/>
        <v>43526.25</v>
      </c>
    </row>
    <row r="38" spans="1:19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157.28571428571431</v>
      </c>
      <c r="P38" t="s">
        <v>2038</v>
      </c>
      <c r="Q38" t="s">
        <v>2039</v>
      </c>
      <c r="R38" s="9">
        <f t="shared" si="0"/>
        <v>40600.25</v>
      </c>
      <c r="S38" s="9">
        <f t="shared" si="1"/>
        <v>40625.208333333336</v>
      </c>
    </row>
    <row r="39" spans="1:19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139.98765432098764</v>
      </c>
      <c r="P39" t="s">
        <v>2046</v>
      </c>
      <c r="Q39" t="s">
        <v>2052</v>
      </c>
      <c r="R39" s="9">
        <f t="shared" si="0"/>
        <v>43744.208333333328</v>
      </c>
      <c r="S39" s="9">
        <f t="shared" si="1"/>
        <v>43777.25</v>
      </c>
    </row>
    <row r="40" spans="1:19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325.32258064516128</v>
      </c>
      <c r="P40" t="s">
        <v>2053</v>
      </c>
      <c r="Q40" t="s">
        <v>2054</v>
      </c>
      <c r="R40" s="9">
        <f t="shared" si="0"/>
        <v>40469.208333333336</v>
      </c>
      <c r="S40" s="9">
        <f t="shared" si="1"/>
        <v>40474.208333333336</v>
      </c>
    </row>
    <row r="41" spans="1:19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50.777777777777779</v>
      </c>
      <c r="P41" t="s">
        <v>2038</v>
      </c>
      <c r="Q41" t="s">
        <v>2039</v>
      </c>
      <c r="R41" s="9">
        <f t="shared" si="0"/>
        <v>41330.25</v>
      </c>
      <c r="S41" s="9">
        <f t="shared" si="1"/>
        <v>41344.208333333336</v>
      </c>
    </row>
    <row r="42" spans="1:19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169.06818181818181</v>
      </c>
      <c r="P42" t="s">
        <v>2036</v>
      </c>
      <c r="Q42" t="s">
        <v>2045</v>
      </c>
      <c r="R42" s="9">
        <f t="shared" si="0"/>
        <v>40334.208333333336</v>
      </c>
      <c r="S42" s="9">
        <f t="shared" si="1"/>
        <v>40353.208333333336</v>
      </c>
    </row>
    <row r="43" spans="1:19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212.92857142857144</v>
      </c>
      <c r="P43" t="s">
        <v>2034</v>
      </c>
      <c r="Q43" t="s">
        <v>2035</v>
      </c>
      <c r="R43" s="9">
        <f t="shared" si="0"/>
        <v>41156.208333333336</v>
      </c>
      <c r="S43" s="9">
        <f t="shared" si="1"/>
        <v>41182.208333333336</v>
      </c>
    </row>
    <row r="44" spans="1:19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443.94444444444446</v>
      </c>
      <c r="P44" t="s">
        <v>2032</v>
      </c>
      <c r="Q44" t="s">
        <v>2033</v>
      </c>
      <c r="R44" s="9">
        <f t="shared" si="0"/>
        <v>40728.208333333336</v>
      </c>
      <c r="S44" s="9">
        <f t="shared" si="1"/>
        <v>40737.208333333336</v>
      </c>
    </row>
    <row r="45" spans="1:19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185.9390243902439</v>
      </c>
      <c r="P45" t="s">
        <v>2046</v>
      </c>
      <c r="Q45" t="s">
        <v>2055</v>
      </c>
      <c r="R45" s="9">
        <f t="shared" si="0"/>
        <v>41844.208333333336</v>
      </c>
      <c r="S45" s="9">
        <f t="shared" si="1"/>
        <v>41860.208333333336</v>
      </c>
    </row>
    <row r="46" spans="1:19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658.8125</v>
      </c>
      <c r="P46" t="s">
        <v>2046</v>
      </c>
      <c r="Q46" t="s">
        <v>2052</v>
      </c>
      <c r="R46" s="9">
        <f t="shared" si="0"/>
        <v>43541.208333333328</v>
      </c>
      <c r="S46" s="9">
        <f t="shared" si="1"/>
        <v>43542.208333333328</v>
      </c>
    </row>
    <row r="47" spans="1:19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47.684210526315788</v>
      </c>
      <c r="P47" t="s">
        <v>2038</v>
      </c>
      <c r="Q47" t="s">
        <v>2039</v>
      </c>
      <c r="R47" s="9">
        <f t="shared" si="0"/>
        <v>42676.208333333328</v>
      </c>
      <c r="S47" s="9">
        <f t="shared" si="1"/>
        <v>42691.25</v>
      </c>
    </row>
    <row r="48" spans="1:19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114.78378378378378</v>
      </c>
      <c r="P48" t="s">
        <v>2034</v>
      </c>
      <c r="Q48" t="s">
        <v>2035</v>
      </c>
      <c r="R48" s="9">
        <f t="shared" si="0"/>
        <v>40367.208333333336</v>
      </c>
      <c r="S48" s="9">
        <f t="shared" si="1"/>
        <v>40390.208333333336</v>
      </c>
    </row>
    <row r="49" spans="1:19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475.26666666666665</v>
      </c>
      <c r="P49" t="s">
        <v>2038</v>
      </c>
      <c r="Q49" t="s">
        <v>2039</v>
      </c>
      <c r="R49" s="9">
        <f t="shared" si="0"/>
        <v>41727.208333333336</v>
      </c>
      <c r="S49" s="9">
        <f t="shared" si="1"/>
        <v>41757.208333333336</v>
      </c>
    </row>
    <row r="50" spans="1:19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386.97297297297297</v>
      </c>
      <c r="P50" t="s">
        <v>2038</v>
      </c>
      <c r="Q50" t="s">
        <v>2039</v>
      </c>
      <c r="R50" s="9">
        <f t="shared" si="0"/>
        <v>42180.208333333328</v>
      </c>
      <c r="S50" s="9">
        <f t="shared" si="1"/>
        <v>42192.208333333328</v>
      </c>
    </row>
    <row r="51" spans="1:19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189.625</v>
      </c>
      <c r="P51" t="s">
        <v>2034</v>
      </c>
      <c r="Q51" t="s">
        <v>2035</v>
      </c>
      <c r="R51" s="9">
        <f t="shared" si="0"/>
        <v>43758.208333333328</v>
      </c>
      <c r="S51" s="9">
        <f t="shared" si="1"/>
        <v>43803.25</v>
      </c>
    </row>
    <row r="52" spans="1:19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2</v>
      </c>
      <c r="P52" t="s">
        <v>2034</v>
      </c>
      <c r="Q52" t="s">
        <v>2056</v>
      </c>
      <c r="R52" s="9">
        <f t="shared" si="0"/>
        <v>41487.208333333336</v>
      </c>
      <c r="S52" s="9">
        <f t="shared" si="1"/>
        <v>41515.208333333336</v>
      </c>
    </row>
    <row r="53" spans="1:19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91.867805186590772</v>
      </c>
      <c r="P53" t="s">
        <v>2036</v>
      </c>
      <c r="Q53" t="s">
        <v>2045</v>
      </c>
      <c r="R53" s="9">
        <f t="shared" si="0"/>
        <v>40995.208333333336</v>
      </c>
      <c r="S53" s="9">
        <f t="shared" si="1"/>
        <v>41011.208333333336</v>
      </c>
    </row>
    <row r="54" spans="1:19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34.152777777777779</v>
      </c>
      <c r="P54" t="s">
        <v>2038</v>
      </c>
      <c r="Q54" t="s">
        <v>2039</v>
      </c>
      <c r="R54" s="9">
        <f t="shared" si="0"/>
        <v>40436.208333333336</v>
      </c>
      <c r="S54" s="9">
        <f t="shared" si="1"/>
        <v>40440.208333333336</v>
      </c>
    </row>
    <row r="55" spans="1:19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140.40909090909091</v>
      </c>
      <c r="P55" t="s">
        <v>2040</v>
      </c>
      <c r="Q55" t="s">
        <v>2043</v>
      </c>
      <c r="R55" s="9">
        <f t="shared" si="0"/>
        <v>41779.208333333336</v>
      </c>
      <c r="S55" s="9">
        <f t="shared" si="1"/>
        <v>41818.208333333336</v>
      </c>
    </row>
    <row r="56" spans="1:19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89.86666666666666</v>
      </c>
      <c r="P56" t="s">
        <v>2036</v>
      </c>
      <c r="Q56" t="s">
        <v>2045</v>
      </c>
      <c r="R56" s="9">
        <f t="shared" si="0"/>
        <v>43170.25</v>
      </c>
      <c r="S56" s="9">
        <f t="shared" si="1"/>
        <v>43176.208333333328</v>
      </c>
    </row>
    <row r="57" spans="1:19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177.96969696969697</v>
      </c>
      <c r="P57" t="s">
        <v>2034</v>
      </c>
      <c r="Q57" t="s">
        <v>2057</v>
      </c>
      <c r="R57" s="9">
        <f t="shared" si="0"/>
        <v>43311.208333333328</v>
      </c>
      <c r="S57" s="9">
        <f t="shared" si="1"/>
        <v>43316.208333333328</v>
      </c>
    </row>
    <row r="58" spans="1:19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143.66249999999999</v>
      </c>
      <c r="P58" t="s">
        <v>2036</v>
      </c>
      <c r="Q58" t="s">
        <v>2045</v>
      </c>
      <c r="R58" s="9">
        <f t="shared" si="0"/>
        <v>42014.25</v>
      </c>
      <c r="S58" s="9">
        <f t="shared" si="1"/>
        <v>42021.25</v>
      </c>
    </row>
    <row r="59" spans="1:19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215.27586206896552</v>
      </c>
      <c r="P59" t="s">
        <v>2049</v>
      </c>
      <c r="Q59" t="s">
        <v>2050</v>
      </c>
      <c r="R59" s="9">
        <f t="shared" si="0"/>
        <v>42979.208333333328</v>
      </c>
      <c r="S59" s="9">
        <f t="shared" si="1"/>
        <v>42991.208333333328</v>
      </c>
    </row>
    <row r="60" spans="1:19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227.11111111111114</v>
      </c>
      <c r="P60" t="s">
        <v>2038</v>
      </c>
      <c r="Q60" t="s">
        <v>2039</v>
      </c>
      <c r="R60" s="9">
        <f t="shared" si="0"/>
        <v>42268.208333333328</v>
      </c>
      <c r="S60" s="9">
        <f t="shared" si="1"/>
        <v>42281.208333333328</v>
      </c>
    </row>
    <row r="61" spans="1:19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275.07142857142861</v>
      </c>
      <c r="P61" t="s">
        <v>2038</v>
      </c>
      <c r="Q61" t="s">
        <v>2039</v>
      </c>
      <c r="R61" s="9">
        <f t="shared" si="0"/>
        <v>42898.208333333328</v>
      </c>
      <c r="S61" s="9">
        <f t="shared" si="1"/>
        <v>42913.208333333328</v>
      </c>
    </row>
    <row r="62" spans="1:19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144.37048832271762</v>
      </c>
      <c r="P62" t="s">
        <v>2038</v>
      </c>
      <c r="Q62" t="s">
        <v>2039</v>
      </c>
      <c r="R62" s="9">
        <f t="shared" si="0"/>
        <v>41107.208333333336</v>
      </c>
      <c r="S62" s="9">
        <f t="shared" si="1"/>
        <v>41110.208333333336</v>
      </c>
    </row>
    <row r="63" spans="1:19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92.74598393574297</v>
      </c>
      <c r="P63" t="s">
        <v>2038</v>
      </c>
      <c r="Q63" t="s">
        <v>2039</v>
      </c>
      <c r="R63" s="9">
        <f t="shared" si="0"/>
        <v>40595.25</v>
      </c>
      <c r="S63" s="9">
        <f t="shared" si="1"/>
        <v>40635.208333333336</v>
      </c>
    </row>
    <row r="64" spans="1:19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722.6</v>
      </c>
      <c r="P64" t="s">
        <v>2036</v>
      </c>
      <c r="Q64" t="s">
        <v>2037</v>
      </c>
      <c r="R64" s="9">
        <f t="shared" si="0"/>
        <v>42160.208333333328</v>
      </c>
      <c r="S64" s="9">
        <f t="shared" si="1"/>
        <v>42161.208333333328</v>
      </c>
    </row>
    <row r="65" spans="1:19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11.851063829787234</v>
      </c>
      <c r="P65" t="s">
        <v>2038</v>
      </c>
      <c r="Q65" t="s">
        <v>2039</v>
      </c>
      <c r="R65" s="9">
        <f t="shared" si="0"/>
        <v>42853.208333333328</v>
      </c>
      <c r="S65" s="9">
        <f t="shared" si="1"/>
        <v>42859.208333333328</v>
      </c>
    </row>
    <row r="66" spans="1:19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97.642857142857139</v>
      </c>
      <c r="P66" t="s">
        <v>2036</v>
      </c>
      <c r="Q66" t="s">
        <v>2037</v>
      </c>
      <c r="R66" s="9">
        <f t="shared" si="0"/>
        <v>43283.208333333328</v>
      </c>
      <c r="S66" s="9">
        <f t="shared" si="1"/>
        <v>43298.208333333328</v>
      </c>
    </row>
    <row r="67" spans="1:19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2"/>
        <v>236.14754098360655</v>
      </c>
      <c r="P67" t="s">
        <v>2038</v>
      </c>
      <c r="Q67" t="s">
        <v>2039</v>
      </c>
      <c r="R67" s="9">
        <f t="shared" ref="R67:R130" si="3">(((J67/60/60)/24)+DATE(1970,1,1))</f>
        <v>40570.25</v>
      </c>
      <c r="S67" s="9">
        <f t="shared" ref="S67:S130" si="4">(((K67/60/60)/24)+DATE(1970,1,1))</f>
        <v>40577.25</v>
      </c>
    </row>
    <row r="68" spans="1:19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5">(E68/D68)*100</f>
        <v>45.068965517241381</v>
      </c>
      <c r="P68" t="s">
        <v>2038</v>
      </c>
      <c r="Q68" t="s">
        <v>2039</v>
      </c>
      <c r="R68" s="9">
        <f t="shared" si="3"/>
        <v>42102.208333333328</v>
      </c>
      <c r="S68" s="9">
        <f t="shared" si="4"/>
        <v>42107.208333333328</v>
      </c>
    </row>
    <row r="69" spans="1:19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5"/>
        <v>162.38567493112947</v>
      </c>
      <c r="P69" t="s">
        <v>2036</v>
      </c>
      <c r="Q69" t="s">
        <v>2045</v>
      </c>
      <c r="R69" s="9">
        <f t="shared" si="3"/>
        <v>40203.25</v>
      </c>
      <c r="S69" s="9">
        <f t="shared" si="4"/>
        <v>40208.25</v>
      </c>
    </row>
    <row r="70" spans="1:19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5"/>
        <v>254.52631578947367</v>
      </c>
      <c r="P70" t="s">
        <v>2038</v>
      </c>
      <c r="Q70" t="s">
        <v>2039</v>
      </c>
      <c r="R70" s="9">
        <f t="shared" si="3"/>
        <v>42943.208333333328</v>
      </c>
      <c r="S70" s="9">
        <f t="shared" si="4"/>
        <v>42990.208333333328</v>
      </c>
    </row>
    <row r="71" spans="1:19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5"/>
        <v>24.063291139240505</v>
      </c>
      <c r="P71" t="s">
        <v>2038</v>
      </c>
      <c r="Q71" t="s">
        <v>2039</v>
      </c>
      <c r="R71" s="9">
        <f t="shared" si="3"/>
        <v>40531.25</v>
      </c>
      <c r="S71" s="9">
        <f t="shared" si="4"/>
        <v>40565.25</v>
      </c>
    </row>
    <row r="72" spans="1:19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5"/>
        <v>123.74140625000001</v>
      </c>
      <c r="P72" t="s">
        <v>2038</v>
      </c>
      <c r="Q72" t="s">
        <v>2039</v>
      </c>
      <c r="R72" s="9">
        <f t="shared" si="3"/>
        <v>40484.208333333336</v>
      </c>
      <c r="S72" s="9">
        <f t="shared" si="4"/>
        <v>40533.25</v>
      </c>
    </row>
    <row r="73" spans="1:19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5"/>
        <v>108.06666666666666</v>
      </c>
      <c r="P73" t="s">
        <v>2038</v>
      </c>
      <c r="Q73" t="s">
        <v>2039</v>
      </c>
      <c r="R73" s="9">
        <f t="shared" si="3"/>
        <v>43799.25</v>
      </c>
      <c r="S73" s="9">
        <f t="shared" si="4"/>
        <v>43803.25</v>
      </c>
    </row>
    <row r="74" spans="1:19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5"/>
        <v>670.33333333333326</v>
      </c>
      <c r="P74" t="s">
        <v>2040</v>
      </c>
      <c r="Q74" t="s">
        <v>2048</v>
      </c>
      <c r="R74" s="9">
        <f t="shared" si="3"/>
        <v>42186.208333333328</v>
      </c>
      <c r="S74" s="9">
        <f t="shared" si="4"/>
        <v>42222.208333333328</v>
      </c>
    </row>
    <row r="75" spans="1:19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5"/>
        <v>660.92857142857144</v>
      </c>
      <c r="P75" t="s">
        <v>2034</v>
      </c>
      <c r="Q75" t="s">
        <v>2057</v>
      </c>
      <c r="R75" s="9">
        <f t="shared" si="3"/>
        <v>42701.25</v>
      </c>
      <c r="S75" s="9">
        <f t="shared" si="4"/>
        <v>42704.25</v>
      </c>
    </row>
    <row r="76" spans="1:19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5"/>
        <v>122.46153846153847</v>
      </c>
      <c r="P76" t="s">
        <v>2034</v>
      </c>
      <c r="Q76" t="s">
        <v>2056</v>
      </c>
      <c r="R76" s="9">
        <f t="shared" si="3"/>
        <v>42456.208333333328</v>
      </c>
      <c r="S76" s="9">
        <f t="shared" si="4"/>
        <v>42457.208333333328</v>
      </c>
    </row>
    <row r="77" spans="1:19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5"/>
        <v>150.57731958762886</v>
      </c>
      <c r="P77" t="s">
        <v>2053</v>
      </c>
      <c r="Q77" t="s">
        <v>2054</v>
      </c>
      <c r="R77" s="9">
        <f t="shared" si="3"/>
        <v>43296.208333333328</v>
      </c>
      <c r="S77" s="9">
        <f t="shared" si="4"/>
        <v>43304.208333333328</v>
      </c>
    </row>
    <row r="78" spans="1:19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5"/>
        <v>78.106590724165997</v>
      </c>
      <c r="P78" t="s">
        <v>2038</v>
      </c>
      <c r="Q78" t="s">
        <v>2039</v>
      </c>
      <c r="R78" s="9">
        <f t="shared" si="3"/>
        <v>42027.25</v>
      </c>
      <c r="S78" s="9">
        <f t="shared" si="4"/>
        <v>42076.208333333328</v>
      </c>
    </row>
    <row r="79" spans="1:19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5"/>
        <v>46.94736842105263</v>
      </c>
      <c r="P79" t="s">
        <v>2040</v>
      </c>
      <c r="Q79" t="s">
        <v>2048</v>
      </c>
      <c r="R79" s="9">
        <f t="shared" si="3"/>
        <v>40448.208333333336</v>
      </c>
      <c r="S79" s="9">
        <f t="shared" si="4"/>
        <v>40462.208333333336</v>
      </c>
    </row>
    <row r="80" spans="1:19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5"/>
        <v>300.8</v>
      </c>
      <c r="P80" t="s">
        <v>2046</v>
      </c>
      <c r="Q80" t="s">
        <v>2058</v>
      </c>
      <c r="R80" s="9">
        <f t="shared" si="3"/>
        <v>43206.208333333328</v>
      </c>
      <c r="S80" s="9">
        <f t="shared" si="4"/>
        <v>43207.208333333328</v>
      </c>
    </row>
    <row r="81" spans="1:19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5"/>
        <v>69.598615916955026</v>
      </c>
      <c r="P81" t="s">
        <v>2038</v>
      </c>
      <c r="Q81" t="s">
        <v>2039</v>
      </c>
      <c r="R81" s="9">
        <f t="shared" si="3"/>
        <v>43267.208333333328</v>
      </c>
      <c r="S81" s="9">
        <f t="shared" si="4"/>
        <v>43272.208333333328</v>
      </c>
    </row>
    <row r="82" spans="1:19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5"/>
        <v>637.4545454545455</v>
      </c>
      <c r="P82" t="s">
        <v>2049</v>
      </c>
      <c r="Q82" t="s">
        <v>2050</v>
      </c>
      <c r="R82" s="9">
        <f t="shared" si="3"/>
        <v>42976.208333333328</v>
      </c>
      <c r="S82" s="9">
        <f t="shared" si="4"/>
        <v>43006.208333333328</v>
      </c>
    </row>
    <row r="83" spans="1:19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5"/>
        <v>225.33928571428569</v>
      </c>
      <c r="P83" t="s">
        <v>2034</v>
      </c>
      <c r="Q83" t="s">
        <v>2035</v>
      </c>
      <c r="R83" s="9">
        <f t="shared" si="3"/>
        <v>43062.25</v>
      </c>
      <c r="S83" s="9">
        <f t="shared" si="4"/>
        <v>43087.25</v>
      </c>
    </row>
    <row r="84" spans="1:19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5"/>
        <v>1497.3000000000002</v>
      </c>
      <c r="P84" t="s">
        <v>2049</v>
      </c>
      <c r="Q84" t="s">
        <v>2050</v>
      </c>
      <c r="R84" s="9">
        <f t="shared" si="3"/>
        <v>43482.25</v>
      </c>
      <c r="S84" s="9">
        <f t="shared" si="4"/>
        <v>43489.25</v>
      </c>
    </row>
    <row r="85" spans="1:19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5"/>
        <v>37.590225563909776</v>
      </c>
      <c r="P85" t="s">
        <v>2034</v>
      </c>
      <c r="Q85" t="s">
        <v>2042</v>
      </c>
      <c r="R85" s="9">
        <f t="shared" si="3"/>
        <v>42579.208333333328</v>
      </c>
      <c r="S85" s="9">
        <f t="shared" si="4"/>
        <v>42601.208333333328</v>
      </c>
    </row>
    <row r="86" spans="1:19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5"/>
        <v>132.36942675159236</v>
      </c>
      <c r="P86" t="s">
        <v>2036</v>
      </c>
      <c r="Q86" t="s">
        <v>2045</v>
      </c>
      <c r="R86" s="9">
        <f t="shared" si="3"/>
        <v>41118.208333333336</v>
      </c>
      <c r="S86" s="9">
        <f t="shared" si="4"/>
        <v>41128.208333333336</v>
      </c>
    </row>
    <row r="87" spans="1:19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5"/>
        <v>131.22448979591837</v>
      </c>
      <c r="P87" t="s">
        <v>2034</v>
      </c>
      <c r="Q87" t="s">
        <v>2044</v>
      </c>
      <c r="R87" s="9">
        <f t="shared" si="3"/>
        <v>40797.208333333336</v>
      </c>
      <c r="S87" s="9">
        <f t="shared" si="4"/>
        <v>40805.208333333336</v>
      </c>
    </row>
    <row r="88" spans="1:19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5"/>
        <v>167.63513513513513</v>
      </c>
      <c r="P88" t="s">
        <v>2038</v>
      </c>
      <c r="Q88" t="s">
        <v>2039</v>
      </c>
      <c r="R88" s="9">
        <f t="shared" si="3"/>
        <v>42128.208333333328</v>
      </c>
      <c r="S88" s="9">
        <f t="shared" si="4"/>
        <v>42141.208333333328</v>
      </c>
    </row>
    <row r="89" spans="1:19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5"/>
        <v>61.984886649874063</v>
      </c>
      <c r="P89" t="s">
        <v>2034</v>
      </c>
      <c r="Q89" t="s">
        <v>2035</v>
      </c>
      <c r="R89" s="9">
        <f t="shared" si="3"/>
        <v>40610.25</v>
      </c>
      <c r="S89" s="9">
        <f t="shared" si="4"/>
        <v>40621.208333333336</v>
      </c>
    </row>
    <row r="90" spans="1:19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5"/>
        <v>260.75</v>
      </c>
      <c r="P90" t="s">
        <v>2046</v>
      </c>
      <c r="Q90" t="s">
        <v>2058</v>
      </c>
      <c r="R90" s="9">
        <f t="shared" si="3"/>
        <v>42110.208333333328</v>
      </c>
      <c r="S90" s="9">
        <f t="shared" si="4"/>
        <v>42132.208333333328</v>
      </c>
    </row>
    <row r="91" spans="1:19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5"/>
        <v>252.58823529411765</v>
      </c>
      <c r="P91" t="s">
        <v>2038</v>
      </c>
      <c r="Q91" t="s">
        <v>2039</v>
      </c>
      <c r="R91" s="9">
        <f t="shared" si="3"/>
        <v>40283.208333333336</v>
      </c>
      <c r="S91" s="9">
        <f t="shared" si="4"/>
        <v>40285.208333333336</v>
      </c>
    </row>
    <row r="92" spans="1:19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5"/>
        <v>78.615384615384613</v>
      </c>
      <c r="P92" t="s">
        <v>2038</v>
      </c>
      <c r="Q92" t="s">
        <v>2039</v>
      </c>
      <c r="R92" s="9">
        <f t="shared" si="3"/>
        <v>42425.25</v>
      </c>
      <c r="S92" s="9">
        <f t="shared" si="4"/>
        <v>42425.25</v>
      </c>
    </row>
    <row r="93" spans="1:19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5"/>
        <v>48.404406999351913</v>
      </c>
      <c r="P93" t="s">
        <v>2046</v>
      </c>
      <c r="Q93" t="s">
        <v>2058</v>
      </c>
      <c r="R93" s="9">
        <f t="shared" si="3"/>
        <v>42588.208333333328</v>
      </c>
      <c r="S93" s="9">
        <f t="shared" si="4"/>
        <v>42616.208333333328</v>
      </c>
    </row>
    <row r="94" spans="1:19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5"/>
        <v>258.875</v>
      </c>
      <c r="P94" t="s">
        <v>2049</v>
      </c>
      <c r="Q94" t="s">
        <v>2050</v>
      </c>
      <c r="R94" s="9">
        <f t="shared" si="3"/>
        <v>40352.208333333336</v>
      </c>
      <c r="S94" s="9">
        <f t="shared" si="4"/>
        <v>40353.208333333336</v>
      </c>
    </row>
    <row r="95" spans="1:19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5"/>
        <v>60.548713235294116</v>
      </c>
      <c r="P95" t="s">
        <v>2038</v>
      </c>
      <c r="Q95" t="s">
        <v>2039</v>
      </c>
      <c r="R95" s="9">
        <f t="shared" si="3"/>
        <v>41202.208333333336</v>
      </c>
      <c r="S95" s="9">
        <f t="shared" si="4"/>
        <v>41206.208333333336</v>
      </c>
    </row>
    <row r="96" spans="1:19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5"/>
        <v>303.68965517241378</v>
      </c>
      <c r="P96" t="s">
        <v>2036</v>
      </c>
      <c r="Q96" t="s">
        <v>2037</v>
      </c>
      <c r="R96" s="9">
        <f t="shared" si="3"/>
        <v>43562.208333333328</v>
      </c>
      <c r="S96" s="9">
        <f t="shared" si="4"/>
        <v>43573.208333333328</v>
      </c>
    </row>
    <row r="97" spans="1:19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5"/>
        <v>112.99999999999999</v>
      </c>
      <c r="P97" t="s">
        <v>2040</v>
      </c>
      <c r="Q97" t="s">
        <v>2041</v>
      </c>
      <c r="R97" s="9">
        <f t="shared" si="3"/>
        <v>43752.208333333328</v>
      </c>
      <c r="S97" s="9">
        <f t="shared" si="4"/>
        <v>43759.208333333328</v>
      </c>
    </row>
    <row r="98" spans="1:19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5"/>
        <v>217.37876614060258</v>
      </c>
      <c r="P98" t="s">
        <v>2038</v>
      </c>
      <c r="Q98" t="s">
        <v>2039</v>
      </c>
      <c r="R98" s="9">
        <f t="shared" si="3"/>
        <v>40612.25</v>
      </c>
      <c r="S98" s="9">
        <f t="shared" si="4"/>
        <v>40625.208333333336</v>
      </c>
    </row>
    <row r="99" spans="1:19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5"/>
        <v>926.69230769230762</v>
      </c>
      <c r="P99" t="s">
        <v>2032</v>
      </c>
      <c r="Q99" t="s">
        <v>2033</v>
      </c>
      <c r="R99" s="9">
        <f t="shared" si="3"/>
        <v>42180.208333333328</v>
      </c>
      <c r="S99" s="9">
        <f t="shared" si="4"/>
        <v>42234.208333333328</v>
      </c>
    </row>
    <row r="100" spans="1:19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5"/>
        <v>33.692229038854805</v>
      </c>
      <c r="P100" t="s">
        <v>2049</v>
      </c>
      <c r="Q100" t="s">
        <v>2050</v>
      </c>
      <c r="R100" s="9">
        <f t="shared" si="3"/>
        <v>42212.208333333328</v>
      </c>
      <c r="S100" s="9">
        <f t="shared" si="4"/>
        <v>42216.208333333328</v>
      </c>
    </row>
    <row r="101" spans="1:19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5"/>
        <v>196.7236842105263</v>
      </c>
      <c r="P101" t="s">
        <v>2038</v>
      </c>
      <c r="Q101" t="s">
        <v>2039</v>
      </c>
      <c r="R101" s="9">
        <f t="shared" si="3"/>
        <v>41968.25</v>
      </c>
      <c r="S101" s="9">
        <f t="shared" si="4"/>
        <v>41997.25</v>
      </c>
    </row>
    <row r="102" spans="1:19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5"/>
        <v>1</v>
      </c>
      <c r="P102" t="s">
        <v>2038</v>
      </c>
      <c r="Q102" t="s">
        <v>2039</v>
      </c>
      <c r="R102" s="9">
        <f t="shared" si="3"/>
        <v>40835.208333333336</v>
      </c>
      <c r="S102" s="9">
        <f t="shared" si="4"/>
        <v>40853.208333333336</v>
      </c>
    </row>
    <row r="103" spans="1:19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5"/>
        <v>1021.4444444444445</v>
      </c>
      <c r="P103" t="s">
        <v>2034</v>
      </c>
      <c r="Q103" t="s">
        <v>2042</v>
      </c>
      <c r="R103" s="9">
        <f t="shared" si="3"/>
        <v>42056.25</v>
      </c>
      <c r="S103" s="9">
        <f t="shared" si="4"/>
        <v>42063.25</v>
      </c>
    </row>
    <row r="104" spans="1:19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5"/>
        <v>281.67567567567568</v>
      </c>
      <c r="P104" t="s">
        <v>2036</v>
      </c>
      <c r="Q104" t="s">
        <v>2045</v>
      </c>
      <c r="R104" s="9">
        <f t="shared" si="3"/>
        <v>43234.208333333328</v>
      </c>
      <c r="S104" s="9">
        <f t="shared" si="4"/>
        <v>43241.208333333328</v>
      </c>
    </row>
    <row r="105" spans="1:19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5"/>
        <v>24.610000000000003</v>
      </c>
      <c r="P105" t="s">
        <v>2034</v>
      </c>
      <c r="Q105" t="s">
        <v>2042</v>
      </c>
      <c r="R105" s="9">
        <f t="shared" si="3"/>
        <v>40475.208333333336</v>
      </c>
      <c r="S105" s="9">
        <f t="shared" si="4"/>
        <v>40484.208333333336</v>
      </c>
    </row>
    <row r="106" spans="1:19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5"/>
        <v>143.14010067114094</v>
      </c>
      <c r="P106" t="s">
        <v>2034</v>
      </c>
      <c r="Q106" t="s">
        <v>2044</v>
      </c>
      <c r="R106" s="9">
        <f t="shared" si="3"/>
        <v>42878.208333333328</v>
      </c>
      <c r="S106" s="9">
        <f t="shared" si="4"/>
        <v>42879.208333333328</v>
      </c>
    </row>
    <row r="107" spans="1:19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5"/>
        <v>144.54411764705884</v>
      </c>
      <c r="P107" t="s">
        <v>2036</v>
      </c>
      <c r="Q107" t="s">
        <v>2037</v>
      </c>
      <c r="R107" s="9">
        <f t="shared" si="3"/>
        <v>41366.208333333336</v>
      </c>
      <c r="S107" s="9">
        <f t="shared" si="4"/>
        <v>41384.208333333336</v>
      </c>
    </row>
    <row r="108" spans="1:19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5"/>
        <v>359.12820512820514</v>
      </c>
      <c r="P108" t="s">
        <v>2038</v>
      </c>
      <c r="Q108" t="s">
        <v>2039</v>
      </c>
      <c r="R108" s="9">
        <f t="shared" si="3"/>
        <v>43716.208333333328</v>
      </c>
      <c r="S108" s="9">
        <f t="shared" si="4"/>
        <v>43721.208333333328</v>
      </c>
    </row>
    <row r="109" spans="1:19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5"/>
        <v>186.48571428571427</v>
      </c>
      <c r="P109" t="s">
        <v>2038</v>
      </c>
      <c r="Q109" t="s">
        <v>2039</v>
      </c>
      <c r="R109" s="9">
        <f t="shared" si="3"/>
        <v>43213.208333333328</v>
      </c>
      <c r="S109" s="9">
        <f t="shared" si="4"/>
        <v>43230.208333333328</v>
      </c>
    </row>
    <row r="110" spans="1:19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5"/>
        <v>595.26666666666665</v>
      </c>
      <c r="P110" t="s">
        <v>2040</v>
      </c>
      <c r="Q110" t="s">
        <v>2041</v>
      </c>
      <c r="R110" s="9">
        <f t="shared" si="3"/>
        <v>41005.208333333336</v>
      </c>
      <c r="S110" s="9">
        <f t="shared" si="4"/>
        <v>41042.208333333336</v>
      </c>
    </row>
    <row r="111" spans="1:19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5"/>
        <v>59.21153846153846</v>
      </c>
      <c r="P111" t="s">
        <v>2040</v>
      </c>
      <c r="Q111" t="s">
        <v>2059</v>
      </c>
      <c r="R111" s="9">
        <f t="shared" si="3"/>
        <v>41651.25</v>
      </c>
      <c r="S111" s="9">
        <f t="shared" si="4"/>
        <v>41653.25</v>
      </c>
    </row>
    <row r="112" spans="1:19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5"/>
        <v>14.962780898876405</v>
      </c>
      <c r="P112" t="s">
        <v>2032</v>
      </c>
      <c r="Q112" t="s">
        <v>2033</v>
      </c>
      <c r="R112" s="9">
        <f t="shared" si="3"/>
        <v>43354.208333333328</v>
      </c>
      <c r="S112" s="9">
        <f t="shared" si="4"/>
        <v>43373.208333333328</v>
      </c>
    </row>
    <row r="113" spans="1:19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5"/>
        <v>119.95602605863192</v>
      </c>
      <c r="P113" t="s">
        <v>2046</v>
      </c>
      <c r="Q113" t="s">
        <v>2055</v>
      </c>
      <c r="R113" s="9">
        <f t="shared" si="3"/>
        <v>41174.208333333336</v>
      </c>
      <c r="S113" s="9">
        <f t="shared" si="4"/>
        <v>41180.208333333336</v>
      </c>
    </row>
    <row r="114" spans="1:19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5"/>
        <v>268.82978723404256</v>
      </c>
      <c r="P114" t="s">
        <v>2036</v>
      </c>
      <c r="Q114" t="s">
        <v>2037</v>
      </c>
      <c r="R114" s="9">
        <f t="shared" si="3"/>
        <v>41875.208333333336</v>
      </c>
      <c r="S114" s="9">
        <f t="shared" si="4"/>
        <v>41890.208333333336</v>
      </c>
    </row>
    <row r="115" spans="1:19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5"/>
        <v>376.87878787878788</v>
      </c>
      <c r="P115" t="s">
        <v>2032</v>
      </c>
      <c r="Q115" t="s">
        <v>2033</v>
      </c>
      <c r="R115" s="9">
        <f t="shared" si="3"/>
        <v>42990.208333333328</v>
      </c>
      <c r="S115" s="9">
        <f t="shared" si="4"/>
        <v>42997.208333333328</v>
      </c>
    </row>
    <row r="116" spans="1:19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5"/>
        <v>727.15789473684208</v>
      </c>
      <c r="P116" t="s">
        <v>2036</v>
      </c>
      <c r="Q116" t="s">
        <v>2045</v>
      </c>
      <c r="R116" s="9">
        <f t="shared" si="3"/>
        <v>43564.208333333328</v>
      </c>
      <c r="S116" s="9">
        <f t="shared" si="4"/>
        <v>43565.208333333328</v>
      </c>
    </row>
    <row r="117" spans="1:19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5"/>
        <v>87.211757648470297</v>
      </c>
      <c r="P117" t="s">
        <v>2046</v>
      </c>
      <c r="Q117" t="s">
        <v>2052</v>
      </c>
      <c r="R117" s="9">
        <f t="shared" si="3"/>
        <v>43056.25</v>
      </c>
      <c r="S117" s="9">
        <f t="shared" si="4"/>
        <v>43091.25</v>
      </c>
    </row>
    <row r="118" spans="1:19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5"/>
        <v>88</v>
      </c>
      <c r="P118" t="s">
        <v>2038</v>
      </c>
      <c r="Q118" t="s">
        <v>2039</v>
      </c>
      <c r="R118" s="9">
        <f t="shared" si="3"/>
        <v>42265.208333333328</v>
      </c>
      <c r="S118" s="9">
        <f t="shared" si="4"/>
        <v>42266.208333333328</v>
      </c>
    </row>
    <row r="119" spans="1:19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5"/>
        <v>173.9387755102041</v>
      </c>
      <c r="P119" t="s">
        <v>2040</v>
      </c>
      <c r="Q119" t="s">
        <v>2059</v>
      </c>
      <c r="R119" s="9">
        <f t="shared" si="3"/>
        <v>40808.208333333336</v>
      </c>
      <c r="S119" s="9">
        <f t="shared" si="4"/>
        <v>40814.208333333336</v>
      </c>
    </row>
    <row r="120" spans="1:19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5"/>
        <v>117.61111111111111</v>
      </c>
      <c r="P120" t="s">
        <v>2053</v>
      </c>
      <c r="Q120" t="s">
        <v>2054</v>
      </c>
      <c r="R120" s="9">
        <f t="shared" si="3"/>
        <v>41665.25</v>
      </c>
      <c r="S120" s="9">
        <f t="shared" si="4"/>
        <v>41671.25</v>
      </c>
    </row>
    <row r="121" spans="1:19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5"/>
        <v>214.96</v>
      </c>
      <c r="P121" t="s">
        <v>2040</v>
      </c>
      <c r="Q121" t="s">
        <v>2041</v>
      </c>
      <c r="R121" s="9">
        <f t="shared" si="3"/>
        <v>41806.208333333336</v>
      </c>
      <c r="S121" s="9">
        <f t="shared" si="4"/>
        <v>41823.208333333336</v>
      </c>
    </row>
    <row r="122" spans="1:19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5"/>
        <v>149.49667110519306</v>
      </c>
      <c r="P122" t="s">
        <v>2049</v>
      </c>
      <c r="Q122" t="s">
        <v>2060</v>
      </c>
      <c r="R122" s="9">
        <f t="shared" si="3"/>
        <v>42111.208333333328</v>
      </c>
      <c r="S122" s="9">
        <f t="shared" si="4"/>
        <v>42115.208333333328</v>
      </c>
    </row>
    <row r="123" spans="1:19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5"/>
        <v>219.33995584988963</v>
      </c>
      <c r="P123" t="s">
        <v>2049</v>
      </c>
      <c r="Q123" t="s">
        <v>2050</v>
      </c>
      <c r="R123" s="9">
        <f t="shared" si="3"/>
        <v>41917.208333333336</v>
      </c>
      <c r="S123" s="9">
        <f t="shared" si="4"/>
        <v>41930.208333333336</v>
      </c>
    </row>
    <row r="124" spans="1:19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5"/>
        <v>64.367690058479525</v>
      </c>
      <c r="P124" t="s">
        <v>2046</v>
      </c>
      <c r="Q124" t="s">
        <v>2052</v>
      </c>
      <c r="R124" s="9">
        <f t="shared" si="3"/>
        <v>41970.25</v>
      </c>
      <c r="S124" s="9">
        <f t="shared" si="4"/>
        <v>41997.25</v>
      </c>
    </row>
    <row r="125" spans="1:19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5"/>
        <v>18.622397298818232</v>
      </c>
      <c r="P125" t="s">
        <v>2038</v>
      </c>
      <c r="Q125" t="s">
        <v>2039</v>
      </c>
      <c r="R125" s="9">
        <f t="shared" si="3"/>
        <v>42332.25</v>
      </c>
      <c r="S125" s="9">
        <f t="shared" si="4"/>
        <v>42335.25</v>
      </c>
    </row>
    <row r="126" spans="1:19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5"/>
        <v>367.76923076923077</v>
      </c>
      <c r="P126" t="s">
        <v>2053</v>
      </c>
      <c r="Q126" t="s">
        <v>2054</v>
      </c>
      <c r="R126" s="9">
        <f t="shared" si="3"/>
        <v>43598.208333333328</v>
      </c>
      <c r="S126" s="9">
        <f t="shared" si="4"/>
        <v>43651.208333333328</v>
      </c>
    </row>
    <row r="127" spans="1:19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5"/>
        <v>159.90566037735849</v>
      </c>
      <c r="P127" t="s">
        <v>2038</v>
      </c>
      <c r="Q127" t="s">
        <v>2039</v>
      </c>
      <c r="R127" s="9">
        <f t="shared" si="3"/>
        <v>43362.208333333328</v>
      </c>
      <c r="S127" s="9">
        <f t="shared" si="4"/>
        <v>43366.208333333328</v>
      </c>
    </row>
    <row r="128" spans="1:19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5"/>
        <v>38.633185349611544</v>
      </c>
      <c r="P128" t="s">
        <v>2038</v>
      </c>
      <c r="Q128" t="s">
        <v>2039</v>
      </c>
      <c r="R128" s="9">
        <f t="shared" si="3"/>
        <v>42596.208333333328</v>
      </c>
      <c r="S128" s="9">
        <f t="shared" si="4"/>
        <v>42624.208333333328</v>
      </c>
    </row>
    <row r="129" spans="1:19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5"/>
        <v>51.42151162790698</v>
      </c>
      <c r="P129" t="s">
        <v>2038</v>
      </c>
      <c r="Q129" t="s">
        <v>2039</v>
      </c>
      <c r="R129" s="9">
        <f t="shared" si="3"/>
        <v>40310.208333333336</v>
      </c>
      <c r="S129" s="9">
        <f t="shared" si="4"/>
        <v>40313.208333333336</v>
      </c>
    </row>
    <row r="130" spans="1:19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5"/>
        <v>60.334277620396605</v>
      </c>
      <c r="P130" t="s">
        <v>2034</v>
      </c>
      <c r="Q130" t="s">
        <v>2035</v>
      </c>
      <c r="R130" s="9">
        <f t="shared" si="3"/>
        <v>40417.208333333336</v>
      </c>
      <c r="S130" s="9">
        <f t="shared" si="4"/>
        <v>40430.208333333336</v>
      </c>
    </row>
    <row r="131" spans="1:19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5"/>
        <v>3.202693602693603</v>
      </c>
      <c r="P131" t="s">
        <v>2032</v>
      </c>
      <c r="Q131" t="s">
        <v>2033</v>
      </c>
      <c r="R131" s="9">
        <f t="shared" ref="R131:R194" si="6">(((J131/60/60)/24)+DATE(1970,1,1))</f>
        <v>42038.25</v>
      </c>
      <c r="S131" s="9">
        <f t="shared" ref="S131:S194" si="7">(((K131/60/60)/24)+DATE(1970,1,1))</f>
        <v>42063.25</v>
      </c>
    </row>
    <row r="132" spans="1:19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8">(E132/D132)*100</f>
        <v>155.46875</v>
      </c>
      <c r="P132" t="s">
        <v>2040</v>
      </c>
      <c r="Q132" t="s">
        <v>2043</v>
      </c>
      <c r="R132" s="9">
        <f t="shared" si="6"/>
        <v>40842.208333333336</v>
      </c>
      <c r="S132" s="9">
        <f t="shared" si="7"/>
        <v>40858.25</v>
      </c>
    </row>
    <row r="133" spans="1:19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100.85974499089254</v>
      </c>
      <c r="P133" t="s">
        <v>2036</v>
      </c>
      <c r="Q133" t="s">
        <v>2037</v>
      </c>
      <c r="R133" s="9">
        <f t="shared" si="6"/>
        <v>41607.25</v>
      </c>
      <c r="S133" s="9">
        <f t="shared" si="7"/>
        <v>41620.25</v>
      </c>
    </row>
    <row r="134" spans="1:19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116.18181818181819</v>
      </c>
      <c r="P134" t="s">
        <v>2038</v>
      </c>
      <c r="Q134" t="s">
        <v>2039</v>
      </c>
      <c r="R134" s="9">
        <f t="shared" si="6"/>
        <v>43112.25</v>
      </c>
      <c r="S134" s="9">
        <f t="shared" si="7"/>
        <v>43128.25</v>
      </c>
    </row>
    <row r="135" spans="1:19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310.77777777777777</v>
      </c>
      <c r="P135" t="s">
        <v>2034</v>
      </c>
      <c r="Q135" t="s">
        <v>2061</v>
      </c>
      <c r="R135" s="9">
        <f t="shared" si="6"/>
        <v>40767.208333333336</v>
      </c>
      <c r="S135" s="9">
        <f t="shared" si="7"/>
        <v>40789.208333333336</v>
      </c>
    </row>
    <row r="136" spans="1:19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89.73668341708543</v>
      </c>
      <c r="P136" t="s">
        <v>2040</v>
      </c>
      <c r="Q136" t="s">
        <v>2041</v>
      </c>
      <c r="R136" s="9">
        <f t="shared" si="6"/>
        <v>40713.208333333336</v>
      </c>
      <c r="S136" s="9">
        <f t="shared" si="7"/>
        <v>40762.208333333336</v>
      </c>
    </row>
    <row r="137" spans="1:19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71.27272727272728</v>
      </c>
      <c r="P137" t="s">
        <v>2038</v>
      </c>
      <c r="Q137" t="s">
        <v>2039</v>
      </c>
      <c r="R137" s="9">
        <f t="shared" si="6"/>
        <v>41340.25</v>
      </c>
      <c r="S137" s="9">
        <f t="shared" si="7"/>
        <v>41345.208333333336</v>
      </c>
    </row>
    <row r="138" spans="1:19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3.2862318840579712</v>
      </c>
      <c r="P138" t="s">
        <v>2040</v>
      </c>
      <c r="Q138" t="s">
        <v>2043</v>
      </c>
      <c r="R138" s="9">
        <f t="shared" si="6"/>
        <v>41797.208333333336</v>
      </c>
      <c r="S138" s="9">
        <f t="shared" si="7"/>
        <v>41809.208333333336</v>
      </c>
    </row>
    <row r="139" spans="1:19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261.77777777777777</v>
      </c>
      <c r="P139" t="s">
        <v>2046</v>
      </c>
      <c r="Q139" t="s">
        <v>2047</v>
      </c>
      <c r="R139" s="9">
        <f t="shared" si="6"/>
        <v>40457.208333333336</v>
      </c>
      <c r="S139" s="9">
        <f t="shared" si="7"/>
        <v>40463.208333333336</v>
      </c>
    </row>
    <row r="140" spans="1:19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96</v>
      </c>
      <c r="P140" t="s">
        <v>2049</v>
      </c>
      <c r="Q140" t="s">
        <v>2060</v>
      </c>
      <c r="R140" s="9">
        <f t="shared" si="6"/>
        <v>41180.208333333336</v>
      </c>
      <c r="S140" s="9">
        <f t="shared" si="7"/>
        <v>41186.208333333336</v>
      </c>
    </row>
    <row r="141" spans="1:19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20.896851248642779</v>
      </c>
      <c r="P141" t="s">
        <v>2036</v>
      </c>
      <c r="Q141" t="s">
        <v>2045</v>
      </c>
      <c r="R141" s="9">
        <f t="shared" si="6"/>
        <v>42115.208333333328</v>
      </c>
      <c r="S141" s="9">
        <f t="shared" si="7"/>
        <v>42131.208333333328</v>
      </c>
    </row>
    <row r="142" spans="1:19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223.16363636363636</v>
      </c>
      <c r="P142" t="s">
        <v>2040</v>
      </c>
      <c r="Q142" t="s">
        <v>2041</v>
      </c>
      <c r="R142" s="9">
        <f t="shared" si="6"/>
        <v>43156.25</v>
      </c>
      <c r="S142" s="9">
        <f t="shared" si="7"/>
        <v>43161.25</v>
      </c>
    </row>
    <row r="143" spans="1:19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101.59097978227061</v>
      </c>
      <c r="P143" t="s">
        <v>2036</v>
      </c>
      <c r="Q143" t="s">
        <v>2037</v>
      </c>
      <c r="R143" s="9">
        <f t="shared" si="6"/>
        <v>42167.208333333328</v>
      </c>
      <c r="S143" s="9">
        <f t="shared" si="7"/>
        <v>42173.208333333328</v>
      </c>
    </row>
    <row r="144" spans="1:19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230.03999999999996</v>
      </c>
      <c r="P144" t="s">
        <v>2036</v>
      </c>
      <c r="Q144" t="s">
        <v>2037</v>
      </c>
      <c r="R144" s="9">
        <f t="shared" si="6"/>
        <v>41005.208333333336</v>
      </c>
      <c r="S144" s="9">
        <f t="shared" si="7"/>
        <v>41046.208333333336</v>
      </c>
    </row>
    <row r="145" spans="1:19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135.59259259259261</v>
      </c>
      <c r="P145" t="s">
        <v>2034</v>
      </c>
      <c r="Q145" t="s">
        <v>2044</v>
      </c>
      <c r="R145" s="9">
        <f t="shared" si="6"/>
        <v>40357.208333333336</v>
      </c>
      <c r="S145" s="9">
        <f t="shared" si="7"/>
        <v>40377.208333333336</v>
      </c>
    </row>
    <row r="146" spans="1:19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129.1</v>
      </c>
      <c r="P146" t="s">
        <v>2038</v>
      </c>
      <c r="Q146" t="s">
        <v>2039</v>
      </c>
      <c r="R146" s="9">
        <f t="shared" si="6"/>
        <v>43633.208333333328</v>
      </c>
      <c r="S146" s="9">
        <f t="shared" si="7"/>
        <v>43641.208333333328</v>
      </c>
    </row>
    <row r="147" spans="1:19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236.512</v>
      </c>
      <c r="P147" t="s">
        <v>2036</v>
      </c>
      <c r="Q147" t="s">
        <v>2045</v>
      </c>
      <c r="R147" s="9">
        <f t="shared" si="6"/>
        <v>41889.208333333336</v>
      </c>
      <c r="S147" s="9">
        <f t="shared" si="7"/>
        <v>41894.208333333336</v>
      </c>
    </row>
    <row r="148" spans="1:19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17.25</v>
      </c>
      <c r="P148" t="s">
        <v>2038</v>
      </c>
      <c r="Q148" t="s">
        <v>2039</v>
      </c>
      <c r="R148" s="9">
        <f t="shared" si="6"/>
        <v>40855.25</v>
      </c>
      <c r="S148" s="9">
        <f t="shared" si="7"/>
        <v>40875.25</v>
      </c>
    </row>
    <row r="149" spans="1:19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112.49397590361446</v>
      </c>
      <c r="P149" t="s">
        <v>2038</v>
      </c>
      <c r="Q149" t="s">
        <v>2039</v>
      </c>
      <c r="R149" s="9">
        <f t="shared" si="6"/>
        <v>42534.208333333328</v>
      </c>
      <c r="S149" s="9">
        <f t="shared" si="7"/>
        <v>42540.208333333328</v>
      </c>
    </row>
    <row r="150" spans="1:19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121.02150537634408</v>
      </c>
      <c r="P150" t="s">
        <v>2036</v>
      </c>
      <c r="Q150" t="s">
        <v>2045</v>
      </c>
      <c r="R150" s="9">
        <f t="shared" si="6"/>
        <v>42941.208333333328</v>
      </c>
      <c r="S150" s="9">
        <f t="shared" si="7"/>
        <v>42950.208333333328</v>
      </c>
    </row>
    <row r="151" spans="1:19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219.87096774193549</v>
      </c>
      <c r="P151" t="s">
        <v>2034</v>
      </c>
      <c r="Q151" t="s">
        <v>2044</v>
      </c>
      <c r="R151" s="9">
        <f t="shared" si="6"/>
        <v>41275.25</v>
      </c>
      <c r="S151" s="9">
        <f t="shared" si="7"/>
        <v>41327.25</v>
      </c>
    </row>
    <row r="152" spans="1:19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1</v>
      </c>
      <c r="P152" t="s">
        <v>2034</v>
      </c>
      <c r="Q152" t="s">
        <v>2035</v>
      </c>
      <c r="R152" s="9">
        <f t="shared" si="6"/>
        <v>43450.25</v>
      </c>
      <c r="S152" s="9">
        <f t="shared" si="7"/>
        <v>43451.25</v>
      </c>
    </row>
    <row r="153" spans="1:19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64.166909620991248</v>
      </c>
      <c r="P153" t="s">
        <v>2034</v>
      </c>
      <c r="Q153" t="s">
        <v>2042</v>
      </c>
      <c r="R153" s="9">
        <f t="shared" si="6"/>
        <v>41799.208333333336</v>
      </c>
      <c r="S153" s="9">
        <f t="shared" si="7"/>
        <v>41850.208333333336</v>
      </c>
    </row>
    <row r="154" spans="1:19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423.06746987951806</v>
      </c>
      <c r="P154" t="s">
        <v>2034</v>
      </c>
      <c r="Q154" t="s">
        <v>2044</v>
      </c>
      <c r="R154" s="9">
        <f t="shared" si="6"/>
        <v>42783.25</v>
      </c>
      <c r="S154" s="9">
        <f t="shared" si="7"/>
        <v>42790.25</v>
      </c>
    </row>
    <row r="155" spans="1:19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92.984160506863773</v>
      </c>
      <c r="P155" t="s">
        <v>2038</v>
      </c>
      <c r="Q155" t="s">
        <v>2039</v>
      </c>
      <c r="R155" s="9">
        <f t="shared" si="6"/>
        <v>41201.208333333336</v>
      </c>
      <c r="S155" s="9">
        <f t="shared" si="7"/>
        <v>41207.208333333336</v>
      </c>
    </row>
    <row r="156" spans="1:19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58.756567425569173</v>
      </c>
      <c r="P156" t="s">
        <v>2034</v>
      </c>
      <c r="Q156" t="s">
        <v>2044</v>
      </c>
      <c r="R156" s="9">
        <f t="shared" si="6"/>
        <v>42502.208333333328</v>
      </c>
      <c r="S156" s="9">
        <f t="shared" si="7"/>
        <v>42525.208333333328</v>
      </c>
    </row>
    <row r="157" spans="1:19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65.022222222222226</v>
      </c>
      <c r="P157" t="s">
        <v>2038</v>
      </c>
      <c r="Q157" t="s">
        <v>2039</v>
      </c>
      <c r="R157" s="9">
        <f t="shared" si="6"/>
        <v>40262.208333333336</v>
      </c>
      <c r="S157" s="9">
        <f t="shared" si="7"/>
        <v>40277.208333333336</v>
      </c>
    </row>
    <row r="158" spans="1:19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73.939560439560438</v>
      </c>
      <c r="P158" t="s">
        <v>2034</v>
      </c>
      <c r="Q158" t="s">
        <v>2035</v>
      </c>
      <c r="R158" s="9">
        <f t="shared" si="6"/>
        <v>43743.208333333328</v>
      </c>
      <c r="S158" s="9">
        <f t="shared" si="7"/>
        <v>43767.208333333328</v>
      </c>
    </row>
    <row r="159" spans="1:19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52.666666666666664</v>
      </c>
      <c r="P159" t="s">
        <v>2053</v>
      </c>
      <c r="Q159" t="s">
        <v>2054</v>
      </c>
      <c r="R159" s="9">
        <f t="shared" si="6"/>
        <v>41638.25</v>
      </c>
      <c r="S159" s="9">
        <f t="shared" si="7"/>
        <v>41650.25</v>
      </c>
    </row>
    <row r="160" spans="1:19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220.95238095238096</v>
      </c>
      <c r="P160" t="s">
        <v>2034</v>
      </c>
      <c r="Q160" t="s">
        <v>2035</v>
      </c>
      <c r="R160" s="9">
        <f t="shared" si="6"/>
        <v>42346.25</v>
      </c>
      <c r="S160" s="9">
        <f t="shared" si="7"/>
        <v>42347.25</v>
      </c>
    </row>
    <row r="161" spans="1:19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100.01150627615063</v>
      </c>
      <c r="P161" t="s">
        <v>2038</v>
      </c>
      <c r="Q161" t="s">
        <v>2039</v>
      </c>
      <c r="R161" s="9">
        <f t="shared" si="6"/>
        <v>43551.208333333328</v>
      </c>
      <c r="S161" s="9">
        <f t="shared" si="7"/>
        <v>43569.208333333328</v>
      </c>
    </row>
    <row r="162" spans="1:19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162.3125</v>
      </c>
      <c r="P162" t="s">
        <v>2036</v>
      </c>
      <c r="Q162" t="s">
        <v>2045</v>
      </c>
      <c r="R162" s="9">
        <f t="shared" si="6"/>
        <v>43582.208333333328</v>
      </c>
      <c r="S162" s="9">
        <f t="shared" si="7"/>
        <v>43598.208333333328</v>
      </c>
    </row>
    <row r="163" spans="1:19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78.181818181818187</v>
      </c>
      <c r="P163" t="s">
        <v>2036</v>
      </c>
      <c r="Q163" t="s">
        <v>2037</v>
      </c>
      <c r="R163" s="9">
        <f t="shared" si="6"/>
        <v>42270.208333333328</v>
      </c>
      <c r="S163" s="9">
        <f t="shared" si="7"/>
        <v>42276.208333333328</v>
      </c>
    </row>
    <row r="164" spans="1:19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149.73770491803279</v>
      </c>
      <c r="P164" t="s">
        <v>2034</v>
      </c>
      <c r="Q164" t="s">
        <v>2035</v>
      </c>
      <c r="R164" s="9">
        <f t="shared" si="6"/>
        <v>43442.25</v>
      </c>
      <c r="S164" s="9">
        <f t="shared" si="7"/>
        <v>43472.25</v>
      </c>
    </row>
    <row r="165" spans="1:19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253.25714285714284</v>
      </c>
      <c r="P165" t="s">
        <v>2053</v>
      </c>
      <c r="Q165" t="s">
        <v>2054</v>
      </c>
      <c r="R165" s="9">
        <f t="shared" si="6"/>
        <v>43028.208333333328</v>
      </c>
      <c r="S165" s="9">
        <f t="shared" si="7"/>
        <v>43077.25</v>
      </c>
    </row>
    <row r="166" spans="1:19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100.16943521594683</v>
      </c>
      <c r="P166" t="s">
        <v>2038</v>
      </c>
      <c r="Q166" t="s">
        <v>2039</v>
      </c>
      <c r="R166" s="9">
        <f t="shared" si="6"/>
        <v>43016.208333333328</v>
      </c>
      <c r="S166" s="9">
        <f t="shared" si="7"/>
        <v>43017.208333333328</v>
      </c>
    </row>
    <row r="167" spans="1:19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121.99004424778761</v>
      </c>
      <c r="P167" t="s">
        <v>2036</v>
      </c>
      <c r="Q167" t="s">
        <v>2037</v>
      </c>
      <c r="R167" s="9">
        <f t="shared" si="6"/>
        <v>42948.208333333328</v>
      </c>
      <c r="S167" s="9">
        <f t="shared" si="7"/>
        <v>42980.208333333328</v>
      </c>
    </row>
    <row r="168" spans="1:19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137.13265306122449</v>
      </c>
      <c r="P168" t="s">
        <v>2053</v>
      </c>
      <c r="Q168" t="s">
        <v>2054</v>
      </c>
      <c r="R168" s="9">
        <f t="shared" si="6"/>
        <v>40534.25</v>
      </c>
      <c r="S168" s="9">
        <f t="shared" si="7"/>
        <v>40538.25</v>
      </c>
    </row>
    <row r="169" spans="1:19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415.53846153846149</v>
      </c>
      <c r="P169" t="s">
        <v>2038</v>
      </c>
      <c r="Q169" t="s">
        <v>2039</v>
      </c>
      <c r="R169" s="9">
        <f t="shared" si="6"/>
        <v>41435.208333333336</v>
      </c>
      <c r="S169" s="9">
        <f t="shared" si="7"/>
        <v>41445.208333333336</v>
      </c>
    </row>
    <row r="170" spans="1:19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31.30913348946136</v>
      </c>
      <c r="P170" t="s">
        <v>2034</v>
      </c>
      <c r="Q170" t="s">
        <v>2044</v>
      </c>
      <c r="R170" s="9">
        <f t="shared" si="6"/>
        <v>43518.25</v>
      </c>
      <c r="S170" s="9">
        <f t="shared" si="7"/>
        <v>43541.208333333328</v>
      </c>
    </row>
    <row r="171" spans="1:19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424.08154506437768</v>
      </c>
      <c r="P171" t="s">
        <v>2040</v>
      </c>
      <c r="Q171" t="s">
        <v>2051</v>
      </c>
      <c r="R171" s="9">
        <f t="shared" si="6"/>
        <v>41077.208333333336</v>
      </c>
      <c r="S171" s="9">
        <f t="shared" si="7"/>
        <v>41105.208333333336</v>
      </c>
    </row>
    <row r="172" spans="1:19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2.93886230728336</v>
      </c>
      <c r="P172" t="s">
        <v>2034</v>
      </c>
      <c r="Q172" t="s">
        <v>2044</v>
      </c>
      <c r="R172" s="9">
        <f t="shared" si="6"/>
        <v>42950.208333333328</v>
      </c>
      <c r="S172" s="9">
        <f t="shared" si="7"/>
        <v>42957.208333333328</v>
      </c>
    </row>
    <row r="173" spans="1:19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10.63265306122449</v>
      </c>
      <c r="P173" t="s">
        <v>2046</v>
      </c>
      <c r="Q173" t="s">
        <v>2058</v>
      </c>
      <c r="R173" s="9">
        <f t="shared" si="6"/>
        <v>41718.208333333336</v>
      </c>
      <c r="S173" s="9">
        <f t="shared" si="7"/>
        <v>41740.208333333336</v>
      </c>
    </row>
    <row r="174" spans="1:19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82.875</v>
      </c>
      <c r="P174" t="s">
        <v>2040</v>
      </c>
      <c r="Q174" t="s">
        <v>2041</v>
      </c>
      <c r="R174" s="9">
        <f t="shared" si="6"/>
        <v>41839.208333333336</v>
      </c>
      <c r="S174" s="9">
        <f t="shared" si="7"/>
        <v>41854.208333333336</v>
      </c>
    </row>
    <row r="175" spans="1:19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163.01447776628748</v>
      </c>
      <c r="P175" t="s">
        <v>2038</v>
      </c>
      <c r="Q175" t="s">
        <v>2039</v>
      </c>
      <c r="R175" s="9">
        <f t="shared" si="6"/>
        <v>41412.208333333336</v>
      </c>
      <c r="S175" s="9">
        <f t="shared" si="7"/>
        <v>41418.208333333336</v>
      </c>
    </row>
    <row r="176" spans="1:19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894.66666666666674</v>
      </c>
      <c r="P176" t="s">
        <v>2036</v>
      </c>
      <c r="Q176" t="s">
        <v>2045</v>
      </c>
      <c r="R176" s="9">
        <f t="shared" si="6"/>
        <v>42282.208333333328</v>
      </c>
      <c r="S176" s="9">
        <f t="shared" si="7"/>
        <v>42283.208333333328</v>
      </c>
    </row>
    <row r="177" spans="1:19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26.191501103752756</v>
      </c>
      <c r="P177" t="s">
        <v>2038</v>
      </c>
      <c r="Q177" t="s">
        <v>2039</v>
      </c>
      <c r="R177" s="9">
        <f t="shared" si="6"/>
        <v>42613.208333333328</v>
      </c>
      <c r="S177" s="9">
        <f t="shared" si="7"/>
        <v>42632.208333333328</v>
      </c>
    </row>
    <row r="178" spans="1:19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74.834782608695647</v>
      </c>
      <c r="P178" t="s">
        <v>2038</v>
      </c>
      <c r="Q178" t="s">
        <v>2039</v>
      </c>
      <c r="R178" s="9">
        <f t="shared" si="6"/>
        <v>42616.208333333328</v>
      </c>
      <c r="S178" s="9">
        <f t="shared" si="7"/>
        <v>42625.208333333328</v>
      </c>
    </row>
    <row r="179" spans="1:19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416.47680412371136</v>
      </c>
      <c r="P179" t="s">
        <v>2038</v>
      </c>
      <c r="Q179" t="s">
        <v>2039</v>
      </c>
      <c r="R179" s="9">
        <f t="shared" si="6"/>
        <v>40497.25</v>
      </c>
      <c r="S179" s="9">
        <f t="shared" si="7"/>
        <v>40522.25</v>
      </c>
    </row>
    <row r="180" spans="1:19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96.208333333333329</v>
      </c>
      <c r="P180" t="s">
        <v>2032</v>
      </c>
      <c r="Q180" t="s">
        <v>2033</v>
      </c>
      <c r="R180" s="9">
        <f t="shared" si="6"/>
        <v>42999.208333333328</v>
      </c>
      <c r="S180" s="9">
        <f t="shared" si="7"/>
        <v>43008.208333333328</v>
      </c>
    </row>
    <row r="181" spans="1:19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357.71910112359546</v>
      </c>
      <c r="P181" t="s">
        <v>2038</v>
      </c>
      <c r="Q181" t="s">
        <v>2039</v>
      </c>
      <c r="R181" s="9">
        <f t="shared" si="6"/>
        <v>41350.208333333336</v>
      </c>
      <c r="S181" s="9">
        <f t="shared" si="7"/>
        <v>41351.208333333336</v>
      </c>
    </row>
    <row r="182" spans="1:19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308.45714285714286</v>
      </c>
      <c r="P182" t="s">
        <v>2036</v>
      </c>
      <c r="Q182" t="s">
        <v>2045</v>
      </c>
      <c r="R182" s="9">
        <f t="shared" si="6"/>
        <v>40259.208333333336</v>
      </c>
      <c r="S182" s="9">
        <f t="shared" si="7"/>
        <v>40264.208333333336</v>
      </c>
    </row>
    <row r="183" spans="1:19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61.802325581395344</v>
      </c>
      <c r="P183" t="s">
        <v>2036</v>
      </c>
      <c r="Q183" t="s">
        <v>2037</v>
      </c>
      <c r="R183" s="9">
        <f t="shared" si="6"/>
        <v>43012.208333333328</v>
      </c>
      <c r="S183" s="9">
        <f t="shared" si="7"/>
        <v>43030.208333333328</v>
      </c>
    </row>
    <row r="184" spans="1:19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722.32472324723244</v>
      </c>
      <c r="P184" t="s">
        <v>2038</v>
      </c>
      <c r="Q184" t="s">
        <v>2039</v>
      </c>
      <c r="R184" s="9">
        <f t="shared" si="6"/>
        <v>43631.208333333328</v>
      </c>
      <c r="S184" s="9">
        <f t="shared" si="7"/>
        <v>43647.208333333328</v>
      </c>
    </row>
    <row r="185" spans="1:19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69.117647058823522</v>
      </c>
      <c r="P185" t="s">
        <v>2034</v>
      </c>
      <c r="Q185" t="s">
        <v>2035</v>
      </c>
      <c r="R185" s="9">
        <f t="shared" si="6"/>
        <v>40430.208333333336</v>
      </c>
      <c r="S185" s="9">
        <f t="shared" si="7"/>
        <v>40443.208333333336</v>
      </c>
    </row>
    <row r="186" spans="1:19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293.05555555555554</v>
      </c>
      <c r="P186" t="s">
        <v>2038</v>
      </c>
      <c r="Q186" t="s">
        <v>2039</v>
      </c>
      <c r="R186" s="9">
        <f t="shared" si="6"/>
        <v>43588.208333333328</v>
      </c>
      <c r="S186" s="9">
        <f t="shared" si="7"/>
        <v>43589.208333333328</v>
      </c>
    </row>
    <row r="187" spans="1:19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71.8</v>
      </c>
      <c r="P187" t="s">
        <v>2040</v>
      </c>
      <c r="Q187" t="s">
        <v>2059</v>
      </c>
      <c r="R187" s="9">
        <f t="shared" si="6"/>
        <v>43233.208333333328</v>
      </c>
      <c r="S187" s="9">
        <f t="shared" si="7"/>
        <v>43244.208333333328</v>
      </c>
    </row>
    <row r="188" spans="1:19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31.934684684684683</v>
      </c>
      <c r="P188" t="s">
        <v>2038</v>
      </c>
      <c r="Q188" t="s">
        <v>2039</v>
      </c>
      <c r="R188" s="9">
        <f t="shared" si="6"/>
        <v>41782.208333333336</v>
      </c>
      <c r="S188" s="9">
        <f t="shared" si="7"/>
        <v>41797.208333333336</v>
      </c>
    </row>
    <row r="189" spans="1:19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229.87375415282392</v>
      </c>
      <c r="P189" t="s">
        <v>2040</v>
      </c>
      <c r="Q189" t="s">
        <v>2051</v>
      </c>
      <c r="R189" s="9">
        <f t="shared" si="6"/>
        <v>41328.25</v>
      </c>
      <c r="S189" s="9">
        <f t="shared" si="7"/>
        <v>41356.208333333336</v>
      </c>
    </row>
    <row r="190" spans="1:19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32.012195121951223</v>
      </c>
      <c r="P190" t="s">
        <v>2038</v>
      </c>
      <c r="Q190" t="s">
        <v>2039</v>
      </c>
      <c r="R190" s="9">
        <f t="shared" si="6"/>
        <v>41975.25</v>
      </c>
      <c r="S190" s="9">
        <f t="shared" si="7"/>
        <v>41976.25</v>
      </c>
    </row>
    <row r="191" spans="1:19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23.525352848928385</v>
      </c>
      <c r="P191" t="s">
        <v>2038</v>
      </c>
      <c r="Q191" t="s">
        <v>2039</v>
      </c>
      <c r="R191" s="9">
        <f t="shared" si="6"/>
        <v>42433.25</v>
      </c>
      <c r="S191" s="9">
        <f t="shared" si="7"/>
        <v>42433.25</v>
      </c>
    </row>
    <row r="192" spans="1:19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68.594594594594597</v>
      </c>
      <c r="P192" t="s">
        <v>2038</v>
      </c>
      <c r="Q192" t="s">
        <v>2039</v>
      </c>
      <c r="R192" s="9">
        <f t="shared" si="6"/>
        <v>41429.208333333336</v>
      </c>
      <c r="S192" s="9">
        <f t="shared" si="7"/>
        <v>41430.208333333336</v>
      </c>
    </row>
    <row r="193" spans="1:19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37.952380952380956</v>
      </c>
      <c r="P193" t="s">
        <v>2038</v>
      </c>
      <c r="Q193" t="s">
        <v>2039</v>
      </c>
      <c r="R193" s="9">
        <f t="shared" si="6"/>
        <v>43536.208333333328</v>
      </c>
      <c r="S193" s="9">
        <f t="shared" si="7"/>
        <v>43539.208333333328</v>
      </c>
    </row>
    <row r="194" spans="1:19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19.992957746478872</v>
      </c>
      <c r="P194" t="s">
        <v>2034</v>
      </c>
      <c r="Q194" t="s">
        <v>2035</v>
      </c>
      <c r="R194" s="9">
        <f t="shared" si="6"/>
        <v>41817.208333333336</v>
      </c>
      <c r="S194" s="9">
        <f t="shared" si="7"/>
        <v>41821.208333333336</v>
      </c>
    </row>
    <row r="195" spans="1:19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8"/>
        <v>45.636363636363633</v>
      </c>
      <c r="P195" t="s">
        <v>2034</v>
      </c>
      <c r="Q195" t="s">
        <v>2044</v>
      </c>
      <c r="R195" s="9">
        <f t="shared" ref="R195:R258" si="9">(((J195/60/60)/24)+DATE(1970,1,1))</f>
        <v>43198.208333333328</v>
      </c>
      <c r="S195" s="9">
        <f t="shared" ref="S195:S258" si="10">(((K195/60/60)/24)+DATE(1970,1,1))</f>
        <v>43202.208333333328</v>
      </c>
    </row>
    <row r="196" spans="1:19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11">(E196/D196)*100</f>
        <v>122.7605633802817</v>
      </c>
      <c r="P196" t="s">
        <v>2034</v>
      </c>
      <c r="Q196" t="s">
        <v>2056</v>
      </c>
      <c r="R196" s="9">
        <f t="shared" si="9"/>
        <v>42261.208333333328</v>
      </c>
      <c r="S196" s="9">
        <f t="shared" si="10"/>
        <v>42277.208333333328</v>
      </c>
    </row>
    <row r="197" spans="1:19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1"/>
        <v>361.75316455696202</v>
      </c>
      <c r="P197" t="s">
        <v>2034</v>
      </c>
      <c r="Q197" t="s">
        <v>2042</v>
      </c>
      <c r="R197" s="9">
        <f t="shared" si="9"/>
        <v>43310.208333333328</v>
      </c>
      <c r="S197" s="9">
        <f t="shared" si="10"/>
        <v>43317.208333333328</v>
      </c>
    </row>
    <row r="198" spans="1:19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1"/>
        <v>63.146341463414636</v>
      </c>
      <c r="P198" t="s">
        <v>2036</v>
      </c>
      <c r="Q198" t="s">
        <v>2045</v>
      </c>
      <c r="R198" s="9">
        <f t="shared" si="9"/>
        <v>42616.208333333328</v>
      </c>
      <c r="S198" s="9">
        <f t="shared" si="10"/>
        <v>42635.208333333328</v>
      </c>
    </row>
    <row r="199" spans="1:19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1"/>
        <v>298.20475319926874</v>
      </c>
      <c r="P199" t="s">
        <v>2040</v>
      </c>
      <c r="Q199" t="s">
        <v>2043</v>
      </c>
      <c r="R199" s="9">
        <f t="shared" si="9"/>
        <v>42909.208333333328</v>
      </c>
      <c r="S199" s="9">
        <f t="shared" si="10"/>
        <v>42923.208333333328</v>
      </c>
    </row>
    <row r="200" spans="1:19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1"/>
        <v>9.5585443037974684</v>
      </c>
      <c r="P200" t="s">
        <v>2034</v>
      </c>
      <c r="Q200" t="s">
        <v>2042</v>
      </c>
      <c r="R200" s="9">
        <f t="shared" si="9"/>
        <v>40396.208333333336</v>
      </c>
      <c r="S200" s="9">
        <f t="shared" si="10"/>
        <v>40425.208333333336</v>
      </c>
    </row>
    <row r="201" spans="1:19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1"/>
        <v>53.777777777777779</v>
      </c>
      <c r="P201" t="s">
        <v>2034</v>
      </c>
      <c r="Q201" t="s">
        <v>2035</v>
      </c>
      <c r="R201" s="9">
        <f t="shared" si="9"/>
        <v>42192.208333333328</v>
      </c>
      <c r="S201" s="9">
        <f t="shared" si="10"/>
        <v>42196.208333333328</v>
      </c>
    </row>
    <row r="202" spans="1:19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1"/>
        <v>2</v>
      </c>
      <c r="P202" t="s">
        <v>2038</v>
      </c>
      <c r="Q202" t="s">
        <v>2039</v>
      </c>
      <c r="R202" s="9">
        <f t="shared" si="9"/>
        <v>40262.208333333336</v>
      </c>
      <c r="S202" s="9">
        <f t="shared" si="10"/>
        <v>40273.208333333336</v>
      </c>
    </row>
    <row r="203" spans="1:19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1"/>
        <v>681.19047619047615</v>
      </c>
      <c r="P203" t="s">
        <v>2036</v>
      </c>
      <c r="Q203" t="s">
        <v>2037</v>
      </c>
      <c r="R203" s="9">
        <f t="shared" si="9"/>
        <v>41845.208333333336</v>
      </c>
      <c r="S203" s="9">
        <f t="shared" si="10"/>
        <v>41863.208333333336</v>
      </c>
    </row>
    <row r="204" spans="1:19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1"/>
        <v>78.831325301204828</v>
      </c>
      <c r="P204" t="s">
        <v>2032</v>
      </c>
      <c r="Q204" t="s">
        <v>2033</v>
      </c>
      <c r="R204" s="9">
        <f t="shared" si="9"/>
        <v>40818.208333333336</v>
      </c>
      <c r="S204" s="9">
        <f t="shared" si="10"/>
        <v>40822.208333333336</v>
      </c>
    </row>
    <row r="205" spans="1:19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1"/>
        <v>134.40792216817235</v>
      </c>
      <c r="P205" t="s">
        <v>2038</v>
      </c>
      <c r="Q205" t="s">
        <v>2039</v>
      </c>
      <c r="R205" s="9">
        <f t="shared" si="9"/>
        <v>42752.25</v>
      </c>
      <c r="S205" s="9">
        <f t="shared" si="10"/>
        <v>42754.25</v>
      </c>
    </row>
    <row r="206" spans="1:19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1"/>
        <v>3.3719999999999999</v>
      </c>
      <c r="P206" t="s">
        <v>2034</v>
      </c>
      <c r="Q206" t="s">
        <v>2057</v>
      </c>
      <c r="R206" s="9">
        <f t="shared" si="9"/>
        <v>40636.208333333336</v>
      </c>
      <c r="S206" s="9">
        <f t="shared" si="10"/>
        <v>40646.208333333336</v>
      </c>
    </row>
    <row r="207" spans="1:19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1"/>
        <v>431.84615384615387</v>
      </c>
      <c r="P207" t="s">
        <v>2038</v>
      </c>
      <c r="Q207" t="s">
        <v>2039</v>
      </c>
      <c r="R207" s="9">
        <f t="shared" si="9"/>
        <v>43390.208333333328</v>
      </c>
      <c r="S207" s="9">
        <f t="shared" si="10"/>
        <v>43402.208333333328</v>
      </c>
    </row>
    <row r="208" spans="1:19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1"/>
        <v>38.844444444444441</v>
      </c>
      <c r="P208" t="s">
        <v>2046</v>
      </c>
      <c r="Q208" t="s">
        <v>2052</v>
      </c>
      <c r="R208" s="9">
        <f t="shared" si="9"/>
        <v>40236.25</v>
      </c>
      <c r="S208" s="9">
        <f t="shared" si="10"/>
        <v>40245.25</v>
      </c>
    </row>
    <row r="209" spans="1:19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1"/>
        <v>425.7</v>
      </c>
      <c r="P209" t="s">
        <v>2034</v>
      </c>
      <c r="Q209" t="s">
        <v>2035</v>
      </c>
      <c r="R209" s="9">
        <f t="shared" si="9"/>
        <v>43340.208333333328</v>
      </c>
      <c r="S209" s="9">
        <f t="shared" si="10"/>
        <v>43360.208333333328</v>
      </c>
    </row>
    <row r="210" spans="1:19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1"/>
        <v>101.12239715591672</v>
      </c>
      <c r="P210" t="s">
        <v>2040</v>
      </c>
      <c r="Q210" t="s">
        <v>2041</v>
      </c>
      <c r="R210" s="9">
        <f t="shared" si="9"/>
        <v>43048.25</v>
      </c>
      <c r="S210" s="9">
        <f t="shared" si="10"/>
        <v>43072.25</v>
      </c>
    </row>
    <row r="211" spans="1:19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1"/>
        <v>21.188688946015425</v>
      </c>
      <c r="P211" t="s">
        <v>2040</v>
      </c>
      <c r="Q211" t="s">
        <v>2041</v>
      </c>
      <c r="R211" s="9">
        <f t="shared" si="9"/>
        <v>42496.208333333328</v>
      </c>
      <c r="S211" s="9">
        <f t="shared" si="10"/>
        <v>42503.208333333328</v>
      </c>
    </row>
    <row r="212" spans="1:19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1"/>
        <v>67.425531914893625</v>
      </c>
      <c r="P212" t="s">
        <v>2040</v>
      </c>
      <c r="Q212" t="s">
        <v>2062</v>
      </c>
      <c r="R212" s="9">
        <f t="shared" si="9"/>
        <v>42797.25</v>
      </c>
      <c r="S212" s="9">
        <f t="shared" si="10"/>
        <v>42824.208333333328</v>
      </c>
    </row>
    <row r="213" spans="1:19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1"/>
        <v>94.923371647509583</v>
      </c>
      <c r="P213" t="s">
        <v>2038</v>
      </c>
      <c r="Q213" t="s">
        <v>2039</v>
      </c>
      <c r="R213" s="9">
        <f t="shared" si="9"/>
        <v>41513.208333333336</v>
      </c>
      <c r="S213" s="9">
        <f t="shared" si="10"/>
        <v>41537.208333333336</v>
      </c>
    </row>
    <row r="214" spans="1:19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1"/>
        <v>151.85185185185185</v>
      </c>
      <c r="P214" t="s">
        <v>2038</v>
      </c>
      <c r="Q214" t="s">
        <v>2039</v>
      </c>
      <c r="R214" s="9">
        <f t="shared" si="9"/>
        <v>43814.25</v>
      </c>
      <c r="S214" s="9">
        <f t="shared" si="10"/>
        <v>43860.25</v>
      </c>
    </row>
    <row r="215" spans="1:19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1"/>
        <v>195.16382252559728</v>
      </c>
      <c r="P215" t="s">
        <v>2034</v>
      </c>
      <c r="Q215" t="s">
        <v>2044</v>
      </c>
      <c r="R215" s="9">
        <f t="shared" si="9"/>
        <v>40488.208333333336</v>
      </c>
      <c r="S215" s="9">
        <f t="shared" si="10"/>
        <v>40496.25</v>
      </c>
    </row>
    <row r="216" spans="1:19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1"/>
        <v>1023.1428571428571</v>
      </c>
      <c r="P216" t="s">
        <v>2034</v>
      </c>
      <c r="Q216" t="s">
        <v>2035</v>
      </c>
      <c r="R216" s="9">
        <f t="shared" si="9"/>
        <v>40409.208333333336</v>
      </c>
      <c r="S216" s="9">
        <f t="shared" si="10"/>
        <v>40415.208333333336</v>
      </c>
    </row>
    <row r="217" spans="1:19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1"/>
        <v>3.841836734693878</v>
      </c>
      <c r="P217" t="s">
        <v>2038</v>
      </c>
      <c r="Q217" t="s">
        <v>2039</v>
      </c>
      <c r="R217" s="9">
        <f t="shared" si="9"/>
        <v>43509.25</v>
      </c>
      <c r="S217" s="9">
        <f t="shared" si="10"/>
        <v>43511.25</v>
      </c>
    </row>
    <row r="218" spans="1:19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1"/>
        <v>155.07066557107643</v>
      </c>
      <c r="P218" t="s">
        <v>2038</v>
      </c>
      <c r="Q218" t="s">
        <v>2039</v>
      </c>
      <c r="R218" s="9">
        <f t="shared" si="9"/>
        <v>40869.25</v>
      </c>
      <c r="S218" s="9">
        <f t="shared" si="10"/>
        <v>40871.25</v>
      </c>
    </row>
    <row r="219" spans="1:19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1"/>
        <v>44.753477588871718</v>
      </c>
      <c r="P219" t="s">
        <v>2040</v>
      </c>
      <c r="Q219" t="s">
        <v>2062</v>
      </c>
      <c r="R219" s="9">
        <f t="shared" si="9"/>
        <v>43583.208333333328</v>
      </c>
      <c r="S219" s="9">
        <f t="shared" si="10"/>
        <v>43592.208333333328</v>
      </c>
    </row>
    <row r="220" spans="1:19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1"/>
        <v>215.94736842105263</v>
      </c>
      <c r="P220" t="s">
        <v>2040</v>
      </c>
      <c r="Q220" t="s">
        <v>2051</v>
      </c>
      <c r="R220" s="9">
        <f t="shared" si="9"/>
        <v>40858.25</v>
      </c>
      <c r="S220" s="9">
        <f t="shared" si="10"/>
        <v>40892.25</v>
      </c>
    </row>
    <row r="221" spans="1:19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1"/>
        <v>332.12709832134288</v>
      </c>
      <c r="P221" t="s">
        <v>2040</v>
      </c>
      <c r="Q221" t="s">
        <v>2048</v>
      </c>
      <c r="R221" s="9">
        <f t="shared" si="9"/>
        <v>41137.208333333336</v>
      </c>
      <c r="S221" s="9">
        <f t="shared" si="10"/>
        <v>41149.208333333336</v>
      </c>
    </row>
    <row r="222" spans="1:19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1"/>
        <v>8.4430379746835449</v>
      </c>
      <c r="P222" t="s">
        <v>2038</v>
      </c>
      <c r="Q222" t="s">
        <v>2039</v>
      </c>
      <c r="R222" s="9">
        <f t="shared" si="9"/>
        <v>40725.208333333336</v>
      </c>
      <c r="S222" s="9">
        <f t="shared" si="10"/>
        <v>40743.208333333336</v>
      </c>
    </row>
    <row r="223" spans="1:19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1"/>
        <v>98.625514403292186</v>
      </c>
      <c r="P223" t="s">
        <v>2032</v>
      </c>
      <c r="Q223" t="s">
        <v>2033</v>
      </c>
      <c r="R223" s="9">
        <f t="shared" si="9"/>
        <v>41081.208333333336</v>
      </c>
      <c r="S223" s="9">
        <f t="shared" si="10"/>
        <v>41083.208333333336</v>
      </c>
    </row>
    <row r="224" spans="1:19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1"/>
        <v>137.97916666666669</v>
      </c>
      <c r="P224" t="s">
        <v>2053</v>
      </c>
      <c r="Q224" t="s">
        <v>2054</v>
      </c>
      <c r="R224" s="9">
        <f t="shared" si="9"/>
        <v>41914.208333333336</v>
      </c>
      <c r="S224" s="9">
        <f t="shared" si="10"/>
        <v>41915.208333333336</v>
      </c>
    </row>
    <row r="225" spans="1:19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1"/>
        <v>93.81099656357388</v>
      </c>
      <c r="P225" t="s">
        <v>2038</v>
      </c>
      <c r="Q225" t="s">
        <v>2039</v>
      </c>
      <c r="R225" s="9">
        <f t="shared" si="9"/>
        <v>42445.208333333328</v>
      </c>
      <c r="S225" s="9">
        <f t="shared" si="10"/>
        <v>42459.208333333328</v>
      </c>
    </row>
    <row r="226" spans="1:19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1"/>
        <v>403.63930885529157</v>
      </c>
      <c r="P226" t="s">
        <v>2040</v>
      </c>
      <c r="Q226" t="s">
        <v>2062</v>
      </c>
      <c r="R226" s="9">
        <f t="shared" si="9"/>
        <v>41906.208333333336</v>
      </c>
      <c r="S226" s="9">
        <f t="shared" si="10"/>
        <v>41951.25</v>
      </c>
    </row>
    <row r="227" spans="1:19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1"/>
        <v>260.1740412979351</v>
      </c>
      <c r="P227" t="s">
        <v>2034</v>
      </c>
      <c r="Q227" t="s">
        <v>2035</v>
      </c>
      <c r="R227" s="9">
        <f t="shared" si="9"/>
        <v>41762.208333333336</v>
      </c>
      <c r="S227" s="9">
        <f t="shared" si="10"/>
        <v>41762.208333333336</v>
      </c>
    </row>
    <row r="228" spans="1:19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1"/>
        <v>366.63333333333333</v>
      </c>
      <c r="P228" t="s">
        <v>2053</v>
      </c>
      <c r="Q228" t="s">
        <v>2054</v>
      </c>
      <c r="R228" s="9">
        <f t="shared" si="9"/>
        <v>40276.208333333336</v>
      </c>
      <c r="S228" s="9">
        <f t="shared" si="10"/>
        <v>40313.208333333336</v>
      </c>
    </row>
    <row r="229" spans="1:19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1"/>
        <v>168.72085385878489</v>
      </c>
      <c r="P229" t="s">
        <v>2049</v>
      </c>
      <c r="Q229" t="s">
        <v>2060</v>
      </c>
      <c r="R229" s="9">
        <f t="shared" si="9"/>
        <v>42139.208333333328</v>
      </c>
      <c r="S229" s="9">
        <f t="shared" si="10"/>
        <v>42145.208333333328</v>
      </c>
    </row>
    <row r="230" spans="1:19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1"/>
        <v>119.90717911530093</v>
      </c>
      <c r="P230" t="s">
        <v>2040</v>
      </c>
      <c r="Q230" t="s">
        <v>2048</v>
      </c>
      <c r="R230" s="9">
        <f t="shared" si="9"/>
        <v>42613.208333333328</v>
      </c>
      <c r="S230" s="9">
        <f t="shared" si="10"/>
        <v>42638.208333333328</v>
      </c>
    </row>
    <row r="231" spans="1:19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1"/>
        <v>193.68925233644859</v>
      </c>
      <c r="P231" t="s">
        <v>2049</v>
      </c>
      <c r="Q231" t="s">
        <v>2060</v>
      </c>
      <c r="R231" s="9">
        <f t="shared" si="9"/>
        <v>42887.208333333328</v>
      </c>
      <c r="S231" s="9">
        <f t="shared" si="10"/>
        <v>42935.208333333328</v>
      </c>
    </row>
    <row r="232" spans="1:19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1"/>
        <v>420.16666666666669</v>
      </c>
      <c r="P232" t="s">
        <v>2049</v>
      </c>
      <c r="Q232" t="s">
        <v>2050</v>
      </c>
      <c r="R232" s="9">
        <f t="shared" si="9"/>
        <v>43805.25</v>
      </c>
      <c r="S232" s="9">
        <f t="shared" si="10"/>
        <v>43805.25</v>
      </c>
    </row>
    <row r="233" spans="1:19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1"/>
        <v>76.708333333333329</v>
      </c>
      <c r="P233" t="s">
        <v>2038</v>
      </c>
      <c r="Q233" t="s">
        <v>2039</v>
      </c>
      <c r="R233" s="9">
        <f t="shared" si="9"/>
        <v>41415.208333333336</v>
      </c>
      <c r="S233" s="9">
        <f t="shared" si="10"/>
        <v>41473.208333333336</v>
      </c>
    </row>
    <row r="234" spans="1:19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1"/>
        <v>171.26470588235293</v>
      </c>
      <c r="P234" t="s">
        <v>2038</v>
      </c>
      <c r="Q234" t="s">
        <v>2039</v>
      </c>
      <c r="R234" s="9">
        <f t="shared" si="9"/>
        <v>42576.208333333328</v>
      </c>
      <c r="S234" s="9">
        <f t="shared" si="10"/>
        <v>42577.208333333328</v>
      </c>
    </row>
    <row r="235" spans="1:19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1"/>
        <v>157.89473684210526</v>
      </c>
      <c r="P235" t="s">
        <v>2040</v>
      </c>
      <c r="Q235" t="s">
        <v>2048</v>
      </c>
      <c r="R235" s="9">
        <f t="shared" si="9"/>
        <v>40706.208333333336</v>
      </c>
      <c r="S235" s="9">
        <f t="shared" si="10"/>
        <v>40722.208333333336</v>
      </c>
    </row>
    <row r="236" spans="1:19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1"/>
        <v>109.08</v>
      </c>
      <c r="P236" t="s">
        <v>2049</v>
      </c>
      <c r="Q236" t="s">
        <v>2050</v>
      </c>
      <c r="R236" s="9">
        <f t="shared" si="9"/>
        <v>42969.208333333328</v>
      </c>
      <c r="S236" s="9">
        <f t="shared" si="10"/>
        <v>42976.208333333328</v>
      </c>
    </row>
    <row r="237" spans="1:19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1"/>
        <v>41.732558139534881</v>
      </c>
      <c r="P237" t="s">
        <v>2040</v>
      </c>
      <c r="Q237" t="s">
        <v>2048</v>
      </c>
      <c r="R237" s="9">
        <f t="shared" si="9"/>
        <v>42779.25</v>
      </c>
      <c r="S237" s="9">
        <f t="shared" si="10"/>
        <v>42784.25</v>
      </c>
    </row>
    <row r="238" spans="1:19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1"/>
        <v>10.944303797468354</v>
      </c>
      <c r="P238" t="s">
        <v>2034</v>
      </c>
      <c r="Q238" t="s">
        <v>2035</v>
      </c>
      <c r="R238" s="9">
        <f t="shared" si="9"/>
        <v>43641.208333333328</v>
      </c>
      <c r="S238" s="9">
        <f t="shared" si="10"/>
        <v>43648.208333333328</v>
      </c>
    </row>
    <row r="239" spans="1:19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1"/>
        <v>159.3763440860215</v>
      </c>
      <c r="P239" t="s">
        <v>2040</v>
      </c>
      <c r="Q239" t="s">
        <v>2048</v>
      </c>
      <c r="R239" s="9">
        <f t="shared" si="9"/>
        <v>41754.208333333336</v>
      </c>
      <c r="S239" s="9">
        <f t="shared" si="10"/>
        <v>41756.208333333336</v>
      </c>
    </row>
    <row r="240" spans="1:19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1"/>
        <v>422.41666666666669</v>
      </c>
      <c r="P240" t="s">
        <v>2038</v>
      </c>
      <c r="Q240" t="s">
        <v>2039</v>
      </c>
      <c r="R240" s="9">
        <f t="shared" si="9"/>
        <v>43083.25</v>
      </c>
      <c r="S240" s="9">
        <f t="shared" si="10"/>
        <v>43108.25</v>
      </c>
    </row>
    <row r="241" spans="1:19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1"/>
        <v>97.71875</v>
      </c>
      <c r="P241" t="s">
        <v>2036</v>
      </c>
      <c r="Q241" t="s">
        <v>2045</v>
      </c>
      <c r="R241" s="9">
        <f t="shared" si="9"/>
        <v>42245.208333333328</v>
      </c>
      <c r="S241" s="9">
        <f t="shared" si="10"/>
        <v>42249.208333333328</v>
      </c>
    </row>
    <row r="242" spans="1:19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1"/>
        <v>418.78911564625849</v>
      </c>
      <c r="P242" t="s">
        <v>2038</v>
      </c>
      <c r="Q242" t="s">
        <v>2039</v>
      </c>
      <c r="R242" s="9">
        <f t="shared" si="9"/>
        <v>40396.208333333336</v>
      </c>
      <c r="S242" s="9">
        <f t="shared" si="10"/>
        <v>40397.208333333336</v>
      </c>
    </row>
    <row r="243" spans="1:19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1"/>
        <v>101.91632047477745</v>
      </c>
      <c r="P243" t="s">
        <v>2046</v>
      </c>
      <c r="Q243" t="s">
        <v>2047</v>
      </c>
      <c r="R243" s="9">
        <f t="shared" si="9"/>
        <v>41742.208333333336</v>
      </c>
      <c r="S243" s="9">
        <f t="shared" si="10"/>
        <v>41752.208333333336</v>
      </c>
    </row>
    <row r="244" spans="1:19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1"/>
        <v>127.72619047619047</v>
      </c>
      <c r="P244" t="s">
        <v>2034</v>
      </c>
      <c r="Q244" t="s">
        <v>2035</v>
      </c>
      <c r="R244" s="9">
        <f t="shared" si="9"/>
        <v>42865.208333333328</v>
      </c>
      <c r="S244" s="9">
        <f t="shared" si="10"/>
        <v>42875.208333333328</v>
      </c>
    </row>
    <row r="245" spans="1:19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1"/>
        <v>445.21739130434781</v>
      </c>
      <c r="P245" t="s">
        <v>2038</v>
      </c>
      <c r="Q245" t="s">
        <v>2039</v>
      </c>
      <c r="R245" s="9">
        <f t="shared" si="9"/>
        <v>43163.25</v>
      </c>
      <c r="S245" s="9">
        <f t="shared" si="10"/>
        <v>43166.25</v>
      </c>
    </row>
    <row r="246" spans="1:19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1"/>
        <v>569.71428571428578</v>
      </c>
      <c r="P246" t="s">
        <v>2038</v>
      </c>
      <c r="Q246" t="s">
        <v>2039</v>
      </c>
      <c r="R246" s="9">
        <f t="shared" si="9"/>
        <v>41834.208333333336</v>
      </c>
      <c r="S246" s="9">
        <f t="shared" si="10"/>
        <v>41886.208333333336</v>
      </c>
    </row>
    <row r="247" spans="1:19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1"/>
        <v>509.34482758620686</v>
      </c>
      <c r="P247" t="s">
        <v>2038</v>
      </c>
      <c r="Q247" t="s">
        <v>2039</v>
      </c>
      <c r="R247" s="9">
        <f t="shared" si="9"/>
        <v>41736.208333333336</v>
      </c>
      <c r="S247" s="9">
        <f t="shared" si="10"/>
        <v>41737.208333333336</v>
      </c>
    </row>
    <row r="248" spans="1:19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1"/>
        <v>325.5333333333333</v>
      </c>
      <c r="P248" t="s">
        <v>2036</v>
      </c>
      <c r="Q248" t="s">
        <v>2037</v>
      </c>
      <c r="R248" s="9">
        <f t="shared" si="9"/>
        <v>41491.208333333336</v>
      </c>
      <c r="S248" s="9">
        <f t="shared" si="10"/>
        <v>41495.208333333336</v>
      </c>
    </row>
    <row r="249" spans="1:19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1"/>
        <v>932.61616161616166</v>
      </c>
      <c r="P249" t="s">
        <v>2046</v>
      </c>
      <c r="Q249" t="s">
        <v>2052</v>
      </c>
      <c r="R249" s="9">
        <f t="shared" si="9"/>
        <v>42726.25</v>
      </c>
      <c r="S249" s="9">
        <f t="shared" si="10"/>
        <v>42741.25</v>
      </c>
    </row>
    <row r="250" spans="1:19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1"/>
        <v>211.33870967741933</v>
      </c>
      <c r="P250" t="s">
        <v>2049</v>
      </c>
      <c r="Q250" t="s">
        <v>2060</v>
      </c>
      <c r="R250" s="9">
        <f t="shared" si="9"/>
        <v>42004.25</v>
      </c>
      <c r="S250" s="9">
        <f t="shared" si="10"/>
        <v>42009.25</v>
      </c>
    </row>
    <row r="251" spans="1:19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1"/>
        <v>273.32520325203251</v>
      </c>
      <c r="P251" t="s">
        <v>2046</v>
      </c>
      <c r="Q251" t="s">
        <v>2058</v>
      </c>
      <c r="R251" s="9">
        <f t="shared" si="9"/>
        <v>42006.25</v>
      </c>
      <c r="S251" s="9">
        <f t="shared" si="10"/>
        <v>42013.25</v>
      </c>
    </row>
    <row r="252" spans="1:19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1"/>
        <v>3</v>
      </c>
      <c r="P252" t="s">
        <v>2034</v>
      </c>
      <c r="Q252" t="s">
        <v>2035</v>
      </c>
      <c r="R252" s="9">
        <f t="shared" si="9"/>
        <v>40203.25</v>
      </c>
      <c r="S252" s="9">
        <f t="shared" si="10"/>
        <v>40238.25</v>
      </c>
    </row>
    <row r="253" spans="1:19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1"/>
        <v>54.084507042253513</v>
      </c>
      <c r="P253" t="s">
        <v>2038</v>
      </c>
      <c r="Q253" t="s">
        <v>2039</v>
      </c>
      <c r="R253" s="9">
        <f t="shared" si="9"/>
        <v>41252.25</v>
      </c>
      <c r="S253" s="9">
        <f t="shared" si="10"/>
        <v>41254.25</v>
      </c>
    </row>
    <row r="254" spans="1:19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1"/>
        <v>626.29999999999995</v>
      </c>
      <c r="P254" t="s">
        <v>2038</v>
      </c>
      <c r="Q254" t="s">
        <v>2039</v>
      </c>
      <c r="R254" s="9">
        <f t="shared" si="9"/>
        <v>41572.208333333336</v>
      </c>
      <c r="S254" s="9">
        <f t="shared" si="10"/>
        <v>41577.208333333336</v>
      </c>
    </row>
    <row r="255" spans="1:19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1"/>
        <v>89.021399176954731</v>
      </c>
      <c r="P255" t="s">
        <v>2040</v>
      </c>
      <c r="Q255" t="s">
        <v>2043</v>
      </c>
      <c r="R255" s="9">
        <f t="shared" si="9"/>
        <v>40641.208333333336</v>
      </c>
      <c r="S255" s="9">
        <f t="shared" si="10"/>
        <v>40653.208333333336</v>
      </c>
    </row>
    <row r="256" spans="1:19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1"/>
        <v>184.89130434782609</v>
      </c>
      <c r="P256" t="s">
        <v>2046</v>
      </c>
      <c r="Q256" t="s">
        <v>2047</v>
      </c>
      <c r="R256" s="9">
        <f t="shared" si="9"/>
        <v>42787.25</v>
      </c>
      <c r="S256" s="9">
        <f t="shared" si="10"/>
        <v>42789.25</v>
      </c>
    </row>
    <row r="257" spans="1:19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1"/>
        <v>120.16770186335404</v>
      </c>
      <c r="P257" t="s">
        <v>2034</v>
      </c>
      <c r="Q257" t="s">
        <v>2035</v>
      </c>
      <c r="R257" s="9">
        <f t="shared" si="9"/>
        <v>40590.25</v>
      </c>
      <c r="S257" s="9">
        <f t="shared" si="10"/>
        <v>40595.25</v>
      </c>
    </row>
    <row r="258" spans="1:19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1"/>
        <v>23.390243902439025</v>
      </c>
      <c r="P258" t="s">
        <v>2034</v>
      </c>
      <c r="Q258" t="s">
        <v>2035</v>
      </c>
      <c r="R258" s="9">
        <f t="shared" si="9"/>
        <v>42393.25</v>
      </c>
      <c r="S258" s="9">
        <f t="shared" si="10"/>
        <v>42430.25</v>
      </c>
    </row>
    <row r="259" spans="1:19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11"/>
        <v>146</v>
      </c>
      <c r="P259" t="s">
        <v>2038</v>
      </c>
      <c r="Q259" t="s">
        <v>2039</v>
      </c>
      <c r="R259" s="9">
        <f t="shared" ref="R259:R322" si="12">(((J259/60/60)/24)+DATE(1970,1,1))</f>
        <v>41338.25</v>
      </c>
      <c r="S259" s="9">
        <f t="shared" ref="S259:S322" si="13">(((K259/60/60)/24)+DATE(1970,1,1))</f>
        <v>41352.208333333336</v>
      </c>
    </row>
    <row r="260" spans="1:19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14">(E260/D260)*100</f>
        <v>268.48</v>
      </c>
      <c r="P260" t="s">
        <v>2038</v>
      </c>
      <c r="Q260" t="s">
        <v>2039</v>
      </c>
      <c r="R260" s="9">
        <f t="shared" si="12"/>
        <v>42712.25</v>
      </c>
      <c r="S260" s="9">
        <f t="shared" si="13"/>
        <v>42732.25</v>
      </c>
    </row>
    <row r="261" spans="1:19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4"/>
        <v>597.5</v>
      </c>
      <c r="P261" t="s">
        <v>2053</v>
      </c>
      <c r="Q261" t="s">
        <v>2054</v>
      </c>
      <c r="R261" s="9">
        <f t="shared" si="12"/>
        <v>41251.25</v>
      </c>
      <c r="S261" s="9">
        <f t="shared" si="13"/>
        <v>41270.25</v>
      </c>
    </row>
    <row r="262" spans="1:19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4"/>
        <v>157.69841269841268</v>
      </c>
      <c r="P262" t="s">
        <v>2034</v>
      </c>
      <c r="Q262" t="s">
        <v>2035</v>
      </c>
      <c r="R262" s="9">
        <f t="shared" si="12"/>
        <v>41180.208333333336</v>
      </c>
      <c r="S262" s="9">
        <f t="shared" si="13"/>
        <v>41192.208333333336</v>
      </c>
    </row>
    <row r="263" spans="1:19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4"/>
        <v>31.201660735468568</v>
      </c>
      <c r="P263" t="s">
        <v>2034</v>
      </c>
      <c r="Q263" t="s">
        <v>2035</v>
      </c>
      <c r="R263" s="9">
        <f t="shared" si="12"/>
        <v>40415.208333333336</v>
      </c>
      <c r="S263" s="9">
        <f t="shared" si="13"/>
        <v>40419.208333333336</v>
      </c>
    </row>
    <row r="264" spans="1:19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4"/>
        <v>313.41176470588238</v>
      </c>
      <c r="P264" t="s">
        <v>2034</v>
      </c>
      <c r="Q264" t="s">
        <v>2044</v>
      </c>
      <c r="R264" s="9">
        <f t="shared" si="12"/>
        <v>40638.208333333336</v>
      </c>
      <c r="S264" s="9">
        <f t="shared" si="13"/>
        <v>40664.208333333336</v>
      </c>
    </row>
    <row r="265" spans="1:19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4"/>
        <v>370.89655172413791</v>
      </c>
      <c r="P265" t="s">
        <v>2053</v>
      </c>
      <c r="Q265" t="s">
        <v>2054</v>
      </c>
      <c r="R265" s="9">
        <f t="shared" si="12"/>
        <v>40187.25</v>
      </c>
      <c r="S265" s="9">
        <f t="shared" si="13"/>
        <v>40187.25</v>
      </c>
    </row>
    <row r="266" spans="1:19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4"/>
        <v>362.66447368421052</v>
      </c>
      <c r="P266" t="s">
        <v>2038</v>
      </c>
      <c r="Q266" t="s">
        <v>2039</v>
      </c>
      <c r="R266" s="9">
        <f t="shared" si="12"/>
        <v>41317.25</v>
      </c>
      <c r="S266" s="9">
        <f t="shared" si="13"/>
        <v>41333.25</v>
      </c>
    </row>
    <row r="267" spans="1:19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4"/>
        <v>123.08163265306122</v>
      </c>
      <c r="P267" t="s">
        <v>2038</v>
      </c>
      <c r="Q267" t="s">
        <v>2039</v>
      </c>
      <c r="R267" s="9">
        <f t="shared" si="12"/>
        <v>42372.25</v>
      </c>
      <c r="S267" s="9">
        <f t="shared" si="13"/>
        <v>42416.25</v>
      </c>
    </row>
    <row r="268" spans="1:19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4"/>
        <v>76.766756032171585</v>
      </c>
      <c r="P268" t="s">
        <v>2034</v>
      </c>
      <c r="Q268" t="s">
        <v>2057</v>
      </c>
      <c r="R268" s="9">
        <f t="shared" si="12"/>
        <v>41950.25</v>
      </c>
      <c r="S268" s="9">
        <f t="shared" si="13"/>
        <v>41983.25</v>
      </c>
    </row>
    <row r="269" spans="1:19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4"/>
        <v>233.62012987012989</v>
      </c>
      <c r="P269" t="s">
        <v>2038</v>
      </c>
      <c r="Q269" t="s">
        <v>2039</v>
      </c>
      <c r="R269" s="9">
        <f t="shared" si="12"/>
        <v>41206.208333333336</v>
      </c>
      <c r="S269" s="9">
        <f t="shared" si="13"/>
        <v>41222.25</v>
      </c>
    </row>
    <row r="270" spans="1:19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4"/>
        <v>180.53333333333333</v>
      </c>
      <c r="P270" t="s">
        <v>2040</v>
      </c>
      <c r="Q270" t="s">
        <v>2041</v>
      </c>
      <c r="R270" s="9">
        <f t="shared" si="12"/>
        <v>41186.208333333336</v>
      </c>
      <c r="S270" s="9">
        <f t="shared" si="13"/>
        <v>41232.25</v>
      </c>
    </row>
    <row r="271" spans="1:19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4"/>
        <v>252.62857142857143</v>
      </c>
      <c r="P271" t="s">
        <v>2040</v>
      </c>
      <c r="Q271" t="s">
        <v>2059</v>
      </c>
      <c r="R271" s="9">
        <f t="shared" si="12"/>
        <v>43496.25</v>
      </c>
      <c r="S271" s="9">
        <f t="shared" si="13"/>
        <v>43517.25</v>
      </c>
    </row>
    <row r="272" spans="1:19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4"/>
        <v>27.176538240368025</v>
      </c>
      <c r="P272" t="s">
        <v>2049</v>
      </c>
      <c r="Q272" t="s">
        <v>2050</v>
      </c>
      <c r="R272" s="9">
        <f t="shared" si="12"/>
        <v>40514.25</v>
      </c>
      <c r="S272" s="9">
        <f t="shared" si="13"/>
        <v>40516.25</v>
      </c>
    </row>
    <row r="273" spans="1:19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4"/>
        <v>1.2706571242680547</v>
      </c>
      <c r="P273" t="s">
        <v>2053</v>
      </c>
      <c r="Q273" t="s">
        <v>2054</v>
      </c>
      <c r="R273" s="9">
        <f t="shared" si="12"/>
        <v>42345.25</v>
      </c>
      <c r="S273" s="9">
        <f t="shared" si="13"/>
        <v>42376.25</v>
      </c>
    </row>
    <row r="274" spans="1:19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4"/>
        <v>304.0097847358121</v>
      </c>
      <c r="P274" t="s">
        <v>2038</v>
      </c>
      <c r="Q274" t="s">
        <v>2039</v>
      </c>
      <c r="R274" s="9">
        <f t="shared" si="12"/>
        <v>43656.208333333328</v>
      </c>
      <c r="S274" s="9">
        <f t="shared" si="13"/>
        <v>43681.208333333328</v>
      </c>
    </row>
    <row r="275" spans="1:19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4"/>
        <v>137.23076923076923</v>
      </c>
      <c r="P275" t="s">
        <v>2038</v>
      </c>
      <c r="Q275" t="s">
        <v>2039</v>
      </c>
      <c r="R275" s="9">
        <f t="shared" si="12"/>
        <v>42995.208333333328</v>
      </c>
      <c r="S275" s="9">
        <f t="shared" si="13"/>
        <v>42998.208333333328</v>
      </c>
    </row>
    <row r="276" spans="1:19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4"/>
        <v>32.208333333333336</v>
      </c>
      <c r="P276" t="s">
        <v>2038</v>
      </c>
      <c r="Q276" t="s">
        <v>2039</v>
      </c>
      <c r="R276" s="9">
        <f t="shared" si="12"/>
        <v>43045.25</v>
      </c>
      <c r="S276" s="9">
        <f t="shared" si="13"/>
        <v>43050.25</v>
      </c>
    </row>
    <row r="277" spans="1:19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4"/>
        <v>241.51282051282053</v>
      </c>
      <c r="P277" t="s">
        <v>2046</v>
      </c>
      <c r="Q277" t="s">
        <v>2058</v>
      </c>
      <c r="R277" s="9">
        <f t="shared" si="12"/>
        <v>43561.208333333328</v>
      </c>
      <c r="S277" s="9">
        <f t="shared" si="13"/>
        <v>43569.208333333328</v>
      </c>
    </row>
    <row r="278" spans="1:19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4"/>
        <v>96.8</v>
      </c>
      <c r="P278" t="s">
        <v>2049</v>
      </c>
      <c r="Q278" t="s">
        <v>2050</v>
      </c>
      <c r="R278" s="9">
        <f t="shared" si="12"/>
        <v>41018.208333333336</v>
      </c>
      <c r="S278" s="9">
        <f t="shared" si="13"/>
        <v>41023.208333333336</v>
      </c>
    </row>
    <row r="279" spans="1:19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4"/>
        <v>1066.4285714285716</v>
      </c>
      <c r="P279" t="s">
        <v>2038</v>
      </c>
      <c r="Q279" t="s">
        <v>2039</v>
      </c>
      <c r="R279" s="9">
        <f t="shared" si="12"/>
        <v>40378.208333333336</v>
      </c>
      <c r="S279" s="9">
        <f t="shared" si="13"/>
        <v>40380.208333333336</v>
      </c>
    </row>
    <row r="280" spans="1:19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4"/>
        <v>325.88888888888891</v>
      </c>
      <c r="P280" t="s">
        <v>2036</v>
      </c>
      <c r="Q280" t="s">
        <v>2037</v>
      </c>
      <c r="R280" s="9">
        <f t="shared" si="12"/>
        <v>41239.25</v>
      </c>
      <c r="S280" s="9">
        <f t="shared" si="13"/>
        <v>41264.25</v>
      </c>
    </row>
    <row r="281" spans="1:19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4"/>
        <v>170.70000000000002</v>
      </c>
      <c r="P281" t="s">
        <v>2038</v>
      </c>
      <c r="Q281" t="s">
        <v>2039</v>
      </c>
      <c r="R281" s="9">
        <f t="shared" si="12"/>
        <v>43346.208333333328</v>
      </c>
      <c r="S281" s="9">
        <f t="shared" si="13"/>
        <v>43349.208333333328</v>
      </c>
    </row>
    <row r="282" spans="1:19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4"/>
        <v>581.44000000000005</v>
      </c>
      <c r="P282" t="s">
        <v>2040</v>
      </c>
      <c r="Q282" t="s">
        <v>2048</v>
      </c>
      <c r="R282" s="9">
        <f t="shared" si="12"/>
        <v>43060.25</v>
      </c>
      <c r="S282" s="9">
        <f t="shared" si="13"/>
        <v>43066.25</v>
      </c>
    </row>
    <row r="283" spans="1:19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4"/>
        <v>91.520972644376897</v>
      </c>
      <c r="P283" t="s">
        <v>2038</v>
      </c>
      <c r="Q283" t="s">
        <v>2039</v>
      </c>
      <c r="R283" s="9">
        <f t="shared" si="12"/>
        <v>40979.25</v>
      </c>
      <c r="S283" s="9">
        <f t="shared" si="13"/>
        <v>41000.208333333336</v>
      </c>
    </row>
    <row r="284" spans="1:19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4"/>
        <v>108.04761904761904</v>
      </c>
      <c r="P284" t="s">
        <v>2040</v>
      </c>
      <c r="Q284" t="s">
        <v>2059</v>
      </c>
      <c r="R284" s="9">
        <f t="shared" si="12"/>
        <v>42701.25</v>
      </c>
      <c r="S284" s="9">
        <f t="shared" si="13"/>
        <v>42707.25</v>
      </c>
    </row>
    <row r="285" spans="1:19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4"/>
        <v>18.728395061728396</v>
      </c>
      <c r="P285" t="s">
        <v>2034</v>
      </c>
      <c r="Q285" t="s">
        <v>2035</v>
      </c>
      <c r="R285" s="9">
        <f t="shared" si="12"/>
        <v>42520.208333333328</v>
      </c>
      <c r="S285" s="9">
        <f t="shared" si="13"/>
        <v>42525.208333333328</v>
      </c>
    </row>
    <row r="286" spans="1:19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4"/>
        <v>83.193877551020407</v>
      </c>
      <c r="P286" t="s">
        <v>2036</v>
      </c>
      <c r="Q286" t="s">
        <v>2037</v>
      </c>
      <c r="R286" s="9">
        <f t="shared" si="12"/>
        <v>41030.208333333336</v>
      </c>
      <c r="S286" s="9">
        <f t="shared" si="13"/>
        <v>41035.208333333336</v>
      </c>
    </row>
    <row r="287" spans="1:19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4"/>
        <v>706.33333333333337</v>
      </c>
      <c r="P287" t="s">
        <v>2038</v>
      </c>
      <c r="Q287" t="s">
        <v>2039</v>
      </c>
      <c r="R287" s="9">
        <f t="shared" si="12"/>
        <v>42623.208333333328</v>
      </c>
      <c r="S287" s="9">
        <f t="shared" si="13"/>
        <v>42661.208333333328</v>
      </c>
    </row>
    <row r="288" spans="1:19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4"/>
        <v>17.446030330062445</v>
      </c>
      <c r="P288" t="s">
        <v>2038</v>
      </c>
      <c r="Q288" t="s">
        <v>2039</v>
      </c>
      <c r="R288" s="9">
        <f t="shared" si="12"/>
        <v>42697.25</v>
      </c>
      <c r="S288" s="9">
        <f t="shared" si="13"/>
        <v>42704.25</v>
      </c>
    </row>
    <row r="289" spans="1:19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4"/>
        <v>209.73015873015873</v>
      </c>
      <c r="P289" t="s">
        <v>2034</v>
      </c>
      <c r="Q289" t="s">
        <v>2042</v>
      </c>
      <c r="R289" s="9">
        <f t="shared" si="12"/>
        <v>42122.208333333328</v>
      </c>
      <c r="S289" s="9">
        <f t="shared" si="13"/>
        <v>42122.208333333328</v>
      </c>
    </row>
    <row r="290" spans="1:19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4"/>
        <v>97.785714285714292</v>
      </c>
      <c r="P290" t="s">
        <v>2034</v>
      </c>
      <c r="Q290" t="s">
        <v>2056</v>
      </c>
      <c r="R290" s="9">
        <f t="shared" si="12"/>
        <v>40982.208333333336</v>
      </c>
      <c r="S290" s="9">
        <f t="shared" si="13"/>
        <v>40983.208333333336</v>
      </c>
    </row>
    <row r="291" spans="1:19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4"/>
        <v>1684.25</v>
      </c>
      <c r="P291" t="s">
        <v>2038</v>
      </c>
      <c r="Q291" t="s">
        <v>2039</v>
      </c>
      <c r="R291" s="9">
        <f t="shared" si="12"/>
        <v>42219.208333333328</v>
      </c>
      <c r="S291" s="9">
        <f t="shared" si="13"/>
        <v>42222.208333333328</v>
      </c>
    </row>
    <row r="292" spans="1:19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4"/>
        <v>54.402135231316727</v>
      </c>
      <c r="P292" t="s">
        <v>2040</v>
      </c>
      <c r="Q292" t="s">
        <v>2041</v>
      </c>
      <c r="R292" s="9">
        <f t="shared" si="12"/>
        <v>41404.208333333336</v>
      </c>
      <c r="S292" s="9">
        <f t="shared" si="13"/>
        <v>41436.208333333336</v>
      </c>
    </row>
    <row r="293" spans="1:19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4"/>
        <v>456.61111111111109</v>
      </c>
      <c r="P293" t="s">
        <v>2036</v>
      </c>
      <c r="Q293" t="s">
        <v>2037</v>
      </c>
      <c r="R293" s="9">
        <f t="shared" si="12"/>
        <v>40831.208333333336</v>
      </c>
      <c r="S293" s="9">
        <f t="shared" si="13"/>
        <v>40835.208333333336</v>
      </c>
    </row>
    <row r="294" spans="1:19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4"/>
        <v>9.8219178082191778</v>
      </c>
      <c r="P294" t="s">
        <v>2032</v>
      </c>
      <c r="Q294" t="s">
        <v>2033</v>
      </c>
      <c r="R294" s="9">
        <f t="shared" si="12"/>
        <v>40984.208333333336</v>
      </c>
      <c r="S294" s="9">
        <f t="shared" si="13"/>
        <v>41002.208333333336</v>
      </c>
    </row>
    <row r="295" spans="1:19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4"/>
        <v>16.384615384615383</v>
      </c>
      <c r="P295" t="s">
        <v>2038</v>
      </c>
      <c r="Q295" t="s">
        <v>2039</v>
      </c>
      <c r="R295" s="9">
        <f t="shared" si="12"/>
        <v>40456.208333333336</v>
      </c>
      <c r="S295" s="9">
        <f t="shared" si="13"/>
        <v>40465.208333333336</v>
      </c>
    </row>
    <row r="296" spans="1:19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4"/>
        <v>1339.6666666666667</v>
      </c>
      <c r="P296" t="s">
        <v>2038</v>
      </c>
      <c r="Q296" t="s">
        <v>2039</v>
      </c>
      <c r="R296" s="9">
        <f t="shared" si="12"/>
        <v>43399.208333333328</v>
      </c>
      <c r="S296" s="9">
        <f t="shared" si="13"/>
        <v>43411.25</v>
      </c>
    </row>
    <row r="297" spans="1:19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4"/>
        <v>35.650077760497666</v>
      </c>
      <c r="P297" t="s">
        <v>2038</v>
      </c>
      <c r="Q297" t="s">
        <v>2039</v>
      </c>
      <c r="R297" s="9">
        <f t="shared" si="12"/>
        <v>41562.208333333336</v>
      </c>
      <c r="S297" s="9">
        <f t="shared" si="13"/>
        <v>41587.25</v>
      </c>
    </row>
    <row r="298" spans="1:19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4"/>
        <v>54.950819672131146</v>
      </c>
      <c r="P298" t="s">
        <v>2038</v>
      </c>
      <c r="Q298" t="s">
        <v>2039</v>
      </c>
      <c r="R298" s="9">
        <f t="shared" si="12"/>
        <v>43493.25</v>
      </c>
      <c r="S298" s="9">
        <f t="shared" si="13"/>
        <v>43515.25</v>
      </c>
    </row>
    <row r="299" spans="1:19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4"/>
        <v>94.236111111111114</v>
      </c>
      <c r="P299" t="s">
        <v>2038</v>
      </c>
      <c r="Q299" t="s">
        <v>2039</v>
      </c>
      <c r="R299" s="9">
        <f t="shared" si="12"/>
        <v>41653.25</v>
      </c>
      <c r="S299" s="9">
        <f t="shared" si="13"/>
        <v>41662.25</v>
      </c>
    </row>
    <row r="300" spans="1:19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4"/>
        <v>143.91428571428571</v>
      </c>
      <c r="P300" t="s">
        <v>2034</v>
      </c>
      <c r="Q300" t="s">
        <v>2035</v>
      </c>
      <c r="R300" s="9">
        <f t="shared" si="12"/>
        <v>42426.25</v>
      </c>
      <c r="S300" s="9">
        <f t="shared" si="13"/>
        <v>42444.208333333328</v>
      </c>
    </row>
    <row r="301" spans="1:19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4"/>
        <v>51.421052631578945</v>
      </c>
      <c r="P301" t="s">
        <v>2032</v>
      </c>
      <c r="Q301" t="s">
        <v>2033</v>
      </c>
      <c r="R301" s="9">
        <f t="shared" si="12"/>
        <v>42432.25</v>
      </c>
      <c r="S301" s="9">
        <f t="shared" si="13"/>
        <v>42488.208333333328</v>
      </c>
    </row>
    <row r="302" spans="1:19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4"/>
        <v>5</v>
      </c>
      <c r="P302" t="s">
        <v>2046</v>
      </c>
      <c r="Q302" t="s">
        <v>2047</v>
      </c>
      <c r="R302" s="9">
        <f t="shared" si="12"/>
        <v>42977.208333333328</v>
      </c>
      <c r="S302" s="9">
        <f t="shared" si="13"/>
        <v>42978.208333333328</v>
      </c>
    </row>
    <row r="303" spans="1:19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4"/>
        <v>1344.6666666666667</v>
      </c>
      <c r="P303" t="s">
        <v>2040</v>
      </c>
      <c r="Q303" t="s">
        <v>2041</v>
      </c>
      <c r="R303" s="9">
        <f t="shared" si="12"/>
        <v>42061.25</v>
      </c>
      <c r="S303" s="9">
        <f t="shared" si="13"/>
        <v>42078.208333333328</v>
      </c>
    </row>
    <row r="304" spans="1:19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4"/>
        <v>31.844940867279899</v>
      </c>
      <c r="P304" t="s">
        <v>2038</v>
      </c>
      <c r="Q304" t="s">
        <v>2039</v>
      </c>
      <c r="R304" s="9">
        <f t="shared" si="12"/>
        <v>43345.208333333328</v>
      </c>
      <c r="S304" s="9">
        <f t="shared" si="13"/>
        <v>43359.208333333328</v>
      </c>
    </row>
    <row r="305" spans="1:19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4"/>
        <v>82.617647058823536</v>
      </c>
      <c r="P305" t="s">
        <v>2034</v>
      </c>
      <c r="Q305" t="s">
        <v>2044</v>
      </c>
      <c r="R305" s="9">
        <f t="shared" si="12"/>
        <v>42376.25</v>
      </c>
      <c r="S305" s="9">
        <f t="shared" si="13"/>
        <v>42381.25</v>
      </c>
    </row>
    <row r="306" spans="1:19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4"/>
        <v>546.14285714285722</v>
      </c>
      <c r="P306" t="s">
        <v>2040</v>
      </c>
      <c r="Q306" t="s">
        <v>2041</v>
      </c>
      <c r="R306" s="9">
        <f t="shared" si="12"/>
        <v>42589.208333333328</v>
      </c>
      <c r="S306" s="9">
        <f t="shared" si="13"/>
        <v>42630.208333333328</v>
      </c>
    </row>
    <row r="307" spans="1:19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4"/>
        <v>286.21428571428572</v>
      </c>
      <c r="P307" t="s">
        <v>2038</v>
      </c>
      <c r="Q307" t="s">
        <v>2039</v>
      </c>
      <c r="R307" s="9">
        <f t="shared" si="12"/>
        <v>42448.208333333328</v>
      </c>
      <c r="S307" s="9">
        <f t="shared" si="13"/>
        <v>42489.208333333328</v>
      </c>
    </row>
    <row r="308" spans="1:19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4"/>
        <v>7.9076923076923071</v>
      </c>
      <c r="P308" t="s">
        <v>2038</v>
      </c>
      <c r="Q308" t="s">
        <v>2039</v>
      </c>
      <c r="R308" s="9">
        <f t="shared" si="12"/>
        <v>42930.208333333328</v>
      </c>
      <c r="S308" s="9">
        <f t="shared" si="13"/>
        <v>42933.208333333328</v>
      </c>
    </row>
    <row r="309" spans="1:19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4"/>
        <v>132.13677811550153</v>
      </c>
      <c r="P309" t="s">
        <v>2046</v>
      </c>
      <c r="Q309" t="s">
        <v>2052</v>
      </c>
      <c r="R309" s="9">
        <f t="shared" si="12"/>
        <v>41066.208333333336</v>
      </c>
      <c r="S309" s="9">
        <f t="shared" si="13"/>
        <v>41086.208333333336</v>
      </c>
    </row>
    <row r="310" spans="1:19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4"/>
        <v>74.077834179357026</v>
      </c>
      <c r="P310" t="s">
        <v>2038</v>
      </c>
      <c r="Q310" t="s">
        <v>2039</v>
      </c>
      <c r="R310" s="9">
        <f t="shared" si="12"/>
        <v>40651.208333333336</v>
      </c>
      <c r="S310" s="9">
        <f t="shared" si="13"/>
        <v>40652.208333333336</v>
      </c>
    </row>
    <row r="311" spans="1:19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4"/>
        <v>75.292682926829272</v>
      </c>
      <c r="P311" t="s">
        <v>2034</v>
      </c>
      <c r="Q311" t="s">
        <v>2044</v>
      </c>
      <c r="R311" s="9">
        <f t="shared" si="12"/>
        <v>40807.208333333336</v>
      </c>
      <c r="S311" s="9">
        <f t="shared" si="13"/>
        <v>40827.208333333336</v>
      </c>
    </row>
    <row r="312" spans="1:19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4"/>
        <v>20.333333333333332</v>
      </c>
      <c r="P312" t="s">
        <v>2049</v>
      </c>
      <c r="Q312" t="s">
        <v>2050</v>
      </c>
      <c r="R312" s="9">
        <f t="shared" si="12"/>
        <v>40277.208333333336</v>
      </c>
      <c r="S312" s="9">
        <f t="shared" si="13"/>
        <v>40293.208333333336</v>
      </c>
    </row>
    <row r="313" spans="1:19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4"/>
        <v>203.36507936507937</v>
      </c>
      <c r="P313" t="s">
        <v>2038</v>
      </c>
      <c r="Q313" t="s">
        <v>2039</v>
      </c>
      <c r="R313" s="9">
        <f t="shared" si="12"/>
        <v>40590.25</v>
      </c>
      <c r="S313" s="9">
        <f t="shared" si="13"/>
        <v>40602.25</v>
      </c>
    </row>
    <row r="314" spans="1:19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4"/>
        <v>310.2284263959391</v>
      </c>
      <c r="P314" t="s">
        <v>2038</v>
      </c>
      <c r="Q314" t="s">
        <v>2039</v>
      </c>
      <c r="R314" s="9">
        <f t="shared" si="12"/>
        <v>41572.208333333336</v>
      </c>
      <c r="S314" s="9">
        <f t="shared" si="13"/>
        <v>41579.208333333336</v>
      </c>
    </row>
    <row r="315" spans="1:19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4"/>
        <v>395.31818181818181</v>
      </c>
      <c r="P315" t="s">
        <v>2034</v>
      </c>
      <c r="Q315" t="s">
        <v>2035</v>
      </c>
      <c r="R315" s="9">
        <f t="shared" si="12"/>
        <v>40966.25</v>
      </c>
      <c r="S315" s="9">
        <f t="shared" si="13"/>
        <v>40968.25</v>
      </c>
    </row>
    <row r="316" spans="1:19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4"/>
        <v>294.71428571428572</v>
      </c>
      <c r="P316" t="s">
        <v>2040</v>
      </c>
      <c r="Q316" t="s">
        <v>2041</v>
      </c>
      <c r="R316" s="9">
        <f t="shared" si="12"/>
        <v>43536.208333333328</v>
      </c>
      <c r="S316" s="9">
        <f t="shared" si="13"/>
        <v>43541.208333333328</v>
      </c>
    </row>
    <row r="317" spans="1:19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4"/>
        <v>33.89473684210526</v>
      </c>
      <c r="P317" t="s">
        <v>2038</v>
      </c>
      <c r="Q317" t="s">
        <v>2039</v>
      </c>
      <c r="R317" s="9">
        <f t="shared" si="12"/>
        <v>41783.208333333336</v>
      </c>
      <c r="S317" s="9">
        <f t="shared" si="13"/>
        <v>41812.208333333336</v>
      </c>
    </row>
    <row r="318" spans="1:19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4"/>
        <v>66.677083333333329</v>
      </c>
      <c r="P318" t="s">
        <v>2032</v>
      </c>
      <c r="Q318" t="s">
        <v>2033</v>
      </c>
      <c r="R318" s="9">
        <f t="shared" si="12"/>
        <v>43788.25</v>
      </c>
      <c r="S318" s="9">
        <f t="shared" si="13"/>
        <v>43789.25</v>
      </c>
    </row>
    <row r="319" spans="1:19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4"/>
        <v>19.227272727272727</v>
      </c>
      <c r="P319" t="s">
        <v>2038</v>
      </c>
      <c r="Q319" t="s">
        <v>2039</v>
      </c>
      <c r="R319" s="9">
        <f t="shared" si="12"/>
        <v>42869.208333333328</v>
      </c>
      <c r="S319" s="9">
        <f t="shared" si="13"/>
        <v>42882.208333333328</v>
      </c>
    </row>
    <row r="320" spans="1:19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4"/>
        <v>15.842105263157894</v>
      </c>
      <c r="P320" t="s">
        <v>2034</v>
      </c>
      <c r="Q320" t="s">
        <v>2035</v>
      </c>
      <c r="R320" s="9">
        <f t="shared" si="12"/>
        <v>41684.25</v>
      </c>
      <c r="S320" s="9">
        <f t="shared" si="13"/>
        <v>41686.25</v>
      </c>
    </row>
    <row r="321" spans="1:19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4"/>
        <v>38.702380952380956</v>
      </c>
      <c r="P321" t="s">
        <v>2036</v>
      </c>
      <c r="Q321" t="s">
        <v>2037</v>
      </c>
      <c r="R321" s="9">
        <f t="shared" si="12"/>
        <v>40402.208333333336</v>
      </c>
      <c r="S321" s="9">
        <f t="shared" si="13"/>
        <v>40426.208333333336</v>
      </c>
    </row>
    <row r="322" spans="1:19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4"/>
        <v>9.5876777251184837</v>
      </c>
      <c r="P322" t="s">
        <v>2046</v>
      </c>
      <c r="Q322" t="s">
        <v>2052</v>
      </c>
      <c r="R322" s="9">
        <f t="shared" si="12"/>
        <v>40673.208333333336</v>
      </c>
      <c r="S322" s="9">
        <f t="shared" si="13"/>
        <v>40682.208333333336</v>
      </c>
    </row>
    <row r="323" spans="1:19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14"/>
        <v>94.144366197183089</v>
      </c>
      <c r="P323" t="s">
        <v>2040</v>
      </c>
      <c r="Q323" t="s">
        <v>2051</v>
      </c>
      <c r="R323" s="9">
        <f t="shared" ref="R323:R386" si="15">(((J323/60/60)/24)+DATE(1970,1,1))</f>
        <v>40634.208333333336</v>
      </c>
      <c r="S323" s="9">
        <f t="shared" ref="S323:S386" si="16">(((K323/60/60)/24)+DATE(1970,1,1))</f>
        <v>40642.208333333336</v>
      </c>
    </row>
    <row r="324" spans="1:19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17">(E324/D324)*100</f>
        <v>166.56234096692114</v>
      </c>
      <c r="P324" t="s">
        <v>2038</v>
      </c>
      <c r="Q324" t="s">
        <v>2039</v>
      </c>
      <c r="R324" s="9">
        <f t="shared" si="15"/>
        <v>40507.25</v>
      </c>
      <c r="S324" s="9">
        <f t="shared" si="16"/>
        <v>40520.25</v>
      </c>
    </row>
    <row r="325" spans="1:19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7"/>
        <v>24.134831460674157</v>
      </c>
      <c r="P325" t="s">
        <v>2040</v>
      </c>
      <c r="Q325" t="s">
        <v>2041</v>
      </c>
      <c r="R325" s="9">
        <f t="shared" si="15"/>
        <v>41725.208333333336</v>
      </c>
      <c r="S325" s="9">
        <f t="shared" si="16"/>
        <v>41727.208333333336</v>
      </c>
    </row>
    <row r="326" spans="1:19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17"/>
        <v>164.05633802816902</v>
      </c>
      <c r="P326" t="s">
        <v>2038</v>
      </c>
      <c r="Q326" t="s">
        <v>2039</v>
      </c>
      <c r="R326" s="9">
        <f t="shared" si="15"/>
        <v>42176.208333333328</v>
      </c>
      <c r="S326" s="9">
        <f t="shared" si="16"/>
        <v>42188.208333333328</v>
      </c>
    </row>
    <row r="327" spans="1:19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17"/>
        <v>90.723076923076931</v>
      </c>
      <c r="P327" t="s">
        <v>2038</v>
      </c>
      <c r="Q327" t="s">
        <v>2039</v>
      </c>
      <c r="R327" s="9">
        <f t="shared" si="15"/>
        <v>43267.208333333328</v>
      </c>
      <c r="S327" s="9">
        <f t="shared" si="16"/>
        <v>43290.208333333328</v>
      </c>
    </row>
    <row r="328" spans="1:19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17"/>
        <v>46.194444444444443</v>
      </c>
      <c r="P328" t="s">
        <v>2040</v>
      </c>
      <c r="Q328" t="s">
        <v>2048</v>
      </c>
      <c r="R328" s="9">
        <f t="shared" si="15"/>
        <v>42364.25</v>
      </c>
      <c r="S328" s="9">
        <f t="shared" si="16"/>
        <v>42370.25</v>
      </c>
    </row>
    <row r="329" spans="1:19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17"/>
        <v>38.53846153846154</v>
      </c>
      <c r="P329" t="s">
        <v>2038</v>
      </c>
      <c r="Q329" t="s">
        <v>2039</v>
      </c>
      <c r="R329" s="9">
        <f t="shared" si="15"/>
        <v>43705.208333333328</v>
      </c>
      <c r="S329" s="9">
        <f t="shared" si="16"/>
        <v>43709.208333333328</v>
      </c>
    </row>
    <row r="330" spans="1:19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7"/>
        <v>133.56231003039514</v>
      </c>
      <c r="P330" t="s">
        <v>2034</v>
      </c>
      <c r="Q330" t="s">
        <v>2035</v>
      </c>
      <c r="R330" s="9">
        <f t="shared" si="15"/>
        <v>43434.25</v>
      </c>
      <c r="S330" s="9">
        <f t="shared" si="16"/>
        <v>43445.25</v>
      </c>
    </row>
    <row r="331" spans="1:19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17"/>
        <v>22.896588486140725</v>
      </c>
      <c r="P331" t="s">
        <v>2049</v>
      </c>
      <c r="Q331" t="s">
        <v>2050</v>
      </c>
      <c r="R331" s="9">
        <f t="shared" si="15"/>
        <v>42716.25</v>
      </c>
      <c r="S331" s="9">
        <f t="shared" si="16"/>
        <v>42727.25</v>
      </c>
    </row>
    <row r="332" spans="1:19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17"/>
        <v>184.95548961424333</v>
      </c>
      <c r="P332" t="s">
        <v>2040</v>
      </c>
      <c r="Q332" t="s">
        <v>2041</v>
      </c>
      <c r="R332" s="9">
        <f t="shared" si="15"/>
        <v>43077.25</v>
      </c>
      <c r="S332" s="9">
        <f t="shared" si="16"/>
        <v>43078.25</v>
      </c>
    </row>
    <row r="333" spans="1:19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7"/>
        <v>443.72727272727275</v>
      </c>
      <c r="P333" t="s">
        <v>2032</v>
      </c>
      <c r="Q333" t="s">
        <v>2033</v>
      </c>
      <c r="R333" s="9">
        <f t="shared" si="15"/>
        <v>40896.25</v>
      </c>
      <c r="S333" s="9">
        <f t="shared" si="16"/>
        <v>40897.25</v>
      </c>
    </row>
    <row r="334" spans="1:19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17"/>
        <v>199.9806763285024</v>
      </c>
      <c r="P334" t="s">
        <v>2036</v>
      </c>
      <c r="Q334" t="s">
        <v>2045</v>
      </c>
      <c r="R334" s="9">
        <f t="shared" si="15"/>
        <v>41361.208333333336</v>
      </c>
      <c r="S334" s="9">
        <f t="shared" si="16"/>
        <v>41362.208333333336</v>
      </c>
    </row>
    <row r="335" spans="1:19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17"/>
        <v>123.95833333333333</v>
      </c>
      <c r="P335" t="s">
        <v>2038</v>
      </c>
      <c r="Q335" t="s">
        <v>2039</v>
      </c>
      <c r="R335" s="9">
        <f t="shared" si="15"/>
        <v>43424.25</v>
      </c>
      <c r="S335" s="9">
        <f t="shared" si="16"/>
        <v>43452.25</v>
      </c>
    </row>
    <row r="336" spans="1:19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7"/>
        <v>186.61329305135951</v>
      </c>
      <c r="P336" t="s">
        <v>2034</v>
      </c>
      <c r="Q336" t="s">
        <v>2035</v>
      </c>
      <c r="R336" s="9">
        <f t="shared" si="15"/>
        <v>43110.25</v>
      </c>
      <c r="S336" s="9">
        <f t="shared" si="16"/>
        <v>43117.25</v>
      </c>
    </row>
    <row r="337" spans="1:19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7"/>
        <v>114.28538550057536</v>
      </c>
      <c r="P337" t="s">
        <v>2034</v>
      </c>
      <c r="Q337" t="s">
        <v>2035</v>
      </c>
      <c r="R337" s="9">
        <f t="shared" si="15"/>
        <v>43784.25</v>
      </c>
      <c r="S337" s="9">
        <f t="shared" si="16"/>
        <v>43797.25</v>
      </c>
    </row>
    <row r="338" spans="1:19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7"/>
        <v>97.032531824611041</v>
      </c>
      <c r="P338" t="s">
        <v>2034</v>
      </c>
      <c r="Q338" t="s">
        <v>2035</v>
      </c>
      <c r="R338" s="9">
        <f t="shared" si="15"/>
        <v>40527.25</v>
      </c>
      <c r="S338" s="9">
        <f t="shared" si="16"/>
        <v>40528.25</v>
      </c>
    </row>
    <row r="339" spans="1:19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17"/>
        <v>122.81904761904762</v>
      </c>
      <c r="P339" t="s">
        <v>2038</v>
      </c>
      <c r="Q339" t="s">
        <v>2039</v>
      </c>
      <c r="R339" s="9">
        <f t="shared" si="15"/>
        <v>43780.25</v>
      </c>
      <c r="S339" s="9">
        <f t="shared" si="16"/>
        <v>43781.25</v>
      </c>
    </row>
    <row r="340" spans="1:19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17"/>
        <v>179.14326647564468</v>
      </c>
      <c r="P340" t="s">
        <v>2038</v>
      </c>
      <c r="Q340" t="s">
        <v>2039</v>
      </c>
      <c r="R340" s="9">
        <f t="shared" si="15"/>
        <v>40821.208333333336</v>
      </c>
      <c r="S340" s="9">
        <f t="shared" si="16"/>
        <v>40851.208333333336</v>
      </c>
    </row>
    <row r="341" spans="1:19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17"/>
        <v>79.951577402787962</v>
      </c>
      <c r="P341" t="s">
        <v>2038</v>
      </c>
      <c r="Q341" t="s">
        <v>2039</v>
      </c>
      <c r="R341" s="9">
        <f t="shared" si="15"/>
        <v>42949.208333333328</v>
      </c>
      <c r="S341" s="9">
        <f t="shared" si="16"/>
        <v>42963.208333333328</v>
      </c>
    </row>
    <row r="342" spans="1:19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17"/>
        <v>94.242587601078171</v>
      </c>
      <c r="P342" t="s">
        <v>2053</v>
      </c>
      <c r="Q342" t="s">
        <v>2054</v>
      </c>
      <c r="R342" s="9">
        <f t="shared" si="15"/>
        <v>40889.25</v>
      </c>
      <c r="S342" s="9">
        <f t="shared" si="16"/>
        <v>40890.25</v>
      </c>
    </row>
    <row r="343" spans="1:19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17"/>
        <v>84.669291338582681</v>
      </c>
      <c r="P343" t="s">
        <v>2034</v>
      </c>
      <c r="Q343" t="s">
        <v>2044</v>
      </c>
      <c r="R343" s="9">
        <f t="shared" si="15"/>
        <v>42244.208333333328</v>
      </c>
      <c r="S343" s="9">
        <f t="shared" si="16"/>
        <v>42251.208333333328</v>
      </c>
    </row>
    <row r="344" spans="1:19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17"/>
        <v>66.521920668058456</v>
      </c>
      <c r="P344" t="s">
        <v>2038</v>
      </c>
      <c r="Q344" t="s">
        <v>2039</v>
      </c>
      <c r="R344" s="9">
        <f t="shared" si="15"/>
        <v>41475.208333333336</v>
      </c>
      <c r="S344" s="9">
        <f t="shared" si="16"/>
        <v>41487.208333333336</v>
      </c>
    </row>
    <row r="345" spans="1:19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17"/>
        <v>53.922222222222224</v>
      </c>
      <c r="P345" t="s">
        <v>2038</v>
      </c>
      <c r="Q345" t="s">
        <v>2039</v>
      </c>
      <c r="R345" s="9">
        <f t="shared" si="15"/>
        <v>41597.25</v>
      </c>
      <c r="S345" s="9">
        <f t="shared" si="16"/>
        <v>41650.25</v>
      </c>
    </row>
    <row r="346" spans="1:19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17"/>
        <v>41.983299595141702</v>
      </c>
      <c r="P346" t="s">
        <v>2049</v>
      </c>
      <c r="Q346" t="s">
        <v>2050</v>
      </c>
      <c r="R346" s="9">
        <f t="shared" si="15"/>
        <v>43122.25</v>
      </c>
      <c r="S346" s="9">
        <f t="shared" si="16"/>
        <v>43162.25</v>
      </c>
    </row>
    <row r="347" spans="1:19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17"/>
        <v>14.69479695431472</v>
      </c>
      <c r="P347" t="s">
        <v>2040</v>
      </c>
      <c r="Q347" t="s">
        <v>2043</v>
      </c>
      <c r="R347" s="9">
        <f t="shared" si="15"/>
        <v>42194.208333333328</v>
      </c>
      <c r="S347" s="9">
        <f t="shared" si="16"/>
        <v>42195.208333333328</v>
      </c>
    </row>
    <row r="348" spans="1:19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17"/>
        <v>34.475000000000001</v>
      </c>
      <c r="P348" t="s">
        <v>2034</v>
      </c>
      <c r="Q348" t="s">
        <v>2044</v>
      </c>
      <c r="R348" s="9">
        <f t="shared" si="15"/>
        <v>42971.208333333328</v>
      </c>
      <c r="S348" s="9">
        <f t="shared" si="16"/>
        <v>43026.208333333328</v>
      </c>
    </row>
    <row r="349" spans="1:19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7"/>
        <v>1400.7777777777778</v>
      </c>
      <c r="P349" t="s">
        <v>2036</v>
      </c>
      <c r="Q349" t="s">
        <v>2037</v>
      </c>
      <c r="R349" s="9">
        <f t="shared" si="15"/>
        <v>42046.25</v>
      </c>
      <c r="S349" s="9">
        <f t="shared" si="16"/>
        <v>42070.25</v>
      </c>
    </row>
    <row r="350" spans="1:19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7"/>
        <v>71.770351758793964</v>
      </c>
      <c r="P350" t="s">
        <v>2032</v>
      </c>
      <c r="Q350" t="s">
        <v>2033</v>
      </c>
      <c r="R350" s="9">
        <f t="shared" si="15"/>
        <v>42782.25</v>
      </c>
      <c r="S350" s="9">
        <f t="shared" si="16"/>
        <v>42795.25</v>
      </c>
    </row>
    <row r="351" spans="1:19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17"/>
        <v>53.074115044247783</v>
      </c>
      <c r="P351" t="s">
        <v>2038</v>
      </c>
      <c r="Q351" t="s">
        <v>2039</v>
      </c>
      <c r="R351" s="9">
        <f t="shared" si="15"/>
        <v>42930.208333333328</v>
      </c>
      <c r="S351" s="9">
        <f t="shared" si="16"/>
        <v>42960.208333333328</v>
      </c>
    </row>
    <row r="352" spans="1:19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17"/>
        <v>5</v>
      </c>
      <c r="P352" t="s">
        <v>2034</v>
      </c>
      <c r="Q352" t="s">
        <v>2057</v>
      </c>
      <c r="R352" s="9">
        <f t="shared" si="15"/>
        <v>42144.208333333328</v>
      </c>
      <c r="S352" s="9">
        <f t="shared" si="16"/>
        <v>42162.208333333328</v>
      </c>
    </row>
    <row r="353" spans="1:19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7"/>
        <v>127.70715249662618</v>
      </c>
      <c r="P353" t="s">
        <v>2034</v>
      </c>
      <c r="Q353" t="s">
        <v>2035</v>
      </c>
      <c r="R353" s="9">
        <f t="shared" si="15"/>
        <v>42240.208333333328</v>
      </c>
      <c r="S353" s="9">
        <f t="shared" si="16"/>
        <v>42254.208333333328</v>
      </c>
    </row>
    <row r="354" spans="1:19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17"/>
        <v>34.892857142857139</v>
      </c>
      <c r="P354" t="s">
        <v>2038</v>
      </c>
      <c r="Q354" t="s">
        <v>2039</v>
      </c>
      <c r="R354" s="9">
        <f t="shared" si="15"/>
        <v>42315.25</v>
      </c>
      <c r="S354" s="9">
        <f t="shared" si="16"/>
        <v>42323.25</v>
      </c>
    </row>
    <row r="355" spans="1:19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17"/>
        <v>410.59821428571428</v>
      </c>
      <c r="P355" t="s">
        <v>2038</v>
      </c>
      <c r="Q355" t="s">
        <v>2039</v>
      </c>
      <c r="R355" s="9">
        <f t="shared" si="15"/>
        <v>43651.208333333328</v>
      </c>
      <c r="S355" s="9">
        <f t="shared" si="16"/>
        <v>43652.208333333328</v>
      </c>
    </row>
    <row r="356" spans="1:19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17"/>
        <v>123.73770491803278</v>
      </c>
      <c r="P356" t="s">
        <v>2040</v>
      </c>
      <c r="Q356" t="s">
        <v>2041</v>
      </c>
      <c r="R356" s="9">
        <f t="shared" si="15"/>
        <v>41520.208333333336</v>
      </c>
      <c r="S356" s="9">
        <f t="shared" si="16"/>
        <v>41527.208333333336</v>
      </c>
    </row>
    <row r="357" spans="1:19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17"/>
        <v>58.973684210526315</v>
      </c>
      <c r="P357" t="s">
        <v>2036</v>
      </c>
      <c r="Q357" t="s">
        <v>2045</v>
      </c>
      <c r="R357" s="9">
        <f t="shared" si="15"/>
        <v>42757.25</v>
      </c>
      <c r="S357" s="9">
        <f t="shared" si="16"/>
        <v>42797.25</v>
      </c>
    </row>
    <row r="358" spans="1:19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17"/>
        <v>36.892473118279568</v>
      </c>
      <c r="P358" t="s">
        <v>2038</v>
      </c>
      <c r="Q358" t="s">
        <v>2039</v>
      </c>
      <c r="R358" s="9">
        <f t="shared" si="15"/>
        <v>40922.25</v>
      </c>
      <c r="S358" s="9">
        <f t="shared" si="16"/>
        <v>40931.25</v>
      </c>
    </row>
    <row r="359" spans="1:19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17"/>
        <v>184.91304347826087</v>
      </c>
      <c r="P359" t="s">
        <v>2049</v>
      </c>
      <c r="Q359" t="s">
        <v>2050</v>
      </c>
      <c r="R359" s="9">
        <f t="shared" si="15"/>
        <v>42250.208333333328</v>
      </c>
      <c r="S359" s="9">
        <f t="shared" si="16"/>
        <v>42275.208333333328</v>
      </c>
    </row>
    <row r="360" spans="1:19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17"/>
        <v>11.814432989690722</v>
      </c>
      <c r="P360" t="s">
        <v>2053</v>
      </c>
      <c r="Q360" t="s">
        <v>2054</v>
      </c>
      <c r="R360" s="9">
        <f t="shared" si="15"/>
        <v>43322.208333333328</v>
      </c>
      <c r="S360" s="9">
        <f t="shared" si="16"/>
        <v>43325.208333333328</v>
      </c>
    </row>
    <row r="361" spans="1:19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17"/>
        <v>298.7</v>
      </c>
      <c r="P361" t="s">
        <v>2040</v>
      </c>
      <c r="Q361" t="s">
        <v>2048</v>
      </c>
      <c r="R361" s="9">
        <f t="shared" si="15"/>
        <v>40782.208333333336</v>
      </c>
      <c r="S361" s="9">
        <f t="shared" si="16"/>
        <v>40789.208333333336</v>
      </c>
    </row>
    <row r="362" spans="1:19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17"/>
        <v>226.35175879396985</v>
      </c>
      <c r="P362" t="s">
        <v>2038</v>
      </c>
      <c r="Q362" t="s">
        <v>2039</v>
      </c>
      <c r="R362" s="9">
        <f t="shared" si="15"/>
        <v>40544.25</v>
      </c>
      <c r="S362" s="9">
        <f t="shared" si="16"/>
        <v>40558.25</v>
      </c>
    </row>
    <row r="363" spans="1:19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17"/>
        <v>173.56363636363636</v>
      </c>
      <c r="P363" t="s">
        <v>2038</v>
      </c>
      <c r="Q363" t="s">
        <v>2039</v>
      </c>
      <c r="R363" s="9">
        <f t="shared" si="15"/>
        <v>43015.208333333328</v>
      </c>
      <c r="S363" s="9">
        <f t="shared" si="16"/>
        <v>43039.208333333328</v>
      </c>
    </row>
    <row r="364" spans="1:19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7"/>
        <v>371.75675675675677</v>
      </c>
      <c r="P364" t="s">
        <v>2034</v>
      </c>
      <c r="Q364" t="s">
        <v>2035</v>
      </c>
      <c r="R364" s="9">
        <f t="shared" si="15"/>
        <v>40570.25</v>
      </c>
      <c r="S364" s="9">
        <f t="shared" si="16"/>
        <v>40608.25</v>
      </c>
    </row>
    <row r="365" spans="1:19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7"/>
        <v>160.19230769230771</v>
      </c>
      <c r="P365" t="s">
        <v>2034</v>
      </c>
      <c r="Q365" t="s">
        <v>2035</v>
      </c>
      <c r="R365" s="9">
        <f t="shared" si="15"/>
        <v>40904.25</v>
      </c>
      <c r="S365" s="9">
        <f t="shared" si="16"/>
        <v>40905.25</v>
      </c>
    </row>
    <row r="366" spans="1:19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17"/>
        <v>1616.3333333333335</v>
      </c>
      <c r="P366" t="s">
        <v>2034</v>
      </c>
      <c r="Q366" t="s">
        <v>2044</v>
      </c>
      <c r="R366" s="9">
        <f t="shared" si="15"/>
        <v>43164.25</v>
      </c>
      <c r="S366" s="9">
        <f t="shared" si="16"/>
        <v>43194.208333333328</v>
      </c>
    </row>
    <row r="367" spans="1:19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17"/>
        <v>733.4375</v>
      </c>
      <c r="P367" t="s">
        <v>2038</v>
      </c>
      <c r="Q367" t="s">
        <v>2039</v>
      </c>
      <c r="R367" s="9">
        <f t="shared" si="15"/>
        <v>42733.25</v>
      </c>
      <c r="S367" s="9">
        <f t="shared" si="16"/>
        <v>42760.25</v>
      </c>
    </row>
    <row r="368" spans="1:19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17"/>
        <v>592.11111111111109</v>
      </c>
      <c r="P368" t="s">
        <v>2038</v>
      </c>
      <c r="Q368" t="s">
        <v>2039</v>
      </c>
      <c r="R368" s="9">
        <f t="shared" si="15"/>
        <v>40546.25</v>
      </c>
      <c r="S368" s="9">
        <f t="shared" si="16"/>
        <v>40547.25</v>
      </c>
    </row>
    <row r="369" spans="1:19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17"/>
        <v>18.888888888888889</v>
      </c>
      <c r="P369" t="s">
        <v>2038</v>
      </c>
      <c r="Q369" t="s">
        <v>2039</v>
      </c>
      <c r="R369" s="9">
        <f t="shared" si="15"/>
        <v>41930.208333333336</v>
      </c>
      <c r="S369" s="9">
        <f t="shared" si="16"/>
        <v>41954.25</v>
      </c>
    </row>
    <row r="370" spans="1:19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17"/>
        <v>276.80769230769232</v>
      </c>
      <c r="P370" t="s">
        <v>2040</v>
      </c>
      <c r="Q370" t="s">
        <v>2041</v>
      </c>
      <c r="R370" s="9">
        <f t="shared" si="15"/>
        <v>40464.208333333336</v>
      </c>
      <c r="S370" s="9">
        <f t="shared" si="16"/>
        <v>40487.208333333336</v>
      </c>
    </row>
    <row r="371" spans="1:19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17"/>
        <v>273.01851851851848</v>
      </c>
      <c r="P371" t="s">
        <v>2040</v>
      </c>
      <c r="Q371" t="s">
        <v>2059</v>
      </c>
      <c r="R371" s="9">
        <f t="shared" si="15"/>
        <v>41308.25</v>
      </c>
      <c r="S371" s="9">
        <f t="shared" si="16"/>
        <v>41347.208333333336</v>
      </c>
    </row>
    <row r="372" spans="1:19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17"/>
        <v>159.36331255565449</v>
      </c>
      <c r="P372" t="s">
        <v>2038</v>
      </c>
      <c r="Q372" t="s">
        <v>2039</v>
      </c>
      <c r="R372" s="9">
        <f t="shared" si="15"/>
        <v>43570.208333333328</v>
      </c>
      <c r="S372" s="9">
        <f t="shared" si="16"/>
        <v>43576.208333333328</v>
      </c>
    </row>
    <row r="373" spans="1:19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17"/>
        <v>67.869978858350947</v>
      </c>
      <c r="P373" t="s">
        <v>2038</v>
      </c>
      <c r="Q373" t="s">
        <v>2039</v>
      </c>
      <c r="R373" s="9">
        <f t="shared" si="15"/>
        <v>42043.25</v>
      </c>
      <c r="S373" s="9">
        <f t="shared" si="16"/>
        <v>42094.208333333328</v>
      </c>
    </row>
    <row r="374" spans="1:19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17"/>
        <v>1591.5555555555554</v>
      </c>
      <c r="P374" t="s">
        <v>2040</v>
      </c>
      <c r="Q374" t="s">
        <v>2041</v>
      </c>
      <c r="R374" s="9">
        <f t="shared" si="15"/>
        <v>42012.25</v>
      </c>
      <c r="S374" s="9">
        <f t="shared" si="16"/>
        <v>42032.25</v>
      </c>
    </row>
    <row r="375" spans="1:19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17"/>
        <v>730.18222222222221</v>
      </c>
      <c r="P375" t="s">
        <v>2038</v>
      </c>
      <c r="Q375" t="s">
        <v>2039</v>
      </c>
      <c r="R375" s="9">
        <f t="shared" si="15"/>
        <v>42964.208333333328</v>
      </c>
      <c r="S375" s="9">
        <f t="shared" si="16"/>
        <v>42972.208333333328</v>
      </c>
    </row>
    <row r="376" spans="1:19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17"/>
        <v>13.185782556750297</v>
      </c>
      <c r="P376" t="s">
        <v>2040</v>
      </c>
      <c r="Q376" t="s">
        <v>2041</v>
      </c>
      <c r="R376" s="9">
        <f t="shared" si="15"/>
        <v>43476.25</v>
      </c>
      <c r="S376" s="9">
        <f t="shared" si="16"/>
        <v>43481.25</v>
      </c>
    </row>
    <row r="377" spans="1:19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17"/>
        <v>54.777777777777779</v>
      </c>
      <c r="P377" t="s">
        <v>2034</v>
      </c>
      <c r="Q377" t="s">
        <v>2044</v>
      </c>
      <c r="R377" s="9">
        <f t="shared" si="15"/>
        <v>42293.208333333328</v>
      </c>
      <c r="S377" s="9">
        <f t="shared" si="16"/>
        <v>42350.25</v>
      </c>
    </row>
    <row r="378" spans="1:19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7"/>
        <v>361.02941176470591</v>
      </c>
      <c r="P378" t="s">
        <v>2034</v>
      </c>
      <c r="Q378" t="s">
        <v>2035</v>
      </c>
      <c r="R378" s="9">
        <f t="shared" si="15"/>
        <v>41826.208333333336</v>
      </c>
      <c r="S378" s="9">
        <f t="shared" si="16"/>
        <v>41832.208333333336</v>
      </c>
    </row>
    <row r="379" spans="1:19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17"/>
        <v>10.257545271629779</v>
      </c>
      <c r="P379" t="s">
        <v>2038</v>
      </c>
      <c r="Q379" t="s">
        <v>2039</v>
      </c>
      <c r="R379" s="9">
        <f t="shared" si="15"/>
        <v>43760.208333333328</v>
      </c>
      <c r="S379" s="9">
        <f t="shared" si="16"/>
        <v>43774.25</v>
      </c>
    </row>
    <row r="380" spans="1:19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17"/>
        <v>13.962962962962964</v>
      </c>
      <c r="P380" t="s">
        <v>2040</v>
      </c>
      <c r="Q380" t="s">
        <v>2041</v>
      </c>
      <c r="R380" s="9">
        <f t="shared" si="15"/>
        <v>43241.208333333328</v>
      </c>
      <c r="S380" s="9">
        <f t="shared" si="16"/>
        <v>43279.208333333328</v>
      </c>
    </row>
    <row r="381" spans="1:19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17"/>
        <v>40.444444444444443</v>
      </c>
      <c r="P381" t="s">
        <v>2038</v>
      </c>
      <c r="Q381" t="s">
        <v>2039</v>
      </c>
      <c r="R381" s="9">
        <f t="shared" si="15"/>
        <v>40843.208333333336</v>
      </c>
      <c r="S381" s="9">
        <f t="shared" si="16"/>
        <v>40857.25</v>
      </c>
    </row>
    <row r="382" spans="1:19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17"/>
        <v>160.32</v>
      </c>
      <c r="P382" t="s">
        <v>2038</v>
      </c>
      <c r="Q382" t="s">
        <v>2039</v>
      </c>
      <c r="R382" s="9">
        <f t="shared" si="15"/>
        <v>41448.208333333336</v>
      </c>
      <c r="S382" s="9">
        <f t="shared" si="16"/>
        <v>41453.208333333336</v>
      </c>
    </row>
    <row r="383" spans="1:19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17"/>
        <v>183.9433962264151</v>
      </c>
      <c r="P383" t="s">
        <v>2038</v>
      </c>
      <c r="Q383" t="s">
        <v>2039</v>
      </c>
      <c r="R383" s="9">
        <f t="shared" si="15"/>
        <v>42163.208333333328</v>
      </c>
      <c r="S383" s="9">
        <f t="shared" si="16"/>
        <v>42209.208333333328</v>
      </c>
    </row>
    <row r="384" spans="1:19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17"/>
        <v>63.769230769230766</v>
      </c>
      <c r="P384" t="s">
        <v>2053</v>
      </c>
      <c r="Q384" t="s">
        <v>2054</v>
      </c>
      <c r="R384" s="9">
        <f t="shared" si="15"/>
        <v>43024.208333333328</v>
      </c>
      <c r="S384" s="9">
        <f t="shared" si="16"/>
        <v>43043.208333333328</v>
      </c>
    </row>
    <row r="385" spans="1:19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7"/>
        <v>225.38095238095238</v>
      </c>
      <c r="P385" t="s">
        <v>2032</v>
      </c>
      <c r="Q385" t="s">
        <v>2033</v>
      </c>
      <c r="R385" s="9">
        <f t="shared" si="15"/>
        <v>43509.25</v>
      </c>
      <c r="S385" s="9">
        <f t="shared" si="16"/>
        <v>43515.25</v>
      </c>
    </row>
    <row r="386" spans="1:19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17"/>
        <v>172.00961538461539</v>
      </c>
      <c r="P386" t="s">
        <v>2040</v>
      </c>
      <c r="Q386" t="s">
        <v>2041</v>
      </c>
      <c r="R386" s="9">
        <f t="shared" si="15"/>
        <v>42776.25</v>
      </c>
      <c r="S386" s="9">
        <f t="shared" si="16"/>
        <v>42803.25</v>
      </c>
    </row>
    <row r="387" spans="1:19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17"/>
        <v>146.16709511568124</v>
      </c>
      <c r="P387" t="s">
        <v>2046</v>
      </c>
      <c r="Q387" t="s">
        <v>2047</v>
      </c>
      <c r="R387" s="9">
        <f t="shared" ref="R387:R450" si="18">(((J387/60/60)/24)+DATE(1970,1,1))</f>
        <v>43553.208333333328</v>
      </c>
      <c r="S387" s="9">
        <f t="shared" ref="S387:S450" si="19">(((K387/60/60)/24)+DATE(1970,1,1))</f>
        <v>43585.208333333328</v>
      </c>
    </row>
    <row r="388" spans="1:19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20">(E388/D388)*100</f>
        <v>76.42361623616236</v>
      </c>
      <c r="P388" t="s">
        <v>2038</v>
      </c>
      <c r="Q388" t="s">
        <v>2039</v>
      </c>
      <c r="R388" s="9">
        <f t="shared" si="18"/>
        <v>40355.208333333336</v>
      </c>
      <c r="S388" s="9">
        <f t="shared" si="19"/>
        <v>40367.208333333336</v>
      </c>
    </row>
    <row r="389" spans="1:19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0"/>
        <v>39.261467889908261</v>
      </c>
      <c r="P389" t="s">
        <v>2036</v>
      </c>
      <c r="Q389" t="s">
        <v>2045</v>
      </c>
      <c r="R389" s="9">
        <f t="shared" si="18"/>
        <v>41072.208333333336</v>
      </c>
      <c r="S389" s="9">
        <f t="shared" si="19"/>
        <v>41077.208333333336</v>
      </c>
    </row>
    <row r="390" spans="1:19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0"/>
        <v>11.270034843205574</v>
      </c>
      <c r="P390" t="s">
        <v>2034</v>
      </c>
      <c r="Q390" t="s">
        <v>2044</v>
      </c>
      <c r="R390" s="9">
        <f t="shared" si="18"/>
        <v>40912.25</v>
      </c>
      <c r="S390" s="9">
        <f t="shared" si="19"/>
        <v>40914.25</v>
      </c>
    </row>
    <row r="391" spans="1:19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0"/>
        <v>122.11084337349398</v>
      </c>
      <c r="P391" t="s">
        <v>2038</v>
      </c>
      <c r="Q391" t="s">
        <v>2039</v>
      </c>
      <c r="R391" s="9">
        <f t="shared" si="18"/>
        <v>40479.208333333336</v>
      </c>
      <c r="S391" s="9">
        <f t="shared" si="19"/>
        <v>40506.25</v>
      </c>
    </row>
    <row r="392" spans="1:19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0"/>
        <v>186.54166666666669</v>
      </c>
      <c r="P392" t="s">
        <v>2053</v>
      </c>
      <c r="Q392" t="s">
        <v>2054</v>
      </c>
      <c r="R392" s="9">
        <f t="shared" si="18"/>
        <v>41530.208333333336</v>
      </c>
      <c r="S392" s="9">
        <f t="shared" si="19"/>
        <v>41545.208333333336</v>
      </c>
    </row>
    <row r="393" spans="1:19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0"/>
        <v>7.2731788079470201</v>
      </c>
      <c r="P393" t="s">
        <v>2046</v>
      </c>
      <c r="Q393" t="s">
        <v>2047</v>
      </c>
      <c r="R393" s="9">
        <f t="shared" si="18"/>
        <v>41653.25</v>
      </c>
      <c r="S393" s="9">
        <f t="shared" si="19"/>
        <v>41655.25</v>
      </c>
    </row>
    <row r="394" spans="1:19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0"/>
        <v>65.642371234207957</v>
      </c>
      <c r="P394" t="s">
        <v>2036</v>
      </c>
      <c r="Q394" t="s">
        <v>2045</v>
      </c>
      <c r="R394" s="9">
        <f t="shared" si="18"/>
        <v>40549.25</v>
      </c>
      <c r="S394" s="9">
        <f t="shared" si="19"/>
        <v>40551.25</v>
      </c>
    </row>
    <row r="395" spans="1:19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0"/>
        <v>228.96178343949046</v>
      </c>
      <c r="P395" t="s">
        <v>2034</v>
      </c>
      <c r="Q395" t="s">
        <v>2057</v>
      </c>
      <c r="R395" s="9">
        <f t="shared" si="18"/>
        <v>42933.208333333328</v>
      </c>
      <c r="S395" s="9">
        <f t="shared" si="19"/>
        <v>42934.208333333328</v>
      </c>
    </row>
    <row r="396" spans="1:19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0"/>
        <v>469.37499999999994</v>
      </c>
      <c r="P396" t="s">
        <v>2040</v>
      </c>
      <c r="Q396" t="s">
        <v>2041</v>
      </c>
      <c r="R396" s="9">
        <f t="shared" si="18"/>
        <v>41484.208333333336</v>
      </c>
      <c r="S396" s="9">
        <f t="shared" si="19"/>
        <v>41494.208333333336</v>
      </c>
    </row>
    <row r="397" spans="1:19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0"/>
        <v>130.11267605633802</v>
      </c>
      <c r="P397" t="s">
        <v>2038</v>
      </c>
      <c r="Q397" t="s">
        <v>2039</v>
      </c>
      <c r="R397" s="9">
        <f t="shared" si="18"/>
        <v>40885.25</v>
      </c>
      <c r="S397" s="9">
        <f t="shared" si="19"/>
        <v>40886.25</v>
      </c>
    </row>
    <row r="398" spans="1:19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0"/>
        <v>167.05422993492408</v>
      </c>
      <c r="P398" t="s">
        <v>2040</v>
      </c>
      <c r="Q398" t="s">
        <v>2043</v>
      </c>
      <c r="R398" s="9">
        <f t="shared" si="18"/>
        <v>43378.208333333328</v>
      </c>
      <c r="S398" s="9">
        <f t="shared" si="19"/>
        <v>43386.208333333328</v>
      </c>
    </row>
    <row r="399" spans="1:19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0"/>
        <v>173.8641975308642</v>
      </c>
      <c r="P399" t="s">
        <v>2034</v>
      </c>
      <c r="Q399" t="s">
        <v>2035</v>
      </c>
      <c r="R399" s="9">
        <f t="shared" si="18"/>
        <v>41417.208333333336</v>
      </c>
      <c r="S399" s="9">
        <f t="shared" si="19"/>
        <v>41423.208333333336</v>
      </c>
    </row>
    <row r="400" spans="1:19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0"/>
        <v>717.76470588235293</v>
      </c>
      <c r="P400" t="s">
        <v>2040</v>
      </c>
      <c r="Q400" t="s">
        <v>2048</v>
      </c>
      <c r="R400" s="9">
        <f t="shared" si="18"/>
        <v>43228.208333333328</v>
      </c>
      <c r="S400" s="9">
        <f t="shared" si="19"/>
        <v>43230.208333333328</v>
      </c>
    </row>
    <row r="401" spans="1:19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0"/>
        <v>63.850976361767728</v>
      </c>
      <c r="P401" t="s">
        <v>2034</v>
      </c>
      <c r="Q401" t="s">
        <v>2044</v>
      </c>
      <c r="R401" s="9">
        <f t="shared" si="18"/>
        <v>40576.25</v>
      </c>
      <c r="S401" s="9">
        <f t="shared" si="19"/>
        <v>40583.25</v>
      </c>
    </row>
    <row r="402" spans="1:19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0"/>
        <v>2</v>
      </c>
      <c r="P402" t="s">
        <v>2053</v>
      </c>
      <c r="Q402" t="s">
        <v>2054</v>
      </c>
      <c r="R402" s="9">
        <f t="shared" si="18"/>
        <v>41502.208333333336</v>
      </c>
      <c r="S402" s="9">
        <f t="shared" si="19"/>
        <v>41524.208333333336</v>
      </c>
    </row>
    <row r="403" spans="1:19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0"/>
        <v>1530.2222222222222</v>
      </c>
      <c r="P403" t="s">
        <v>2038</v>
      </c>
      <c r="Q403" t="s">
        <v>2039</v>
      </c>
      <c r="R403" s="9">
        <f t="shared" si="18"/>
        <v>43765.208333333328</v>
      </c>
      <c r="S403" s="9">
        <f t="shared" si="19"/>
        <v>43765.208333333328</v>
      </c>
    </row>
    <row r="404" spans="1:19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0"/>
        <v>40.356164383561641</v>
      </c>
      <c r="P404" t="s">
        <v>2040</v>
      </c>
      <c r="Q404" t="s">
        <v>2051</v>
      </c>
      <c r="R404" s="9">
        <f t="shared" si="18"/>
        <v>40914.25</v>
      </c>
      <c r="S404" s="9">
        <f t="shared" si="19"/>
        <v>40961.25</v>
      </c>
    </row>
    <row r="405" spans="1:19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0"/>
        <v>86.220633299284984</v>
      </c>
      <c r="P405" t="s">
        <v>2038</v>
      </c>
      <c r="Q405" t="s">
        <v>2039</v>
      </c>
      <c r="R405" s="9">
        <f t="shared" si="18"/>
        <v>40310.208333333336</v>
      </c>
      <c r="S405" s="9">
        <f t="shared" si="19"/>
        <v>40346.208333333336</v>
      </c>
    </row>
    <row r="406" spans="1:19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0"/>
        <v>315.58486707566465</v>
      </c>
      <c r="P406" t="s">
        <v>2038</v>
      </c>
      <c r="Q406" t="s">
        <v>2039</v>
      </c>
      <c r="R406" s="9">
        <f t="shared" si="18"/>
        <v>43053.25</v>
      </c>
      <c r="S406" s="9">
        <f t="shared" si="19"/>
        <v>43056.25</v>
      </c>
    </row>
    <row r="407" spans="1:19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0"/>
        <v>89.618243243243242</v>
      </c>
      <c r="P407" t="s">
        <v>2038</v>
      </c>
      <c r="Q407" t="s">
        <v>2039</v>
      </c>
      <c r="R407" s="9">
        <f t="shared" si="18"/>
        <v>43255.208333333328</v>
      </c>
      <c r="S407" s="9">
        <f t="shared" si="19"/>
        <v>43305.208333333328</v>
      </c>
    </row>
    <row r="408" spans="1:19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0"/>
        <v>182.14503816793894</v>
      </c>
      <c r="P408" t="s">
        <v>2040</v>
      </c>
      <c r="Q408" t="s">
        <v>2041</v>
      </c>
      <c r="R408" s="9">
        <f t="shared" si="18"/>
        <v>41304.25</v>
      </c>
      <c r="S408" s="9">
        <f t="shared" si="19"/>
        <v>41316.25</v>
      </c>
    </row>
    <row r="409" spans="1:19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0"/>
        <v>355.88235294117646</v>
      </c>
      <c r="P409" t="s">
        <v>2038</v>
      </c>
      <c r="Q409" t="s">
        <v>2039</v>
      </c>
      <c r="R409" s="9">
        <f t="shared" si="18"/>
        <v>43751.208333333328</v>
      </c>
      <c r="S409" s="9">
        <f t="shared" si="19"/>
        <v>43758.208333333328</v>
      </c>
    </row>
    <row r="410" spans="1:19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0"/>
        <v>131.83695652173913</v>
      </c>
      <c r="P410" t="s">
        <v>2040</v>
      </c>
      <c r="Q410" t="s">
        <v>2041</v>
      </c>
      <c r="R410" s="9">
        <f t="shared" si="18"/>
        <v>42541.208333333328</v>
      </c>
      <c r="S410" s="9">
        <f t="shared" si="19"/>
        <v>42561.208333333328</v>
      </c>
    </row>
    <row r="411" spans="1:19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0"/>
        <v>46.315634218289084</v>
      </c>
      <c r="P411" t="s">
        <v>2034</v>
      </c>
      <c r="Q411" t="s">
        <v>2035</v>
      </c>
      <c r="R411" s="9">
        <f t="shared" si="18"/>
        <v>42843.208333333328</v>
      </c>
      <c r="S411" s="9">
        <f t="shared" si="19"/>
        <v>42847.208333333328</v>
      </c>
    </row>
    <row r="412" spans="1:19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0"/>
        <v>36.132726089785294</v>
      </c>
      <c r="P412" t="s">
        <v>2049</v>
      </c>
      <c r="Q412" t="s">
        <v>2060</v>
      </c>
      <c r="R412" s="9">
        <f t="shared" si="18"/>
        <v>42122.208333333328</v>
      </c>
      <c r="S412" s="9">
        <f t="shared" si="19"/>
        <v>42122.208333333328</v>
      </c>
    </row>
    <row r="413" spans="1:19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0"/>
        <v>104.62820512820512</v>
      </c>
      <c r="P413" t="s">
        <v>2038</v>
      </c>
      <c r="Q413" t="s">
        <v>2039</v>
      </c>
      <c r="R413" s="9">
        <f t="shared" si="18"/>
        <v>42884.208333333328</v>
      </c>
      <c r="S413" s="9">
        <f t="shared" si="19"/>
        <v>42886.208333333328</v>
      </c>
    </row>
    <row r="414" spans="1:19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0"/>
        <v>668.85714285714289</v>
      </c>
      <c r="P414" t="s">
        <v>2046</v>
      </c>
      <c r="Q414" t="s">
        <v>2052</v>
      </c>
      <c r="R414" s="9">
        <f t="shared" si="18"/>
        <v>41642.25</v>
      </c>
      <c r="S414" s="9">
        <f t="shared" si="19"/>
        <v>41652.25</v>
      </c>
    </row>
    <row r="415" spans="1:19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0"/>
        <v>62.072823218997364</v>
      </c>
      <c r="P415" t="s">
        <v>2040</v>
      </c>
      <c r="Q415" t="s">
        <v>2048</v>
      </c>
      <c r="R415" s="9">
        <f t="shared" si="18"/>
        <v>43431.25</v>
      </c>
      <c r="S415" s="9">
        <f t="shared" si="19"/>
        <v>43458.25</v>
      </c>
    </row>
    <row r="416" spans="1:19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0"/>
        <v>84.699787460148784</v>
      </c>
      <c r="P416" t="s">
        <v>2032</v>
      </c>
      <c r="Q416" t="s">
        <v>2033</v>
      </c>
      <c r="R416" s="9">
        <f t="shared" si="18"/>
        <v>40288.208333333336</v>
      </c>
      <c r="S416" s="9">
        <f t="shared" si="19"/>
        <v>40296.208333333336</v>
      </c>
    </row>
    <row r="417" spans="1:19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0"/>
        <v>11.059030837004405</v>
      </c>
      <c r="P417" t="s">
        <v>2038</v>
      </c>
      <c r="Q417" t="s">
        <v>2039</v>
      </c>
      <c r="R417" s="9">
        <f t="shared" si="18"/>
        <v>40921.25</v>
      </c>
      <c r="S417" s="9">
        <f t="shared" si="19"/>
        <v>40938.25</v>
      </c>
    </row>
    <row r="418" spans="1:19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0"/>
        <v>43.838781575037146</v>
      </c>
      <c r="P418" t="s">
        <v>2040</v>
      </c>
      <c r="Q418" t="s">
        <v>2041</v>
      </c>
      <c r="R418" s="9">
        <f t="shared" si="18"/>
        <v>40560.25</v>
      </c>
      <c r="S418" s="9">
        <f t="shared" si="19"/>
        <v>40569.25</v>
      </c>
    </row>
    <row r="419" spans="1:19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0"/>
        <v>55.470588235294116</v>
      </c>
      <c r="P419" t="s">
        <v>2038</v>
      </c>
      <c r="Q419" t="s">
        <v>2039</v>
      </c>
      <c r="R419" s="9">
        <f t="shared" si="18"/>
        <v>43407.208333333328</v>
      </c>
      <c r="S419" s="9">
        <f t="shared" si="19"/>
        <v>43431.25</v>
      </c>
    </row>
    <row r="420" spans="1:19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0"/>
        <v>57.399511301160658</v>
      </c>
      <c r="P420" t="s">
        <v>2040</v>
      </c>
      <c r="Q420" t="s">
        <v>2041</v>
      </c>
      <c r="R420" s="9">
        <f t="shared" si="18"/>
        <v>41035.208333333336</v>
      </c>
      <c r="S420" s="9">
        <f t="shared" si="19"/>
        <v>41036.208333333336</v>
      </c>
    </row>
    <row r="421" spans="1:19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0"/>
        <v>123.43497363796135</v>
      </c>
      <c r="P421" t="s">
        <v>2036</v>
      </c>
      <c r="Q421" t="s">
        <v>2037</v>
      </c>
      <c r="R421" s="9">
        <f t="shared" si="18"/>
        <v>40899.25</v>
      </c>
      <c r="S421" s="9">
        <f t="shared" si="19"/>
        <v>40905.25</v>
      </c>
    </row>
    <row r="422" spans="1:19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0"/>
        <v>128.46</v>
      </c>
      <c r="P422" t="s">
        <v>2038</v>
      </c>
      <c r="Q422" t="s">
        <v>2039</v>
      </c>
      <c r="R422" s="9">
        <f t="shared" si="18"/>
        <v>42911.208333333328</v>
      </c>
      <c r="S422" s="9">
        <f t="shared" si="19"/>
        <v>42925.208333333328</v>
      </c>
    </row>
    <row r="423" spans="1:19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0"/>
        <v>63.989361702127653</v>
      </c>
      <c r="P423" t="s">
        <v>2036</v>
      </c>
      <c r="Q423" t="s">
        <v>2045</v>
      </c>
      <c r="R423" s="9">
        <f t="shared" si="18"/>
        <v>42915.208333333328</v>
      </c>
      <c r="S423" s="9">
        <f t="shared" si="19"/>
        <v>42945.208333333328</v>
      </c>
    </row>
    <row r="424" spans="1:19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0"/>
        <v>127.29885057471265</v>
      </c>
      <c r="P424" t="s">
        <v>2038</v>
      </c>
      <c r="Q424" t="s">
        <v>2039</v>
      </c>
      <c r="R424" s="9">
        <f t="shared" si="18"/>
        <v>40285.208333333336</v>
      </c>
      <c r="S424" s="9">
        <f t="shared" si="19"/>
        <v>40305.208333333336</v>
      </c>
    </row>
    <row r="425" spans="1:19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0"/>
        <v>10.638024357239512</v>
      </c>
      <c r="P425" t="s">
        <v>2032</v>
      </c>
      <c r="Q425" t="s">
        <v>2033</v>
      </c>
      <c r="R425" s="9">
        <f t="shared" si="18"/>
        <v>40808.208333333336</v>
      </c>
      <c r="S425" s="9">
        <f t="shared" si="19"/>
        <v>40810.208333333336</v>
      </c>
    </row>
    <row r="426" spans="1:19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0"/>
        <v>40.470588235294116</v>
      </c>
      <c r="P426" t="s">
        <v>2034</v>
      </c>
      <c r="Q426" t="s">
        <v>2044</v>
      </c>
      <c r="R426" s="9">
        <f t="shared" si="18"/>
        <v>43208.208333333328</v>
      </c>
      <c r="S426" s="9">
        <f t="shared" si="19"/>
        <v>43214.208333333328</v>
      </c>
    </row>
    <row r="427" spans="1:19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0"/>
        <v>287.66666666666663</v>
      </c>
      <c r="P427" t="s">
        <v>2053</v>
      </c>
      <c r="Q427" t="s">
        <v>2054</v>
      </c>
      <c r="R427" s="9">
        <f t="shared" si="18"/>
        <v>42213.208333333328</v>
      </c>
      <c r="S427" s="9">
        <f t="shared" si="19"/>
        <v>42219.208333333328</v>
      </c>
    </row>
    <row r="428" spans="1:19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0"/>
        <v>572.94444444444446</v>
      </c>
      <c r="P428" t="s">
        <v>2038</v>
      </c>
      <c r="Q428" t="s">
        <v>2039</v>
      </c>
      <c r="R428" s="9">
        <f t="shared" si="18"/>
        <v>41332.25</v>
      </c>
      <c r="S428" s="9">
        <f t="shared" si="19"/>
        <v>41339.25</v>
      </c>
    </row>
    <row r="429" spans="1:19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0"/>
        <v>112.90429799426933</v>
      </c>
      <c r="P429" t="s">
        <v>2038</v>
      </c>
      <c r="Q429" t="s">
        <v>2039</v>
      </c>
      <c r="R429" s="9">
        <f t="shared" si="18"/>
        <v>41895.208333333336</v>
      </c>
      <c r="S429" s="9">
        <f t="shared" si="19"/>
        <v>41927.208333333336</v>
      </c>
    </row>
    <row r="430" spans="1:19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0"/>
        <v>46.387573964497044</v>
      </c>
      <c r="P430" t="s">
        <v>2040</v>
      </c>
      <c r="Q430" t="s">
        <v>2048</v>
      </c>
      <c r="R430" s="9">
        <f t="shared" si="18"/>
        <v>40585.25</v>
      </c>
      <c r="S430" s="9">
        <f t="shared" si="19"/>
        <v>40592.25</v>
      </c>
    </row>
    <row r="431" spans="1:19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0"/>
        <v>90.675916230366497</v>
      </c>
      <c r="P431" t="s">
        <v>2053</v>
      </c>
      <c r="Q431" t="s">
        <v>2054</v>
      </c>
      <c r="R431" s="9">
        <f t="shared" si="18"/>
        <v>41680.25</v>
      </c>
      <c r="S431" s="9">
        <f t="shared" si="19"/>
        <v>41708.208333333336</v>
      </c>
    </row>
    <row r="432" spans="1:19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0"/>
        <v>67.740740740740748</v>
      </c>
      <c r="P432" t="s">
        <v>2038</v>
      </c>
      <c r="Q432" t="s">
        <v>2039</v>
      </c>
      <c r="R432" s="9">
        <f t="shared" si="18"/>
        <v>43737.208333333328</v>
      </c>
      <c r="S432" s="9">
        <f t="shared" si="19"/>
        <v>43771.208333333328</v>
      </c>
    </row>
    <row r="433" spans="1:19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0"/>
        <v>192.49019607843135</v>
      </c>
      <c r="P433" t="s">
        <v>2038</v>
      </c>
      <c r="Q433" t="s">
        <v>2039</v>
      </c>
      <c r="R433" s="9">
        <f t="shared" si="18"/>
        <v>43273.208333333328</v>
      </c>
      <c r="S433" s="9">
        <f t="shared" si="19"/>
        <v>43290.208333333328</v>
      </c>
    </row>
    <row r="434" spans="1:19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0"/>
        <v>82.714285714285722</v>
      </c>
      <c r="P434" t="s">
        <v>2038</v>
      </c>
      <c r="Q434" t="s">
        <v>2039</v>
      </c>
      <c r="R434" s="9">
        <f t="shared" si="18"/>
        <v>41761.208333333336</v>
      </c>
      <c r="S434" s="9">
        <f t="shared" si="19"/>
        <v>41781.208333333336</v>
      </c>
    </row>
    <row r="435" spans="1:19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0"/>
        <v>54.163920922570021</v>
      </c>
      <c r="P435" t="s">
        <v>2040</v>
      </c>
      <c r="Q435" t="s">
        <v>2041</v>
      </c>
      <c r="R435" s="9">
        <f t="shared" si="18"/>
        <v>41603.25</v>
      </c>
      <c r="S435" s="9">
        <f t="shared" si="19"/>
        <v>41619.25</v>
      </c>
    </row>
    <row r="436" spans="1:19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0"/>
        <v>16.722222222222221</v>
      </c>
      <c r="P436" t="s">
        <v>2038</v>
      </c>
      <c r="Q436" t="s">
        <v>2039</v>
      </c>
      <c r="R436" s="9">
        <f t="shared" si="18"/>
        <v>42705.25</v>
      </c>
      <c r="S436" s="9">
        <f t="shared" si="19"/>
        <v>42719.25</v>
      </c>
    </row>
    <row r="437" spans="1:19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0"/>
        <v>116.87664041994749</v>
      </c>
      <c r="P437" t="s">
        <v>2038</v>
      </c>
      <c r="Q437" t="s">
        <v>2039</v>
      </c>
      <c r="R437" s="9">
        <f t="shared" si="18"/>
        <v>41988.25</v>
      </c>
      <c r="S437" s="9">
        <f t="shared" si="19"/>
        <v>42000.25</v>
      </c>
    </row>
    <row r="438" spans="1:19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0"/>
        <v>1052.1538461538462</v>
      </c>
      <c r="P438" t="s">
        <v>2034</v>
      </c>
      <c r="Q438" t="s">
        <v>2057</v>
      </c>
      <c r="R438" s="9">
        <f t="shared" si="18"/>
        <v>43575.208333333328</v>
      </c>
      <c r="S438" s="9">
        <f t="shared" si="19"/>
        <v>43576.208333333328</v>
      </c>
    </row>
    <row r="439" spans="1:19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0"/>
        <v>123.07407407407408</v>
      </c>
      <c r="P439" t="s">
        <v>2040</v>
      </c>
      <c r="Q439" t="s">
        <v>2048</v>
      </c>
      <c r="R439" s="9">
        <f t="shared" si="18"/>
        <v>42260.208333333328</v>
      </c>
      <c r="S439" s="9">
        <f t="shared" si="19"/>
        <v>42263.208333333328</v>
      </c>
    </row>
    <row r="440" spans="1:19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0"/>
        <v>178.63855421686748</v>
      </c>
      <c r="P440" t="s">
        <v>2038</v>
      </c>
      <c r="Q440" t="s">
        <v>2039</v>
      </c>
      <c r="R440" s="9">
        <f t="shared" si="18"/>
        <v>41337.25</v>
      </c>
      <c r="S440" s="9">
        <f t="shared" si="19"/>
        <v>41367.208333333336</v>
      </c>
    </row>
    <row r="441" spans="1:19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0"/>
        <v>355.28169014084506</v>
      </c>
      <c r="P441" t="s">
        <v>2040</v>
      </c>
      <c r="Q441" t="s">
        <v>2062</v>
      </c>
      <c r="R441" s="9">
        <f t="shared" si="18"/>
        <v>42680.208333333328</v>
      </c>
      <c r="S441" s="9">
        <f t="shared" si="19"/>
        <v>42687.25</v>
      </c>
    </row>
    <row r="442" spans="1:19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0"/>
        <v>161.90634146341463</v>
      </c>
      <c r="P442" t="s">
        <v>2040</v>
      </c>
      <c r="Q442" t="s">
        <v>2059</v>
      </c>
      <c r="R442" s="9">
        <f t="shared" si="18"/>
        <v>42916.208333333328</v>
      </c>
      <c r="S442" s="9">
        <f t="shared" si="19"/>
        <v>42926.208333333328</v>
      </c>
    </row>
    <row r="443" spans="1:19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0"/>
        <v>24.914285714285715</v>
      </c>
      <c r="P443" t="s">
        <v>2036</v>
      </c>
      <c r="Q443" t="s">
        <v>2045</v>
      </c>
      <c r="R443" s="9">
        <f t="shared" si="18"/>
        <v>41025.208333333336</v>
      </c>
      <c r="S443" s="9">
        <f t="shared" si="19"/>
        <v>41053.208333333336</v>
      </c>
    </row>
    <row r="444" spans="1:19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0"/>
        <v>198.72222222222223</v>
      </c>
      <c r="P444" t="s">
        <v>2038</v>
      </c>
      <c r="Q444" t="s">
        <v>2039</v>
      </c>
      <c r="R444" s="9">
        <f t="shared" si="18"/>
        <v>42980.208333333328</v>
      </c>
      <c r="S444" s="9">
        <f t="shared" si="19"/>
        <v>42996.208333333328</v>
      </c>
    </row>
    <row r="445" spans="1:19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0"/>
        <v>34.752688172043008</v>
      </c>
      <c r="P445" t="s">
        <v>2038</v>
      </c>
      <c r="Q445" t="s">
        <v>2039</v>
      </c>
      <c r="R445" s="9">
        <f t="shared" si="18"/>
        <v>40451.208333333336</v>
      </c>
      <c r="S445" s="9">
        <f t="shared" si="19"/>
        <v>40470.208333333336</v>
      </c>
    </row>
    <row r="446" spans="1:19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0"/>
        <v>176.41935483870967</v>
      </c>
      <c r="P446" t="s">
        <v>2034</v>
      </c>
      <c r="Q446" t="s">
        <v>2044</v>
      </c>
      <c r="R446" s="9">
        <f t="shared" si="18"/>
        <v>40748.208333333336</v>
      </c>
      <c r="S446" s="9">
        <f t="shared" si="19"/>
        <v>40750.208333333336</v>
      </c>
    </row>
    <row r="447" spans="1:19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0"/>
        <v>511.38095238095235</v>
      </c>
      <c r="P447" t="s">
        <v>2038</v>
      </c>
      <c r="Q447" t="s">
        <v>2039</v>
      </c>
      <c r="R447" s="9">
        <f t="shared" si="18"/>
        <v>40515.25</v>
      </c>
      <c r="S447" s="9">
        <f t="shared" si="19"/>
        <v>40536.25</v>
      </c>
    </row>
    <row r="448" spans="1:19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0"/>
        <v>82.044117647058826</v>
      </c>
      <c r="P448" t="s">
        <v>2036</v>
      </c>
      <c r="Q448" t="s">
        <v>2045</v>
      </c>
      <c r="R448" s="9">
        <f t="shared" si="18"/>
        <v>41261.25</v>
      </c>
      <c r="S448" s="9">
        <f t="shared" si="19"/>
        <v>41263.25</v>
      </c>
    </row>
    <row r="449" spans="1:19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0"/>
        <v>24.326030927835053</v>
      </c>
      <c r="P449" t="s">
        <v>2040</v>
      </c>
      <c r="Q449" t="s">
        <v>2059</v>
      </c>
      <c r="R449" s="9">
        <f t="shared" si="18"/>
        <v>43088.25</v>
      </c>
      <c r="S449" s="9">
        <f t="shared" si="19"/>
        <v>43104.25</v>
      </c>
    </row>
    <row r="450" spans="1:19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0"/>
        <v>50.482758620689658</v>
      </c>
      <c r="P450" t="s">
        <v>2049</v>
      </c>
      <c r="Q450" t="s">
        <v>2050</v>
      </c>
      <c r="R450" s="9">
        <f t="shared" si="18"/>
        <v>41378.208333333336</v>
      </c>
      <c r="S450" s="9">
        <f t="shared" si="19"/>
        <v>41380.208333333336</v>
      </c>
    </row>
    <row r="451" spans="1:19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20"/>
        <v>967</v>
      </c>
      <c r="P451" t="s">
        <v>2049</v>
      </c>
      <c r="Q451" t="s">
        <v>2050</v>
      </c>
      <c r="R451" s="9">
        <f t="shared" ref="R451:R514" si="21">(((J451/60/60)/24)+DATE(1970,1,1))</f>
        <v>43530.25</v>
      </c>
      <c r="S451" s="9">
        <f t="shared" ref="S451:S514" si="22">(((K451/60/60)/24)+DATE(1970,1,1))</f>
        <v>43547.208333333328</v>
      </c>
    </row>
    <row r="452" spans="1:19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23">(E452/D452)*100</f>
        <v>4</v>
      </c>
      <c r="P452" t="s">
        <v>2040</v>
      </c>
      <c r="Q452" t="s">
        <v>2048</v>
      </c>
      <c r="R452" s="9">
        <f t="shared" si="21"/>
        <v>43394.208333333328</v>
      </c>
      <c r="S452" s="9">
        <f t="shared" si="22"/>
        <v>43417.25</v>
      </c>
    </row>
    <row r="453" spans="1:19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3"/>
        <v>122.84501347708894</v>
      </c>
      <c r="P453" t="s">
        <v>2034</v>
      </c>
      <c r="Q453" t="s">
        <v>2035</v>
      </c>
      <c r="R453" s="9">
        <f t="shared" si="21"/>
        <v>42935.208333333328</v>
      </c>
      <c r="S453" s="9">
        <f t="shared" si="22"/>
        <v>42966.208333333328</v>
      </c>
    </row>
    <row r="454" spans="1:19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3"/>
        <v>63.4375</v>
      </c>
      <c r="P454" t="s">
        <v>2040</v>
      </c>
      <c r="Q454" t="s">
        <v>2043</v>
      </c>
      <c r="R454" s="9">
        <f t="shared" si="21"/>
        <v>40365.208333333336</v>
      </c>
      <c r="S454" s="9">
        <f t="shared" si="22"/>
        <v>40366.208333333336</v>
      </c>
    </row>
    <row r="455" spans="1:19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3"/>
        <v>56.331688596491226</v>
      </c>
      <c r="P455" t="s">
        <v>2040</v>
      </c>
      <c r="Q455" t="s">
        <v>2062</v>
      </c>
      <c r="R455" s="9">
        <f t="shared" si="21"/>
        <v>42705.25</v>
      </c>
      <c r="S455" s="9">
        <f t="shared" si="22"/>
        <v>42746.25</v>
      </c>
    </row>
    <row r="456" spans="1:19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3"/>
        <v>44.074999999999996</v>
      </c>
      <c r="P456" t="s">
        <v>2040</v>
      </c>
      <c r="Q456" t="s">
        <v>2043</v>
      </c>
      <c r="R456" s="9">
        <f t="shared" si="21"/>
        <v>41568.208333333336</v>
      </c>
      <c r="S456" s="9">
        <f t="shared" si="22"/>
        <v>41604.25</v>
      </c>
    </row>
    <row r="457" spans="1:19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3"/>
        <v>118.37253218884121</v>
      </c>
      <c r="P457" t="s">
        <v>2038</v>
      </c>
      <c r="Q457" t="s">
        <v>2039</v>
      </c>
      <c r="R457" s="9">
        <f t="shared" si="21"/>
        <v>40809.208333333336</v>
      </c>
      <c r="S457" s="9">
        <f t="shared" si="22"/>
        <v>40832.208333333336</v>
      </c>
    </row>
    <row r="458" spans="1:19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3"/>
        <v>104.1243169398907</v>
      </c>
      <c r="P458" t="s">
        <v>2034</v>
      </c>
      <c r="Q458" t="s">
        <v>2044</v>
      </c>
      <c r="R458" s="9">
        <f t="shared" si="21"/>
        <v>43141.25</v>
      </c>
      <c r="S458" s="9">
        <f t="shared" si="22"/>
        <v>43141.25</v>
      </c>
    </row>
    <row r="459" spans="1:19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3"/>
        <v>26.640000000000004</v>
      </c>
      <c r="P459" t="s">
        <v>2038</v>
      </c>
      <c r="Q459" t="s">
        <v>2039</v>
      </c>
      <c r="R459" s="9">
        <f t="shared" si="21"/>
        <v>42657.208333333328</v>
      </c>
      <c r="S459" s="9">
        <f t="shared" si="22"/>
        <v>42659.208333333328</v>
      </c>
    </row>
    <row r="460" spans="1:19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3"/>
        <v>351.20118343195264</v>
      </c>
      <c r="P460" t="s">
        <v>2038</v>
      </c>
      <c r="Q460" t="s">
        <v>2039</v>
      </c>
      <c r="R460" s="9">
        <f t="shared" si="21"/>
        <v>40265.208333333336</v>
      </c>
      <c r="S460" s="9">
        <f t="shared" si="22"/>
        <v>40309.208333333336</v>
      </c>
    </row>
    <row r="461" spans="1:19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3"/>
        <v>90.063492063492063</v>
      </c>
      <c r="P461" t="s">
        <v>2040</v>
      </c>
      <c r="Q461" t="s">
        <v>2041</v>
      </c>
      <c r="R461" s="9">
        <f t="shared" si="21"/>
        <v>42001.25</v>
      </c>
      <c r="S461" s="9">
        <f t="shared" si="22"/>
        <v>42026.25</v>
      </c>
    </row>
    <row r="462" spans="1:19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3"/>
        <v>171.625</v>
      </c>
      <c r="P462" t="s">
        <v>2038</v>
      </c>
      <c r="Q462" t="s">
        <v>2039</v>
      </c>
      <c r="R462" s="9">
        <f t="shared" si="21"/>
        <v>40399.208333333336</v>
      </c>
      <c r="S462" s="9">
        <f t="shared" si="22"/>
        <v>40402.208333333336</v>
      </c>
    </row>
    <row r="463" spans="1:19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3"/>
        <v>141.04655870445345</v>
      </c>
      <c r="P463" t="s">
        <v>2040</v>
      </c>
      <c r="Q463" t="s">
        <v>2043</v>
      </c>
      <c r="R463" s="9">
        <f t="shared" si="21"/>
        <v>41757.208333333336</v>
      </c>
      <c r="S463" s="9">
        <f t="shared" si="22"/>
        <v>41777.208333333336</v>
      </c>
    </row>
    <row r="464" spans="1:19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3"/>
        <v>30.57944915254237</v>
      </c>
      <c r="P464" t="s">
        <v>2049</v>
      </c>
      <c r="Q464" t="s">
        <v>2060</v>
      </c>
      <c r="R464" s="9">
        <f t="shared" si="21"/>
        <v>41304.25</v>
      </c>
      <c r="S464" s="9">
        <f t="shared" si="22"/>
        <v>41342.25</v>
      </c>
    </row>
    <row r="465" spans="1:19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3"/>
        <v>108.16455696202532</v>
      </c>
      <c r="P465" t="s">
        <v>2040</v>
      </c>
      <c r="Q465" t="s">
        <v>2048</v>
      </c>
      <c r="R465" s="9">
        <f t="shared" si="21"/>
        <v>41639.25</v>
      </c>
      <c r="S465" s="9">
        <f t="shared" si="22"/>
        <v>41643.25</v>
      </c>
    </row>
    <row r="466" spans="1:19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3"/>
        <v>133.45505617977528</v>
      </c>
      <c r="P466" t="s">
        <v>2038</v>
      </c>
      <c r="Q466" t="s">
        <v>2039</v>
      </c>
      <c r="R466" s="9">
        <f t="shared" si="21"/>
        <v>43142.25</v>
      </c>
      <c r="S466" s="9">
        <f t="shared" si="22"/>
        <v>43156.25</v>
      </c>
    </row>
    <row r="467" spans="1:19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3"/>
        <v>187.85106382978722</v>
      </c>
      <c r="P467" t="s">
        <v>2046</v>
      </c>
      <c r="Q467" t="s">
        <v>2058</v>
      </c>
      <c r="R467" s="9">
        <f t="shared" si="21"/>
        <v>43127.25</v>
      </c>
      <c r="S467" s="9">
        <f t="shared" si="22"/>
        <v>43136.25</v>
      </c>
    </row>
    <row r="468" spans="1:19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3"/>
        <v>332</v>
      </c>
      <c r="P468" t="s">
        <v>2036</v>
      </c>
      <c r="Q468" t="s">
        <v>2045</v>
      </c>
      <c r="R468" s="9">
        <f t="shared" si="21"/>
        <v>41409.208333333336</v>
      </c>
      <c r="S468" s="9">
        <f t="shared" si="22"/>
        <v>41432.208333333336</v>
      </c>
    </row>
    <row r="469" spans="1:19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3"/>
        <v>575.21428571428578</v>
      </c>
      <c r="P469" t="s">
        <v>2036</v>
      </c>
      <c r="Q469" t="s">
        <v>2037</v>
      </c>
      <c r="R469" s="9">
        <f t="shared" si="21"/>
        <v>42331.25</v>
      </c>
      <c r="S469" s="9">
        <f t="shared" si="22"/>
        <v>42338.25</v>
      </c>
    </row>
    <row r="470" spans="1:19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3"/>
        <v>40.5</v>
      </c>
      <c r="P470" t="s">
        <v>2038</v>
      </c>
      <c r="Q470" t="s">
        <v>2039</v>
      </c>
      <c r="R470" s="9">
        <f t="shared" si="21"/>
        <v>43569.208333333328</v>
      </c>
      <c r="S470" s="9">
        <f t="shared" si="22"/>
        <v>43585.208333333328</v>
      </c>
    </row>
    <row r="471" spans="1:19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3"/>
        <v>184.42857142857144</v>
      </c>
      <c r="P471" t="s">
        <v>2040</v>
      </c>
      <c r="Q471" t="s">
        <v>2043</v>
      </c>
      <c r="R471" s="9">
        <f t="shared" si="21"/>
        <v>42142.208333333328</v>
      </c>
      <c r="S471" s="9">
        <f t="shared" si="22"/>
        <v>42144.208333333328</v>
      </c>
    </row>
    <row r="472" spans="1:19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3"/>
        <v>285.80555555555554</v>
      </c>
      <c r="P472" t="s">
        <v>2036</v>
      </c>
      <c r="Q472" t="s">
        <v>2045</v>
      </c>
      <c r="R472" s="9">
        <f t="shared" si="21"/>
        <v>42716.25</v>
      </c>
      <c r="S472" s="9">
        <f t="shared" si="22"/>
        <v>42723.25</v>
      </c>
    </row>
    <row r="473" spans="1:19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3"/>
        <v>319</v>
      </c>
      <c r="P473" t="s">
        <v>2032</v>
      </c>
      <c r="Q473" t="s">
        <v>2033</v>
      </c>
      <c r="R473" s="9">
        <f t="shared" si="21"/>
        <v>41031.208333333336</v>
      </c>
      <c r="S473" s="9">
        <f t="shared" si="22"/>
        <v>41031.208333333336</v>
      </c>
    </row>
    <row r="474" spans="1:19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3"/>
        <v>39.234070221066318</v>
      </c>
      <c r="P474" t="s">
        <v>2034</v>
      </c>
      <c r="Q474" t="s">
        <v>2035</v>
      </c>
      <c r="R474" s="9">
        <f t="shared" si="21"/>
        <v>43535.208333333328</v>
      </c>
      <c r="S474" s="9">
        <f t="shared" si="22"/>
        <v>43589.208333333328</v>
      </c>
    </row>
    <row r="475" spans="1:19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3"/>
        <v>178.14000000000001</v>
      </c>
      <c r="P475" t="s">
        <v>2034</v>
      </c>
      <c r="Q475" t="s">
        <v>2042</v>
      </c>
      <c r="R475" s="9">
        <f t="shared" si="21"/>
        <v>43277.208333333328</v>
      </c>
      <c r="S475" s="9">
        <f t="shared" si="22"/>
        <v>43278.208333333328</v>
      </c>
    </row>
    <row r="476" spans="1:19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3"/>
        <v>365.15</v>
      </c>
      <c r="P476" t="s">
        <v>2040</v>
      </c>
      <c r="Q476" t="s">
        <v>2059</v>
      </c>
      <c r="R476" s="9">
        <f t="shared" si="21"/>
        <v>41989.25</v>
      </c>
      <c r="S476" s="9">
        <f t="shared" si="22"/>
        <v>41990.25</v>
      </c>
    </row>
    <row r="477" spans="1:19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3"/>
        <v>113.94594594594594</v>
      </c>
      <c r="P477" t="s">
        <v>2046</v>
      </c>
      <c r="Q477" t="s">
        <v>2058</v>
      </c>
      <c r="R477" s="9">
        <f t="shared" si="21"/>
        <v>41450.208333333336</v>
      </c>
      <c r="S477" s="9">
        <f t="shared" si="22"/>
        <v>41454.208333333336</v>
      </c>
    </row>
    <row r="478" spans="1:19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3"/>
        <v>29.828720626631856</v>
      </c>
      <c r="P478" t="s">
        <v>2046</v>
      </c>
      <c r="Q478" t="s">
        <v>2052</v>
      </c>
      <c r="R478" s="9">
        <f t="shared" si="21"/>
        <v>43322.208333333328</v>
      </c>
      <c r="S478" s="9">
        <f t="shared" si="22"/>
        <v>43328.208333333328</v>
      </c>
    </row>
    <row r="479" spans="1:19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3"/>
        <v>54.270588235294113</v>
      </c>
      <c r="P479" t="s">
        <v>2040</v>
      </c>
      <c r="Q479" t="s">
        <v>2062</v>
      </c>
      <c r="R479" s="9">
        <f t="shared" si="21"/>
        <v>40720.208333333336</v>
      </c>
      <c r="S479" s="9">
        <f t="shared" si="22"/>
        <v>40747.208333333336</v>
      </c>
    </row>
    <row r="480" spans="1:19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3"/>
        <v>236.34156976744185</v>
      </c>
      <c r="P480" t="s">
        <v>2036</v>
      </c>
      <c r="Q480" t="s">
        <v>2045</v>
      </c>
      <c r="R480" s="9">
        <f t="shared" si="21"/>
        <v>42072.208333333328</v>
      </c>
      <c r="S480" s="9">
        <f t="shared" si="22"/>
        <v>42084.208333333328</v>
      </c>
    </row>
    <row r="481" spans="1:19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3"/>
        <v>512.91666666666663</v>
      </c>
      <c r="P481" t="s">
        <v>2032</v>
      </c>
      <c r="Q481" t="s">
        <v>2033</v>
      </c>
      <c r="R481" s="9">
        <f t="shared" si="21"/>
        <v>42945.208333333328</v>
      </c>
      <c r="S481" s="9">
        <f t="shared" si="22"/>
        <v>42947.208333333328</v>
      </c>
    </row>
    <row r="482" spans="1:19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3"/>
        <v>100.65116279069768</v>
      </c>
      <c r="P482" t="s">
        <v>2053</v>
      </c>
      <c r="Q482" t="s">
        <v>2054</v>
      </c>
      <c r="R482" s="9">
        <f t="shared" si="21"/>
        <v>40248.25</v>
      </c>
      <c r="S482" s="9">
        <f t="shared" si="22"/>
        <v>40257.208333333336</v>
      </c>
    </row>
    <row r="483" spans="1:19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3"/>
        <v>81.348423194303152</v>
      </c>
      <c r="P483" t="s">
        <v>2038</v>
      </c>
      <c r="Q483" t="s">
        <v>2039</v>
      </c>
      <c r="R483" s="9">
        <f t="shared" si="21"/>
        <v>41913.208333333336</v>
      </c>
      <c r="S483" s="9">
        <f t="shared" si="22"/>
        <v>41955.25</v>
      </c>
    </row>
    <row r="484" spans="1:19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3"/>
        <v>16.404761904761905</v>
      </c>
      <c r="P484" t="s">
        <v>2046</v>
      </c>
      <c r="Q484" t="s">
        <v>2052</v>
      </c>
      <c r="R484" s="9">
        <f t="shared" si="21"/>
        <v>40963.25</v>
      </c>
      <c r="S484" s="9">
        <f t="shared" si="22"/>
        <v>40974.25</v>
      </c>
    </row>
    <row r="485" spans="1:19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3"/>
        <v>52.774617067833695</v>
      </c>
      <c r="P485" t="s">
        <v>2038</v>
      </c>
      <c r="Q485" t="s">
        <v>2039</v>
      </c>
      <c r="R485" s="9">
        <f t="shared" si="21"/>
        <v>43811.25</v>
      </c>
      <c r="S485" s="9">
        <f t="shared" si="22"/>
        <v>43818.25</v>
      </c>
    </row>
    <row r="486" spans="1:19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3"/>
        <v>260.20608108108109</v>
      </c>
      <c r="P486" t="s">
        <v>2032</v>
      </c>
      <c r="Q486" t="s">
        <v>2033</v>
      </c>
      <c r="R486" s="9">
        <f t="shared" si="21"/>
        <v>41855.208333333336</v>
      </c>
      <c r="S486" s="9">
        <f t="shared" si="22"/>
        <v>41904.208333333336</v>
      </c>
    </row>
    <row r="487" spans="1:19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3"/>
        <v>30.73289183222958</v>
      </c>
      <c r="P487" t="s">
        <v>2038</v>
      </c>
      <c r="Q487" t="s">
        <v>2039</v>
      </c>
      <c r="R487" s="9">
        <f t="shared" si="21"/>
        <v>43626.208333333328</v>
      </c>
      <c r="S487" s="9">
        <f t="shared" si="22"/>
        <v>43667.208333333328</v>
      </c>
    </row>
    <row r="488" spans="1:19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3"/>
        <v>13.5</v>
      </c>
      <c r="P488" t="s">
        <v>2046</v>
      </c>
      <c r="Q488" t="s">
        <v>2058</v>
      </c>
      <c r="R488" s="9">
        <f t="shared" si="21"/>
        <v>43168.25</v>
      </c>
      <c r="S488" s="9">
        <f t="shared" si="22"/>
        <v>43183.208333333328</v>
      </c>
    </row>
    <row r="489" spans="1:19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3"/>
        <v>178.62556663644605</v>
      </c>
      <c r="P489" t="s">
        <v>2038</v>
      </c>
      <c r="Q489" t="s">
        <v>2039</v>
      </c>
      <c r="R489" s="9">
        <f t="shared" si="21"/>
        <v>42845.208333333328</v>
      </c>
      <c r="S489" s="9">
        <f t="shared" si="22"/>
        <v>42878.208333333328</v>
      </c>
    </row>
    <row r="490" spans="1:19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3"/>
        <v>220.0566037735849</v>
      </c>
      <c r="P490" t="s">
        <v>2038</v>
      </c>
      <c r="Q490" t="s">
        <v>2039</v>
      </c>
      <c r="R490" s="9">
        <f t="shared" si="21"/>
        <v>42403.25</v>
      </c>
      <c r="S490" s="9">
        <f t="shared" si="22"/>
        <v>42420.25</v>
      </c>
    </row>
    <row r="491" spans="1:19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3"/>
        <v>101.5108695652174</v>
      </c>
      <c r="P491" t="s">
        <v>2036</v>
      </c>
      <c r="Q491" t="s">
        <v>2045</v>
      </c>
      <c r="R491" s="9">
        <f t="shared" si="21"/>
        <v>40406.208333333336</v>
      </c>
      <c r="S491" s="9">
        <f t="shared" si="22"/>
        <v>40411.208333333336</v>
      </c>
    </row>
    <row r="492" spans="1:19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3"/>
        <v>191.5</v>
      </c>
      <c r="P492" t="s">
        <v>2063</v>
      </c>
      <c r="Q492" t="s">
        <v>2064</v>
      </c>
      <c r="R492" s="9">
        <f t="shared" si="21"/>
        <v>43786.25</v>
      </c>
      <c r="S492" s="9">
        <f t="shared" si="22"/>
        <v>43793.25</v>
      </c>
    </row>
    <row r="493" spans="1:19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3"/>
        <v>305.34683098591546</v>
      </c>
      <c r="P493" t="s">
        <v>2032</v>
      </c>
      <c r="Q493" t="s">
        <v>2033</v>
      </c>
      <c r="R493" s="9">
        <f t="shared" si="21"/>
        <v>41456.208333333336</v>
      </c>
      <c r="S493" s="9">
        <f t="shared" si="22"/>
        <v>41482.208333333336</v>
      </c>
    </row>
    <row r="494" spans="1:19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3"/>
        <v>23.995287958115181</v>
      </c>
      <c r="P494" t="s">
        <v>2040</v>
      </c>
      <c r="Q494" t="s">
        <v>2051</v>
      </c>
      <c r="R494" s="9">
        <f t="shared" si="21"/>
        <v>40336.208333333336</v>
      </c>
      <c r="S494" s="9">
        <f t="shared" si="22"/>
        <v>40371.208333333336</v>
      </c>
    </row>
    <row r="495" spans="1:19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3"/>
        <v>723.77777777777771</v>
      </c>
      <c r="P495" t="s">
        <v>2053</v>
      </c>
      <c r="Q495" t="s">
        <v>2054</v>
      </c>
      <c r="R495" s="9">
        <f t="shared" si="21"/>
        <v>43645.208333333328</v>
      </c>
      <c r="S495" s="9">
        <f t="shared" si="22"/>
        <v>43658.208333333328</v>
      </c>
    </row>
    <row r="496" spans="1:19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3"/>
        <v>547.36</v>
      </c>
      <c r="P496" t="s">
        <v>2036</v>
      </c>
      <c r="Q496" t="s">
        <v>2045</v>
      </c>
      <c r="R496" s="9">
        <f t="shared" si="21"/>
        <v>40990.208333333336</v>
      </c>
      <c r="S496" s="9">
        <f t="shared" si="22"/>
        <v>40991.208333333336</v>
      </c>
    </row>
    <row r="497" spans="1:19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3"/>
        <v>414.49999999999994</v>
      </c>
      <c r="P497" t="s">
        <v>2038</v>
      </c>
      <c r="Q497" t="s">
        <v>2039</v>
      </c>
      <c r="R497" s="9">
        <f t="shared" si="21"/>
        <v>41800.208333333336</v>
      </c>
      <c r="S497" s="9">
        <f t="shared" si="22"/>
        <v>41804.208333333336</v>
      </c>
    </row>
    <row r="498" spans="1:19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3"/>
        <v>0.90696409140369971</v>
      </c>
      <c r="P498" t="s">
        <v>2040</v>
      </c>
      <c r="Q498" t="s">
        <v>2048</v>
      </c>
      <c r="R498" s="9">
        <f t="shared" si="21"/>
        <v>42876.208333333328</v>
      </c>
      <c r="S498" s="9">
        <f t="shared" si="22"/>
        <v>42893.208333333328</v>
      </c>
    </row>
    <row r="499" spans="1:19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3"/>
        <v>34.173469387755098</v>
      </c>
      <c r="P499" t="s">
        <v>2036</v>
      </c>
      <c r="Q499" t="s">
        <v>2045</v>
      </c>
      <c r="R499" s="9">
        <f t="shared" si="21"/>
        <v>42724.25</v>
      </c>
      <c r="S499" s="9">
        <f t="shared" si="22"/>
        <v>42724.25</v>
      </c>
    </row>
    <row r="500" spans="1:19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3"/>
        <v>23.948810754912099</v>
      </c>
      <c r="P500" t="s">
        <v>2036</v>
      </c>
      <c r="Q500" t="s">
        <v>2037</v>
      </c>
      <c r="R500" s="9">
        <f t="shared" si="21"/>
        <v>42005.25</v>
      </c>
      <c r="S500" s="9">
        <f t="shared" si="22"/>
        <v>42007.25</v>
      </c>
    </row>
    <row r="501" spans="1:19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3"/>
        <v>48.072649572649574</v>
      </c>
      <c r="P501" t="s">
        <v>2040</v>
      </c>
      <c r="Q501" t="s">
        <v>2041</v>
      </c>
      <c r="R501" s="9">
        <f t="shared" si="21"/>
        <v>42444.208333333328</v>
      </c>
      <c r="S501" s="9">
        <f t="shared" si="22"/>
        <v>42449.208333333328</v>
      </c>
    </row>
    <row r="502" spans="1:19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3"/>
        <v>0</v>
      </c>
      <c r="P502" t="s">
        <v>2038</v>
      </c>
      <c r="Q502" t="s">
        <v>2039</v>
      </c>
      <c r="R502" s="9">
        <f t="shared" si="21"/>
        <v>41395.208333333336</v>
      </c>
      <c r="S502" s="9">
        <f t="shared" si="22"/>
        <v>41423.208333333336</v>
      </c>
    </row>
    <row r="503" spans="1:19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3"/>
        <v>70.145182291666657</v>
      </c>
      <c r="P503" t="s">
        <v>2040</v>
      </c>
      <c r="Q503" t="s">
        <v>2041</v>
      </c>
      <c r="R503" s="9">
        <f t="shared" si="21"/>
        <v>41345.208333333336</v>
      </c>
      <c r="S503" s="9">
        <f t="shared" si="22"/>
        <v>41347.208333333336</v>
      </c>
    </row>
    <row r="504" spans="1:19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3"/>
        <v>529.92307692307691</v>
      </c>
      <c r="P504" t="s">
        <v>2049</v>
      </c>
      <c r="Q504" t="s">
        <v>2050</v>
      </c>
      <c r="R504" s="9">
        <f t="shared" si="21"/>
        <v>41117.208333333336</v>
      </c>
      <c r="S504" s="9">
        <f t="shared" si="22"/>
        <v>41146.208333333336</v>
      </c>
    </row>
    <row r="505" spans="1:19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3"/>
        <v>180.32549019607845</v>
      </c>
      <c r="P505" t="s">
        <v>2040</v>
      </c>
      <c r="Q505" t="s">
        <v>2043</v>
      </c>
      <c r="R505" s="9">
        <f t="shared" si="21"/>
        <v>42186.208333333328</v>
      </c>
      <c r="S505" s="9">
        <f t="shared" si="22"/>
        <v>42206.208333333328</v>
      </c>
    </row>
    <row r="506" spans="1:19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3"/>
        <v>92.320000000000007</v>
      </c>
      <c r="P506" t="s">
        <v>2034</v>
      </c>
      <c r="Q506" t="s">
        <v>2035</v>
      </c>
      <c r="R506" s="9">
        <f t="shared" si="21"/>
        <v>42142.208333333328</v>
      </c>
      <c r="S506" s="9">
        <f t="shared" si="22"/>
        <v>42143.208333333328</v>
      </c>
    </row>
    <row r="507" spans="1:19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3"/>
        <v>13.901001112347053</v>
      </c>
      <c r="P507" t="s">
        <v>2046</v>
      </c>
      <c r="Q507" t="s">
        <v>2055</v>
      </c>
      <c r="R507" s="9">
        <f t="shared" si="21"/>
        <v>41341.25</v>
      </c>
      <c r="S507" s="9">
        <f t="shared" si="22"/>
        <v>41383.208333333336</v>
      </c>
    </row>
    <row r="508" spans="1:19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3"/>
        <v>927.07777777777767</v>
      </c>
      <c r="P508" t="s">
        <v>2038</v>
      </c>
      <c r="Q508" t="s">
        <v>2039</v>
      </c>
      <c r="R508" s="9">
        <f t="shared" si="21"/>
        <v>43062.25</v>
      </c>
      <c r="S508" s="9">
        <f t="shared" si="22"/>
        <v>43079.25</v>
      </c>
    </row>
    <row r="509" spans="1:19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3"/>
        <v>39.857142857142861</v>
      </c>
      <c r="P509" t="s">
        <v>2036</v>
      </c>
      <c r="Q509" t="s">
        <v>2037</v>
      </c>
      <c r="R509" s="9">
        <f t="shared" si="21"/>
        <v>41373.208333333336</v>
      </c>
      <c r="S509" s="9">
        <f t="shared" si="22"/>
        <v>41422.208333333336</v>
      </c>
    </row>
    <row r="510" spans="1:19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3"/>
        <v>112.22929936305732</v>
      </c>
      <c r="P510" t="s">
        <v>2038</v>
      </c>
      <c r="Q510" t="s">
        <v>2039</v>
      </c>
      <c r="R510" s="9">
        <f t="shared" si="21"/>
        <v>43310.208333333328</v>
      </c>
      <c r="S510" s="9">
        <f t="shared" si="22"/>
        <v>43331.208333333328</v>
      </c>
    </row>
    <row r="511" spans="1:19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3"/>
        <v>70.925816023738875</v>
      </c>
      <c r="P511" t="s">
        <v>2038</v>
      </c>
      <c r="Q511" t="s">
        <v>2039</v>
      </c>
      <c r="R511" s="9">
        <f t="shared" si="21"/>
        <v>41034.208333333336</v>
      </c>
      <c r="S511" s="9">
        <f t="shared" si="22"/>
        <v>41044.208333333336</v>
      </c>
    </row>
    <row r="512" spans="1:19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3"/>
        <v>119.08974358974358</v>
      </c>
      <c r="P512" t="s">
        <v>2040</v>
      </c>
      <c r="Q512" t="s">
        <v>2043</v>
      </c>
      <c r="R512" s="9">
        <f t="shared" si="21"/>
        <v>43251.208333333328</v>
      </c>
      <c r="S512" s="9">
        <f t="shared" si="22"/>
        <v>43275.208333333328</v>
      </c>
    </row>
    <row r="513" spans="1:19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3"/>
        <v>24.017591339648174</v>
      </c>
      <c r="P513" t="s">
        <v>2038</v>
      </c>
      <c r="Q513" t="s">
        <v>2039</v>
      </c>
      <c r="R513" s="9">
        <f t="shared" si="21"/>
        <v>43671.208333333328</v>
      </c>
      <c r="S513" s="9">
        <f t="shared" si="22"/>
        <v>43681.208333333328</v>
      </c>
    </row>
    <row r="514" spans="1:19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3"/>
        <v>139.31868131868131</v>
      </c>
      <c r="P514" t="s">
        <v>2049</v>
      </c>
      <c r="Q514" t="s">
        <v>2050</v>
      </c>
      <c r="R514" s="9">
        <f t="shared" si="21"/>
        <v>41825.208333333336</v>
      </c>
      <c r="S514" s="9">
        <f t="shared" si="22"/>
        <v>41826.208333333336</v>
      </c>
    </row>
    <row r="515" spans="1:19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23"/>
        <v>39.277108433734945</v>
      </c>
      <c r="P515" t="s">
        <v>2040</v>
      </c>
      <c r="Q515" t="s">
        <v>2059</v>
      </c>
      <c r="R515" s="9">
        <f t="shared" ref="R515:R578" si="24">(((J515/60/60)/24)+DATE(1970,1,1))</f>
        <v>40430.208333333336</v>
      </c>
      <c r="S515" s="9">
        <f t="shared" ref="S515:S578" si="25">(((K515/60/60)/24)+DATE(1970,1,1))</f>
        <v>40432.208333333336</v>
      </c>
    </row>
    <row r="516" spans="1:19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26">(E516/D516)*100</f>
        <v>22.439077144917089</v>
      </c>
      <c r="P516" t="s">
        <v>2034</v>
      </c>
      <c r="Q516" t="s">
        <v>2035</v>
      </c>
      <c r="R516" s="9">
        <f t="shared" si="24"/>
        <v>41614.25</v>
      </c>
      <c r="S516" s="9">
        <f t="shared" si="25"/>
        <v>41619.25</v>
      </c>
    </row>
    <row r="517" spans="1:19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26"/>
        <v>55.779069767441861</v>
      </c>
      <c r="P517" t="s">
        <v>2038</v>
      </c>
      <c r="Q517" t="s">
        <v>2039</v>
      </c>
      <c r="R517" s="9">
        <f t="shared" si="24"/>
        <v>40900.25</v>
      </c>
      <c r="S517" s="9">
        <f t="shared" si="25"/>
        <v>40902.25</v>
      </c>
    </row>
    <row r="518" spans="1:19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26"/>
        <v>42.523125996810208</v>
      </c>
      <c r="P518" t="s">
        <v>2046</v>
      </c>
      <c r="Q518" t="s">
        <v>2047</v>
      </c>
      <c r="R518" s="9">
        <f t="shared" si="24"/>
        <v>40396.208333333336</v>
      </c>
      <c r="S518" s="9">
        <f t="shared" si="25"/>
        <v>40434.208333333336</v>
      </c>
    </row>
    <row r="519" spans="1:19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26"/>
        <v>112.00000000000001</v>
      </c>
      <c r="P519" t="s">
        <v>2032</v>
      </c>
      <c r="Q519" t="s">
        <v>2033</v>
      </c>
      <c r="R519" s="9">
        <f t="shared" si="24"/>
        <v>42860.208333333328</v>
      </c>
      <c r="S519" s="9">
        <f t="shared" si="25"/>
        <v>42865.208333333328</v>
      </c>
    </row>
    <row r="520" spans="1:19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26"/>
        <v>7.0681818181818183</v>
      </c>
      <c r="P520" t="s">
        <v>2040</v>
      </c>
      <c r="Q520" t="s">
        <v>2048</v>
      </c>
      <c r="R520" s="9">
        <f t="shared" si="24"/>
        <v>43154.25</v>
      </c>
      <c r="S520" s="9">
        <f t="shared" si="25"/>
        <v>43156.25</v>
      </c>
    </row>
    <row r="521" spans="1:19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26"/>
        <v>101.74563871693867</v>
      </c>
      <c r="P521" t="s">
        <v>2034</v>
      </c>
      <c r="Q521" t="s">
        <v>2035</v>
      </c>
      <c r="R521" s="9">
        <f t="shared" si="24"/>
        <v>42012.25</v>
      </c>
      <c r="S521" s="9">
        <f t="shared" si="25"/>
        <v>42026.25</v>
      </c>
    </row>
    <row r="522" spans="1:19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26"/>
        <v>425.75</v>
      </c>
      <c r="P522" t="s">
        <v>2038</v>
      </c>
      <c r="Q522" t="s">
        <v>2039</v>
      </c>
      <c r="R522" s="9">
        <f t="shared" si="24"/>
        <v>43574.208333333328</v>
      </c>
      <c r="S522" s="9">
        <f t="shared" si="25"/>
        <v>43577.208333333328</v>
      </c>
    </row>
    <row r="523" spans="1:19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26"/>
        <v>145.53947368421052</v>
      </c>
      <c r="P523" t="s">
        <v>2040</v>
      </c>
      <c r="Q523" t="s">
        <v>2043</v>
      </c>
      <c r="R523" s="9">
        <f t="shared" si="24"/>
        <v>42605.208333333328</v>
      </c>
      <c r="S523" s="9">
        <f t="shared" si="25"/>
        <v>42611.208333333328</v>
      </c>
    </row>
    <row r="524" spans="1:19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26"/>
        <v>32.453465346534657</v>
      </c>
      <c r="P524" t="s">
        <v>2040</v>
      </c>
      <c r="Q524" t="s">
        <v>2051</v>
      </c>
      <c r="R524" s="9">
        <f t="shared" si="24"/>
        <v>41093.208333333336</v>
      </c>
      <c r="S524" s="9">
        <f t="shared" si="25"/>
        <v>41105.208333333336</v>
      </c>
    </row>
    <row r="525" spans="1:19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26"/>
        <v>700.33333333333326</v>
      </c>
      <c r="P525" t="s">
        <v>2040</v>
      </c>
      <c r="Q525" t="s">
        <v>2051</v>
      </c>
      <c r="R525" s="9">
        <f t="shared" si="24"/>
        <v>40241.25</v>
      </c>
      <c r="S525" s="9">
        <f t="shared" si="25"/>
        <v>40246.25</v>
      </c>
    </row>
    <row r="526" spans="1:19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26"/>
        <v>83.904860392967933</v>
      </c>
      <c r="P526" t="s">
        <v>2038</v>
      </c>
      <c r="Q526" t="s">
        <v>2039</v>
      </c>
      <c r="R526" s="9">
        <f t="shared" si="24"/>
        <v>40294.208333333336</v>
      </c>
      <c r="S526" s="9">
        <f t="shared" si="25"/>
        <v>40307.208333333336</v>
      </c>
    </row>
    <row r="527" spans="1:19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26"/>
        <v>84.19047619047619</v>
      </c>
      <c r="P527" t="s">
        <v>2036</v>
      </c>
      <c r="Q527" t="s">
        <v>2045</v>
      </c>
      <c r="R527" s="9">
        <f t="shared" si="24"/>
        <v>40505.25</v>
      </c>
      <c r="S527" s="9">
        <f t="shared" si="25"/>
        <v>40509.25</v>
      </c>
    </row>
    <row r="528" spans="1:19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26"/>
        <v>155.95180722891567</v>
      </c>
      <c r="P528" t="s">
        <v>2038</v>
      </c>
      <c r="Q528" t="s">
        <v>2039</v>
      </c>
      <c r="R528" s="9">
        <f t="shared" si="24"/>
        <v>42364.25</v>
      </c>
      <c r="S528" s="9">
        <f t="shared" si="25"/>
        <v>42401.25</v>
      </c>
    </row>
    <row r="529" spans="1:19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26"/>
        <v>99.619450317124731</v>
      </c>
      <c r="P529" t="s">
        <v>2040</v>
      </c>
      <c r="Q529" t="s">
        <v>2048</v>
      </c>
      <c r="R529" s="9">
        <f t="shared" si="24"/>
        <v>42405.25</v>
      </c>
      <c r="S529" s="9">
        <f t="shared" si="25"/>
        <v>42441.25</v>
      </c>
    </row>
    <row r="530" spans="1:19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26"/>
        <v>80.300000000000011</v>
      </c>
      <c r="P530" t="s">
        <v>2034</v>
      </c>
      <c r="Q530" t="s">
        <v>2044</v>
      </c>
      <c r="R530" s="9">
        <f t="shared" si="24"/>
        <v>41601.25</v>
      </c>
      <c r="S530" s="9">
        <f t="shared" si="25"/>
        <v>41646.25</v>
      </c>
    </row>
    <row r="531" spans="1:19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26"/>
        <v>11.254901960784313</v>
      </c>
      <c r="P531" t="s">
        <v>2049</v>
      </c>
      <c r="Q531" t="s">
        <v>2050</v>
      </c>
      <c r="R531" s="9">
        <f t="shared" si="24"/>
        <v>41769.208333333336</v>
      </c>
      <c r="S531" s="9">
        <f t="shared" si="25"/>
        <v>41797.208333333336</v>
      </c>
    </row>
    <row r="532" spans="1:19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26"/>
        <v>91.740952380952379</v>
      </c>
      <c r="P532" t="s">
        <v>2046</v>
      </c>
      <c r="Q532" t="s">
        <v>2052</v>
      </c>
      <c r="R532" s="9">
        <f t="shared" si="24"/>
        <v>40421.208333333336</v>
      </c>
      <c r="S532" s="9">
        <f t="shared" si="25"/>
        <v>40435.208333333336</v>
      </c>
    </row>
    <row r="533" spans="1:19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26"/>
        <v>95.521156936261391</v>
      </c>
      <c r="P533" t="s">
        <v>2049</v>
      </c>
      <c r="Q533" t="s">
        <v>2050</v>
      </c>
      <c r="R533" s="9">
        <f t="shared" si="24"/>
        <v>41589.25</v>
      </c>
      <c r="S533" s="9">
        <f t="shared" si="25"/>
        <v>41645.25</v>
      </c>
    </row>
    <row r="534" spans="1:19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26"/>
        <v>502.87499999999994</v>
      </c>
      <c r="P534" t="s">
        <v>2038</v>
      </c>
      <c r="Q534" t="s">
        <v>2039</v>
      </c>
      <c r="R534" s="9">
        <f t="shared" si="24"/>
        <v>43125.25</v>
      </c>
      <c r="S534" s="9">
        <f t="shared" si="25"/>
        <v>43126.25</v>
      </c>
    </row>
    <row r="535" spans="1:19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26"/>
        <v>159.24394463667818</v>
      </c>
      <c r="P535" t="s">
        <v>2034</v>
      </c>
      <c r="Q535" t="s">
        <v>2044</v>
      </c>
      <c r="R535" s="9">
        <f t="shared" si="24"/>
        <v>41479.208333333336</v>
      </c>
      <c r="S535" s="9">
        <f t="shared" si="25"/>
        <v>41515.208333333336</v>
      </c>
    </row>
    <row r="536" spans="1:19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26"/>
        <v>15.022446689113355</v>
      </c>
      <c r="P536" t="s">
        <v>2040</v>
      </c>
      <c r="Q536" t="s">
        <v>2043</v>
      </c>
      <c r="R536" s="9">
        <f t="shared" si="24"/>
        <v>43329.208333333328</v>
      </c>
      <c r="S536" s="9">
        <f t="shared" si="25"/>
        <v>43330.208333333328</v>
      </c>
    </row>
    <row r="537" spans="1:19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26"/>
        <v>482.03846153846149</v>
      </c>
      <c r="P537" t="s">
        <v>2038</v>
      </c>
      <c r="Q537" t="s">
        <v>2039</v>
      </c>
      <c r="R537" s="9">
        <f t="shared" si="24"/>
        <v>43259.208333333328</v>
      </c>
      <c r="S537" s="9">
        <f t="shared" si="25"/>
        <v>43261.208333333328</v>
      </c>
    </row>
    <row r="538" spans="1:19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26"/>
        <v>149.96938775510205</v>
      </c>
      <c r="P538" t="s">
        <v>2046</v>
      </c>
      <c r="Q538" t="s">
        <v>2052</v>
      </c>
      <c r="R538" s="9">
        <f t="shared" si="24"/>
        <v>40414.208333333336</v>
      </c>
      <c r="S538" s="9">
        <f t="shared" si="25"/>
        <v>40440.208333333336</v>
      </c>
    </row>
    <row r="539" spans="1:19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26"/>
        <v>117.22156398104266</v>
      </c>
      <c r="P539" t="s">
        <v>2040</v>
      </c>
      <c r="Q539" t="s">
        <v>2041</v>
      </c>
      <c r="R539" s="9">
        <f t="shared" si="24"/>
        <v>43342.208333333328</v>
      </c>
      <c r="S539" s="9">
        <f t="shared" si="25"/>
        <v>43365.208333333328</v>
      </c>
    </row>
    <row r="540" spans="1:19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26"/>
        <v>37.695968274950431</v>
      </c>
      <c r="P540" t="s">
        <v>2049</v>
      </c>
      <c r="Q540" t="s">
        <v>2060</v>
      </c>
      <c r="R540" s="9">
        <f t="shared" si="24"/>
        <v>41539.208333333336</v>
      </c>
      <c r="S540" s="9">
        <f t="shared" si="25"/>
        <v>41555.208333333336</v>
      </c>
    </row>
    <row r="541" spans="1:19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26"/>
        <v>72.653061224489804</v>
      </c>
      <c r="P541" t="s">
        <v>2032</v>
      </c>
      <c r="Q541" t="s">
        <v>2033</v>
      </c>
      <c r="R541" s="9">
        <f t="shared" si="24"/>
        <v>43647.208333333328</v>
      </c>
      <c r="S541" s="9">
        <f t="shared" si="25"/>
        <v>43653.208333333328</v>
      </c>
    </row>
    <row r="542" spans="1:19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26"/>
        <v>265.98113207547169</v>
      </c>
      <c r="P542" t="s">
        <v>2053</v>
      </c>
      <c r="Q542" t="s">
        <v>2054</v>
      </c>
      <c r="R542" s="9">
        <f t="shared" si="24"/>
        <v>43225.208333333328</v>
      </c>
      <c r="S542" s="9">
        <f t="shared" si="25"/>
        <v>43247.208333333328</v>
      </c>
    </row>
    <row r="543" spans="1:19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26"/>
        <v>24.205617977528089</v>
      </c>
      <c r="P543" t="s">
        <v>2049</v>
      </c>
      <c r="Q543" t="s">
        <v>2060</v>
      </c>
      <c r="R543" s="9">
        <f t="shared" si="24"/>
        <v>42165.208333333328</v>
      </c>
      <c r="S543" s="9">
        <f t="shared" si="25"/>
        <v>42191.208333333328</v>
      </c>
    </row>
    <row r="544" spans="1:19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26"/>
        <v>2.5064935064935066</v>
      </c>
      <c r="P544" t="s">
        <v>2034</v>
      </c>
      <c r="Q544" t="s">
        <v>2044</v>
      </c>
      <c r="R544" s="9">
        <f t="shared" si="24"/>
        <v>42391.25</v>
      </c>
      <c r="S544" s="9">
        <f t="shared" si="25"/>
        <v>42421.25</v>
      </c>
    </row>
    <row r="545" spans="1:19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26"/>
        <v>16.329799764428738</v>
      </c>
      <c r="P545" t="s">
        <v>2049</v>
      </c>
      <c r="Q545" t="s">
        <v>2050</v>
      </c>
      <c r="R545" s="9">
        <f t="shared" si="24"/>
        <v>41528.208333333336</v>
      </c>
      <c r="S545" s="9">
        <f t="shared" si="25"/>
        <v>41543.208333333336</v>
      </c>
    </row>
    <row r="546" spans="1:19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26"/>
        <v>276.5</v>
      </c>
      <c r="P546" t="s">
        <v>2034</v>
      </c>
      <c r="Q546" t="s">
        <v>2035</v>
      </c>
      <c r="R546" s="9">
        <f t="shared" si="24"/>
        <v>42377.25</v>
      </c>
      <c r="S546" s="9">
        <f t="shared" si="25"/>
        <v>42390.25</v>
      </c>
    </row>
    <row r="547" spans="1:19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26"/>
        <v>88.803571428571431</v>
      </c>
      <c r="P547" t="s">
        <v>2038</v>
      </c>
      <c r="Q547" t="s">
        <v>2039</v>
      </c>
      <c r="R547" s="9">
        <f t="shared" si="24"/>
        <v>43824.25</v>
      </c>
      <c r="S547" s="9">
        <f t="shared" si="25"/>
        <v>43844.25</v>
      </c>
    </row>
    <row r="548" spans="1:19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26"/>
        <v>163.57142857142856</v>
      </c>
      <c r="P548" t="s">
        <v>2038</v>
      </c>
      <c r="Q548" t="s">
        <v>2039</v>
      </c>
      <c r="R548" s="9">
        <f t="shared" si="24"/>
        <v>43360.208333333328</v>
      </c>
      <c r="S548" s="9">
        <f t="shared" si="25"/>
        <v>43363.208333333328</v>
      </c>
    </row>
    <row r="549" spans="1:19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26"/>
        <v>969</v>
      </c>
      <c r="P549" t="s">
        <v>2040</v>
      </c>
      <c r="Q549" t="s">
        <v>2043</v>
      </c>
      <c r="R549" s="9">
        <f t="shared" si="24"/>
        <v>42029.25</v>
      </c>
      <c r="S549" s="9">
        <f t="shared" si="25"/>
        <v>42041.25</v>
      </c>
    </row>
    <row r="550" spans="1:19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26"/>
        <v>270.91376701966715</v>
      </c>
      <c r="P550" t="s">
        <v>2038</v>
      </c>
      <c r="Q550" t="s">
        <v>2039</v>
      </c>
      <c r="R550" s="9">
        <f t="shared" si="24"/>
        <v>42461.208333333328</v>
      </c>
      <c r="S550" s="9">
        <f t="shared" si="25"/>
        <v>42474.208333333328</v>
      </c>
    </row>
    <row r="551" spans="1:19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26"/>
        <v>284.21355932203392</v>
      </c>
      <c r="P551" t="s">
        <v>2036</v>
      </c>
      <c r="Q551" t="s">
        <v>2045</v>
      </c>
      <c r="R551" s="9">
        <f t="shared" si="24"/>
        <v>41422.208333333336</v>
      </c>
      <c r="S551" s="9">
        <f t="shared" si="25"/>
        <v>41431.208333333336</v>
      </c>
    </row>
    <row r="552" spans="1:19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26"/>
        <v>4</v>
      </c>
      <c r="P552" t="s">
        <v>2034</v>
      </c>
      <c r="Q552" t="s">
        <v>2044</v>
      </c>
      <c r="R552" s="9">
        <f t="shared" si="24"/>
        <v>40968.25</v>
      </c>
      <c r="S552" s="9">
        <f t="shared" si="25"/>
        <v>40989.208333333336</v>
      </c>
    </row>
    <row r="553" spans="1:19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26"/>
        <v>58.6329816768462</v>
      </c>
      <c r="P553" t="s">
        <v>2036</v>
      </c>
      <c r="Q553" t="s">
        <v>2037</v>
      </c>
      <c r="R553" s="9">
        <f t="shared" si="24"/>
        <v>41993.25</v>
      </c>
      <c r="S553" s="9">
        <f t="shared" si="25"/>
        <v>42033.25</v>
      </c>
    </row>
    <row r="554" spans="1:19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26"/>
        <v>98.51111111111112</v>
      </c>
      <c r="P554" t="s">
        <v>2038</v>
      </c>
      <c r="Q554" t="s">
        <v>2039</v>
      </c>
      <c r="R554" s="9">
        <f t="shared" si="24"/>
        <v>42700.25</v>
      </c>
      <c r="S554" s="9">
        <f t="shared" si="25"/>
        <v>42702.25</v>
      </c>
    </row>
    <row r="555" spans="1:19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26"/>
        <v>43.975381008206334</v>
      </c>
      <c r="P555" t="s">
        <v>2034</v>
      </c>
      <c r="Q555" t="s">
        <v>2035</v>
      </c>
      <c r="R555" s="9">
        <f t="shared" si="24"/>
        <v>40545.25</v>
      </c>
      <c r="S555" s="9">
        <f t="shared" si="25"/>
        <v>40546.25</v>
      </c>
    </row>
    <row r="556" spans="1:19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26"/>
        <v>151.66315789473683</v>
      </c>
      <c r="P556" t="s">
        <v>2034</v>
      </c>
      <c r="Q556" t="s">
        <v>2044</v>
      </c>
      <c r="R556" s="9">
        <f t="shared" si="24"/>
        <v>42723.25</v>
      </c>
      <c r="S556" s="9">
        <f t="shared" si="25"/>
        <v>42729.25</v>
      </c>
    </row>
    <row r="557" spans="1:19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26"/>
        <v>223.63492063492063</v>
      </c>
      <c r="P557" t="s">
        <v>2034</v>
      </c>
      <c r="Q557" t="s">
        <v>2035</v>
      </c>
      <c r="R557" s="9">
        <f t="shared" si="24"/>
        <v>41731.208333333336</v>
      </c>
      <c r="S557" s="9">
        <f t="shared" si="25"/>
        <v>41762.208333333336</v>
      </c>
    </row>
    <row r="558" spans="1:19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26"/>
        <v>239.75</v>
      </c>
      <c r="P558" t="s">
        <v>2046</v>
      </c>
      <c r="Q558" t="s">
        <v>2058</v>
      </c>
      <c r="R558" s="9">
        <f t="shared" si="24"/>
        <v>40792.208333333336</v>
      </c>
      <c r="S558" s="9">
        <f t="shared" si="25"/>
        <v>40799.208333333336</v>
      </c>
    </row>
    <row r="559" spans="1:19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26"/>
        <v>199.33333333333334</v>
      </c>
      <c r="P559" t="s">
        <v>2040</v>
      </c>
      <c r="Q559" t="s">
        <v>2062</v>
      </c>
      <c r="R559" s="9">
        <f t="shared" si="24"/>
        <v>42279.208333333328</v>
      </c>
      <c r="S559" s="9">
        <f t="shared" si="25"/>
        <v>42282.208333333328</v>
      </c>
    </row>
    <row r="560" spans="1:19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26"/>
        <v>137.34482758620689</v>
      </c>
      <c r="P560" t="s">
        <v>2038</v>
      </c>
      <c r="Q560" t="s">
        <v>2039</v>
      </c>
      <c r="R560" s="9">
        <f t="shared" si="24"/>
        <v>42424.25</v>
      </c>
      <c r="S560" s="9">
        <f t="shared" si="25"/>
        <v>42467.208333333328</v>
      </c>
    </row>
    <row r="561" spans="1:19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26"/>
        <v>100.9696106362773</v>
      </c>
      <c r="P561" t="s">
        <v>2038</v>
      </c>
      <c r="Q561" t="s">
        <v>2039</v>
      </c>
      <c r="R561" s="9">
        <f t="shared" si="24"/>
        <v>42584.208333333328</v>
      </c>
      <c r="S561" s="9">
        <f t="shared" si="25"/>
        <v>42591.208333333328</v>
      </c>
    </row>
    <row r="562" spans="1:19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26"/>
        <v>794.16</v>
      </c>
      <c r="P562" t="s">
        <v>2040</v>
      </c>
      <c r="Q562" t="s">
        <v>2048</v>
      </c>
      <c r="R562" s="9">
        <f t="shared" si="24"/>
        <v>40865.25</v>
      </c>
      <c r="S562" s="9">
        <f t="shared" si="25"/>
        <v>40905.25</v>
      </c>
    </row>
    <row r="563" spans="1:19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26"/>
        <v>369.7</v>
      </c>
      <c r="P563" t="s">
        <v>2038</v>
      </c>
      <c r="Q563" t="s">
        <v>2039</v>
      </c>
      <c r="R563" s="9">
        <f t="shared" si="24"/>
        <v>40833.208333333336</v>
      </c>
      <c r="S563" s="9">
        <f t="shared" si="25"/>
        <v>40835.208333333336</v>
      </c>
    </row>
    <row r="564" spans="1:19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26"/>
        <v>12.818181818181817</v>
      </c>
      <c r="P564" t="s">
        <v>2034</v>
      </c>
      <c r="Q564" t="s">
        <v>2035</v>
      </c>
      <c r="R564" s="9">
        <f t="shared" si="24"/>
        <v>43536.208333333328</v>
      </c>
      <c r="S564" s="9">
        <f t="shared" si="25"/>
        <v>43538.208333333328</v>
      </c>
    </row>
    <row r="565" spans="1:19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26"/>
        <v>138.02702702702703</v>
      </c>
      <c r="P565" t="s">
        <v>2040</v>
      </c>
      <c r="Q565" t="s">
        <v>2041</v>
      </c>
      <c r="R565" s="9">
        <f t="shared" si="24"/>
        <v>43417.25</v>
      </c>
      <c r="S565" s="9">
        <f t="shared" si="25"/>
        <v>43437.25</v>
      </c>
    </row>
    <row r="566" spans="1:19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26"/>
        <v>83.813278008298752</v>
      </c>
      <c r="P566" t="s">
        <v>2038</v>
      </c>
      <c r="Q566" t="s">
        <v>2039</v>
      </c>
      <c r="R566" s="9">
        <f t="shared" si="24"/>
        <v>42078.208333333328</v>
      </c>
      <c r="S566" s="9">
        <f t="shared" si="25"/>
        <v>42086.208333333328</v>
      </c>
    </row>
    <row r="567" spans="1:19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26"/>
        <v>204.60063224446787</v>
      </c>
      <c r="P567" t="s">
        <v>2038</v>
      </c>
      <c r="Q567" t="s">
        <v>2039</v>
      </c>
      <c r="R567" s="9">
        <f t="shared" si="24"/>
        <v>40862.25</v>
      </c>
      <c r="S567" s="9">
        <f t="shared" si="25"/>
        <v>40882.25</v>
      </c>
    </row>
    <row r="568" spans="1:19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26"/>
        <v>44.344086021505376</v>
      </c>
      <c r="P568" t="s">
        <v>2034</v>
      </c>
      <c r="Q568" t="s">
        <v>2042</v>
      </c>
      <c r="R568" s="9">
        <f t="shared" si="24"/>
        <v>42424.25</v>
      </c>
      <c r="S568" s="9">
        <f t="shared" si="25"/>
        <v>42447.208333333328</v>
      </c>
    </row>
    <row r="569" spans="1:19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26"/>
        <v>218.60294117647058</v>
      </c>
      <c r="P569" t="s">
        <v>2034</v>
      </c>
      <c r="Q569" t="s">
        <v>2035</v>
      </c>
      <c r="R569" s="9">
        <f t="shared" si="24"/>
        <v>41830.208333333336</v>
      </c>
      <c r="S569" s="9">
        <f t="shared" si="25"/>
        <v>41832.208333333336</v>
      </c>
    </row>
    <row r="570" spans="1:19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26"/>
        <v>186.03314917127071</v>
      </c>
      <c r="P570" t="s">
        <v>2038</v>
      </c>
      <c r="Q570" t="s">
        <v>2039</v>
      </c>
      <c r="R570" s="9">
        <f t="shared" si="24"/>
        <v>40374.208333333336</v>
      </c>
      <c r="S570" s="9">
        <f t="shared" si="25"/>
        <v>40419.208333333336</v>
      </c>
    </row>
    <row r="571" spans="1:19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26"/>
        <v>237.33830845771143</v>
      </c>
      <c r="P571" t="s">
        <v>2040</v>
      </c>
      <c r="Q571" t="s">
        <v>2048</v>
      </c>
      <c r="R571" s="9">
        <f t="shared" si="24"/>
        <v>40554.25</v>
      </c>
      <c r="S571" s="9">
        <f t="shared" si="25"/>
        <v>40566.25</v>
      </c>
    </row>
    <row r="572" spans="1:19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26"/>
        <v>305.65384615384613</v>
      </c>
      <c r="P572" t="s">
        <v>2034</v>
      </c>
      <c r="Q572" t="s">
        <v>2035</v>
      </c>
      <c r="R572" s="9">
        <f t="shared" si="24"/>
        <v>41993.25</v>
      </c>
      <c r="S572" s="9">
        <f t="shared" si="25"/>
        <v>41999.25</v>
      </c>
    </row>
    <row r="573" spans="1:19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26"/>
        <v>94.142857142857139</v>
      </c>
      <c r="P573" t="s">
        <v>2040</v>
      </c>
      <c r="Q573" t="s">
        <v>2051</v>
      </c>
      <c r="R573" s="9">
        <f t="shared" si="24"/>
        <v>42174.208333333328</v>
      </c>
      <c r="S573" s="9">
        <f t="shared" si="25"/>
        <v>42221.208333333328</v>
      </c>
    </row>
    <row r="574" spans="1:19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26"/>
        <v>54.400000000000006</v>
      </c>
      <c r="P574" t="s">
        <v>2034</v>
      </c>
      <c r="Q574" t="s">
        <v>2035</v>
      </c>
      <c r="R574" s="9">
        <f t="shared" si="24"/>
        <v>42275.208333333328</v>
      </c>
      <c r="S574" s="9">
        <f t="shared" si="25"/>
        <v>42291.208333333328</v>
      </c>
    </row>
    <row r="575" spans="1:19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26"/>
        <v>111.88059701492537</v>
      </c>
      <c r="P575" t="s">
        <v>2063</v>
      </c>
      <c r="Q575" t="s">
        <v>2064</v>
      </c>
      <c r="R575" s="9">
        <f t="shared" si="24"/>
        <v>41761.208333333336</v>
      </c>
      <c r="S575" s="9">
        <f t="shared" si="25"/>
        <v>41763.208333333336</v>
      </c>
    </row>
    <row r="576" spans="1:19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26"/>
        <v>369.14814814814815</v>
      </c>
      <c r="P576" t="s">
        <v>2032</v>
      </c>
      <c r="Q576" t="s">
        <v>2033</v>
      </c>
      <c r="R576" s="9">
        <f t="shared" si="24"/>
        <v>43806.25</v>
      </c>
      <c r="S576" s="9">
        <f t="shared" si="25"/>
        <v>43816.25</v>
      </c>
    </row>
    <row r="577" spans="1:19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26"/>
        <v>62.930372148859547</v>
      </c>
      <c r="P577" t="s">
        <v>2038</v>
      </c>
      <c r="Q577" t="s">
        <v>2039</v>
      </c>
      <c r="R577" s="9">
        <f t="shared" si="24"/>
        <v>41779.208333333336</v>
      </c>
      <c r="S577" s="9">
        <f t="shared" si="25"/>
        <v>41782.208333333336</v>
      </c>
    </row>
    <row r="578" spans="1:19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26"/>
        <v>64.927835051546396</v>
      </c>
      <c r="P578" t="s">
        <v>2038</v>
      </c>
      <c r="Q578" t="s">
        <v>2039</v>
      </c>
      <c r="R578" s="9">
        <f t="shared" si="24"/>
        <v>43040.208333333328</v>
      </c>
      <c r="S578" s="9">
        <f t="shared" si="25"/>
        <v>43057.25</v>
      </c>
    </row>
    <row r="579" spans="1:19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26"/>
        <v>18.853658536585368</v>
      </c>
      <c r="P579" t="s">
        <v>2034</v>
      </c>
      <c r="Q579" t="s">
        <v>2057</v>
      </c>
      <c r="R579" s="9">
        <f t="shared" ref="R579:R642" si="27">(((J579/60/60)/24)+DATE(1970,1,1))</f>
        <v>40613.25</v>
      </c>
      <c r="S579" s="9">
        <f t="shared" ref="S579:S642" si="28">(((K579/60/60)/24)+DATE(1970,1,1))</f>
        <v>40639.208333333336</v>
      </c>
    </row>
    <row r="580" spans="1:19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29">(E580/D580)*100</f>
        <v>16.754404145077721</v>
      </c>
      <c r="P580" t="s">
        <v>2040</v>
      </c>
      <c r="Q580" t="s">
        <v>2062</v>
      </c>
      <c r="R580" s="9">
        <f t="shared" si="27"/>
        <v>40878.25</v>
      </c>
      <c r="S580" s="9">
        <f t="shared" si="28"/>
        <v>40881.25</v>
      </c>
    </row>
    <row r="581" spans="1:19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29"/>
        <v>101.11290322580646</v>
      </c>
      <c r="P581" t="s">
        <v>2034</v>
      </c>
      <c r="Q581" t="s">
        <v>2057</v>
      </c>
      <c r="R581" s="9">
        <f t="shared" si="27"/>
        <v>40762.208333333336</v>
      </c>
      <c r="S581" s="9">
        <f t="shared" si="28"/>
        <v>40774.208333333336</v>
      </c>
    </row>
    <row r="582" spans="1:19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29"/>
        <v>341.5022831050228</v>
      </c>
      <c r="P582" t="s">
        <v>2038</v>
      </c>
      <c r="Q582" t="s">
        <v>2039</v>
      </c>
      <c r="R582" s="9">
        <f t="shared" si="27"/>
        <v>41696.25</v>
      </c>
      <c r="S582" s="9">
        <f t="shared" si="28"/>
        <v>41704.25</v>
      </c>
    </row>
    <row r="583" spans="1:19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29"/>
        <v>64.016666666666666</v>
      </c>
      <c r="P583" t="s">
        <v>2036</v>
      </c>
      <c r="Q583" t="s">
        <v>2037</v>
      </c>
      <c r="R583" s="9">
        <f t="shared" si="27"/>
        <v>40662.208333333336</v>
      </c>
      <c r="S583" s="9">
        <f t="shared" si="28"/>
        <v>40677.208333333336</v>
      </c>
    </row>
    <row r="584" spans="1:19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29"/>
        <v>52.080459770114942</v>
      </c>
      <c r="P584" t="s">
        <v>2049</v>
      </c>
      <c r="Q584" t="s">
        <v>2050</v>
      </c>
      <c r="R584" s="9">
        <f t="shared" si="27"/>
        <v>42165.208333333328</v>
      </c>
      <c r="S584" s="9">
        <f t="shared" si="28"/>
        <v>42170.208333333328</v>
      </c>
    </row>
    <row r="585" spans="1:19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29"/>
        <v>322.40211640211641</v>
      </c>
      <c r="P585" t="s">
        <v>2040</v>
      </c>
      <c r="Q585" t="s">
        <v>2041</v>
      </c>
      <c r="R585" s="9">
        <f t="shared" si="27"/>
        <v>40959.25</v>
      </c>
      <c r="S585" s="9">
        <f t="shared" si="28"/>
        <v>40976.25</v>
      </c>
    </row>
    <row r="586" spans="1:19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29"/>
        <v>119.50810185185186</v>
      </c>
      <c r="P586" t="s">
        <v>2036</v>
      </c>
      <c r="Q586" t="s">
        <v>2037</v>
      </c>
      <c r="R586" s="9">
        <f t="shared" si="27"/>
        <v>41024.208333333336</v>
      </c>
      <c r="S586" s="9">
        <f t="shared" si="28"/>
        <v>41038.208333333336</v>
      </c>
    </row>
    <row r="587" spans="1:19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29"/>
        <v>146.79775280898878</v>
      </c>
      <c r="P587" t="s">
        <v>2046</v>
      </c>
      <c r="Q587" t="s">
        <v>2058</v>
      </c>
      <c r="R587" s="9">
        <f t="shared" si="27"/>
        <v>40255.208333333336</v>
      </c>
      <c r="S587" s="9">
        <f t="shared" si="28"/>
        <v>40265.208333333336</v>
      </c>
    </row>
    <row r="588" spans="1:19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29"/>
        <v>950.57142857142856</v>
      </c>
      <c r="P588" t="s">
        <v>2034</v>
      </c>
      <c r="Q588" t="s">
        <v>2035</v>
      </c>
      <c r="R588" s="9">
        <f t="shared" si="27"/>
        <v>40499.25</v>
      </c>
      <c r="S588" s="9">
        <f t="shared" si="28"/>
        <v>40518.25</v>
      </c>
    </row>
    <row r="589" spans="1:19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29"/>
        <v>72.893617021276597</v>
      </c>
      <c r="P589" t="s">
        <v>2032</v>
      </c>
      <c r="Q589" t="s">
        <v>2033</v>
      </c>
      <c r="R589" s="9">
        <f t="shared" si="27"/>
        <v>43484.25</v>
      </c>
      <c r="S589" s="9">
        <f t="shared" si="28"/>
        <v>43536.208333333328</v>
      </c>
    </row>
    <row r="590" spans="1:19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29"/>
        <v>79.008248730964468</v>
      </c>
      <c r="P590" t="s">
        <v>2038</v>
      </c>
      <c r="Q590" t="s">
        <v>2039</v>
      </c>
      <c r="R590" s="9">
        <f t="shared" si="27"/>
        <v>40262.208333333336</v>
      </c>
      <c r="S590" s="9">
        <f t="shared" si="28"/>
        <v>40293.208333333336</v>
      </c>
    </row>
    <row r="591" spans="1:19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29"/>
        <v>64.721518987341781</v>
      </c>
      <c r="P591" t="s">
        <v>2040</v>
      </c>
      <c r="Q591" t="s">
        <v>2041</v>
      </c>
      <c r="R591" s="9">
        <f t="shared" si="27"/>
        <v>42190.208333333328</v>
      </c>
      <c r="S591" s="9">
        <f t="shared" si="28"/>
        <v>42197.208333333328</v>
      </c>
    </row>
    <row r="592" spans="1:19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29"/>
        <v>82.028169014084511</v>
      </c>
      <c r="P592" t="s">
        <v>2046</v>
      </c>
      <c r="Q592" t="s">
        <v>2055</v>
      </c>
      <c r="R592" s="9">
        <f t="shared" si="27"/>
        <v>41994.25</v>
      </c>
      <c r="S592" s="9">
        <f t="shared" si="28"/>
        <v>42005.25</v>
      </c>
    </row>
    <row r="593" spans="1:19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29"/>
        <v>1037.6666666666667</v>
      </c>
      <c r="P593" t="s">
        <v>2049</v>
      </c>
      <c r="Q593" t="s">
        <v>2050</v>
      </c>
      <c r="R593" s="9">
        <f t="shared" si="27"/>
        <v>40373.208333333336</v>
      </c>
      <c r="S593" s="9">
        <f t="shared" si="28"/>
        <v>40383.208333333336</v>
      </c>
    </row>
    <row r="594" spans="1:19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29"/>
        <v>12.910076530612244</v>
      </c>
      <c r="P594" t="s">
        <v>2038</v>
      </c>
      <c r="Q594" t="s">
        <v>2039</v>
      </c>
      <c r="R594" s="9">
        <f t="shared" si="27"/>
        <v>41789.208333333336</v>
      </c>
      <c r="S594" s="9">
        <f t="shared" si="28"/>
        <v>41798.208333333336</v>
      </c>
    </row>
    <row r="595" spans="1:19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29"/>
        <v>154.84210526315789</v>
      </c>
      <c r="P595" t="s">
        <v>2040</v>
      </c>
      <c r="Q595" t="s">
        <v>2048</v>
      </c>
      <c r="R595" s="9">
        <f t="shared" si="27"/>
        <v>41724.208333333336</v>
      </c>
      <c r="S595" s="9">
        <f t="shared" si="28"/>
        <v>41737.208333333336</v>
      </c>
    </row>
    <row r="596" spans="1:19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29"/>
        <v>7.0991735537190088</v>
      </c>
      <c r="P596" t="s">
        <v>2038</v>
      </c>
      <c r="Q596" t="s">
        <v>2039</v>
      </c>
      <c r="R596" s="9">
        <f t="shared" si="27"/>
        <v>42548.208333333328</v>
      </c>
      <c r="S596" s="9">
        <f t="shared" si="28"/>
        <v>42551.208333333328</v>
      </c>
    </row>
    <row r="597" spans="1:19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29"/>
        <v>208.52773826458036</v>
      </c>
      <c r="P597" t="s">
        <v>2038</v>
      </c>
      <c r="Q597" t="s">
        <v>2039</v>
      </c>
      <c r="R597" s="9">
        <f t="shared" si="27"/>
        <v>40253.208333333336</v>
      </c>
      <c r="S597" s="9">
        <f t="shared" si="28"/>
        <v>40274.208333333336</v>
      </c>
    </row>
    <row r="598" spans="1:19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29"/>
        <v>99.683544303797461</v>
      </c>
      <c r="P598" t="s">
        <v>2040</v>
      </c>
      <c r="Q598" t="s">
        <v>2043</v>
      </c>
      <c r="R598" s="9">
        <f t="shared" si="27"/>
        <v>42434.25</v>
      </c>
      <c r="S598" s="9">
        <f t="shared" si="28"/>
        <v>42441.25</v>
      </c>
    </row>
    <row r="599" spans="1:19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29"/>
        <v>201.59756097560978</v>
      </c>
      <c r="P599" t="s">
        <v>2038</v>
      </c>
      <c r="Q599" t="s">
        <v>2039</v>
      </c>
      <c r="R599" s="9">
        <f t="shared" si="27"/>
        <v>43786.25</v>
      </c>
      <c r="S599" s="9">
        <f t="shared" si="28"/>
        <v>43804.25</v>
      </c>
    </row>
    <row r="600" spans="1:19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29"/>
        <v>162.09032258064516</v>
      </c>
      <c r="P600" t="s">
        <v>2034</v>
      </c>
      <c r="Q600" t="s">
        <v>2035</v>
      </c>
      <c r="R600" s="9">
        <f t="shared" si="27"/>
        <v>40344.208333333336</v>
      </c>
      <c r="S600" s="9">
        <f t="shared" si="28"/>
        <v>40373.208333333336</v>
      </c>
    </row>
    <row r="601" spans="1:19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29"/>
        <v>3.6436208125445471</v>
      </c>
      <c r="P601" t="s">
        <v>2040</v>
      </c>
      <c r="Q601" t="s">
        <v>2041</v>
      </c>
      <c r="R601" s="9">
        <f t="shared" si="27"/>
        <v>42047.25</v>
      </c>
      <c r="S601" s="9">
        <f t="shared" si="28"/>
        <v>42055.25</v>
      </c>
    </row>
    <row r="602" spans="1:19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29"/>
        <v>5</v>
      </c>
      <c r="P602" t="s">
        <v>2032</v>
      </c>
      <c r="Q602" t="s">
        <v>2033</v>
      </c>
      <c r="R602" s="9">
        <f t="shared" si="27"/>
        <v>41485.208333333336</v>
      </c>
      <c r="S602" s="9">
        <f t="shared" si="28"/>
        <v>41497.208333333336</v>
      </c>
    </row>
    <row r="603" spans="1:19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29"/>
        <v>206.63492063492063</v>
      </c>
      <c r="P603" t="s">
        <v>2036</v>
      </c>
      <c r="Q603" t="s">
        <v>2045</v>
      </c>
      <c r="R603" s="9">
        <f t="shared" si="27"/>
        <v>41789.208333333336</v>
      </c>
      <c r="S603" s="9">
        <f t="shared" si="28"/>
        <v>41806.208333333336</v>
      </c>
    </row>
    <row r="604" spans="1:19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29"/>
        <v>128.23628691983123</v>
      </c>
      <c r="P604" t="s">
        <v>2038</v>
      </c>
      <c r="Q604" t="s">
        <v>2039</v>
      </c>
      <c r="R604" s="9">
        <f t="shared" si="27"/>
        <v>42160.208333333328</v>
      </c>
      <c r="S604" s="9">
        <f t="shared" si="28"/>
        <v>42171.208333333328</v>
      </c>
    </row>
    <row r="605" spans="1:19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29"/>
        <v>119.66037735849055</v>
      </c>
      <c r="P605" t="s">
        <v>2038</v>
      </c>
      <c r="Q605" t="s">
        <v>2039</v>
      </c>
      <c r="R605" s="9">
        <f t="shared" si="27"/>
        <v>43573.208333333328</v>
      </c>
      <c r="S605" s="9">
        <f t="shared" si="28"/>
        <v>43600.208333333328</v>
      </c>
    </row>
    <row r="606" spans="1:19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29"/>
        <v>170.73055242390078</v>
      </c>
      <c r="P606" t="s">
        <v>2038</v>
      </c>
      <c r="Q606" t="s">
        <v>2039</v>
      </c>
      <c r="R606" s="9">
        <f t="shared" si="27"/>
        <v>40565.25</v>
      </c>
      <c r="S606" s="9">
        <f t="shared" si="28"/>
        <v>40586.25</v>
      </c>
    </row>
    <row r="607" spans="1:19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29"/>
        <v>187.21212121212122</v>
      </c>
      <c r="P607" t="s">
        <v>2046</v>
      </c>
      <c r="Q607" t="s">
        <v>2047</v>
      </c>
      <c r="R607" s="9">
        <f t="shared" si="27"/>
        <v>42280.208333333328</v>
      </c>
      <c r="S607" s="9">
        <f t="shared" si="28"/>
        <v>42321.25</v>
      </c>
    </row>
    <row r="608" spans="1:19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29"/>
        <v>188.38235294117646</v>
      </c>
      <c r="P608" t="s">
        <v>2034</v>
      </c>
      <c r="Q608" t="s">
        <v>2035</v>
      </c>
      <c r="R608" s="9">
        <f t="shared" si="27"/>
        <v>42436.25</v>
      </c>
      <c r="S608" s="9">
        <f t="shared" si="28"/>
        <v>42447.208333333328</v>
      </c>
    </row>
    <row r="609" spans="1:19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29"/>
        <v>131.29869186046511</v>
      </c>
      <c r="P609" t="s">
        <v>2032</v>
      </c>
      <c r="Q609" t="s">
        <v>2033</v>
      </c>
      <c r="R609" s="9">
        <f t="shared" si="27"/>
        <v>41721.208333333336</v>
      </c>
      <c r="S609" s="9">
        <f t="shared" si="28"/>
        <v>41723.208333333336</v>
      </c>
    </row>
    <row r="610" spans="1:19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29"/>
        <v>283.97435897435901</v>
      </c>
      <c r="P610" t="s">
        <v>2034</v>
      </c>
      <c r="Q610" t="s">
        <v>2057</v>
      </c>
      <c r="R610" s="9">
        <f t="shared" si="27"/>
        <v>43530.25</v>
      </c>
      <c r="S610" s="9">
        <f t="shared" si="28"/>
        <v>43534.25</v>
      </c>
    </row>
    <row r="611" spans="1:19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29"/>
        <v>120.41999999999999</v>
      </c>
      <c r="P611" t="s">
        <v>2040</v>
      </c>
      <c r="Q611" t="s">
        <v>2062</v>
      </c>
      <c r="R611" s="9">
        <f t="shared" si="27"/>
        <v>43481.25</v>
      </c>
      <c r="S611" s="9">
        <f t="shared" si="28"/>
        <v>43498.25</v>
      </c>
    </row>
    <row r="612" spans="1:19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29"/>
        <v>419.0560747663551</v>
      </c>
      <c r="P612" t="s">
        <v>2038</v>
      </c>
      <c r="Q612" t="s">
        <v>2039</v>
      </c>
      <c r="R612" s="9">
        <f t="shared" si="27"/>
        <v>41259.25</v>
      </c>
      <c r="S612" s="9">
        <f t="shared" si="28"/>
        <v>41273.25</v>
      </c>
    </row>
    <row r="613" spans="1:19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29"/>
        <v>13.853658536585368</v>
      </c>
      <c r="P613" t="s">
        <v>2038</v>
      </c>
      <c r="Q613" t="s">
        <v>2039</v>
      </c>
      <c r="R613" s="9">
        <f t="shared" si="27"/>
        <v>41480.208333333336</v>
      </c>
      <c r="S613" s="9">
        <f t="shared" si="28"/>
        <v>41492.208333333336</v>
      </c>
    </row>
    <row r="614" spans="1:19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29"/>
        <v>139.43548387096774</v>
      </c>
      <c r="P614" t="s">
        <v>2034</v>
      </c>
      <c r="Q614" t="s">
        <v>2042</v>
      </c>
      <c r="R614" s="9">
        <f t="shared" si="27"/>
        <v>40474.208333333336</v>
      </c>
      <c r="S614" s="9">
        <f t="shared" si="28"/>
        <v>40497.25</v>
      </c>
    </row>
    <row r="615" spans="1:19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29"/>
        <v>174</v>
      </c>
      <c r="P615" t="s">
        <v>2038</v>
      </c>
      <c r="Q615" t="s">
        <v>2039</v>
      </c>
      <c r="R615" s="9">
        <f t="shared" si="27"/>
        <v>42973.208333333328</v>
      </c>
      <c r="S615" s="9">
        <f t="shared" si="28"/>
        <v>42982.208333333328</v>
      </c>
    </row>
    <row r="616" spans="1:19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29"/>
        <v>155.49056603773585</v>
      </c>
      <c r="P616" t="s">
        <v>2038</v>
      </c>
      <c r="Q616" t="s">
        <v>2039</v>
      </c>
      <c r="R616" s="9">
        <f t="shared" si="27"/>
        <v>42746.25</v>
      </c>
      <c r="S616" s="9">
        <f t="shared" si="28"/>
        <v>42764.25</v>
      </c>
    </row>
    <row r="617" spans="1:19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29"/>
        <v>170.44705882352943</v>
      </c>
      <c r="P617" t="s">
        <v>2038</v>
      </c>
      <c r="Q617" t="s">
        <v>2039</v>
      </c>
      <c r="R617" s="9">
        <f t="shared" si="27"/>
        <v>42489.208333333328</v>
      </c>
      <c r="S617" s="9">
        <f t="shared" si="28"/>
        <v>42499.208333333328</v>
      </c>
    </row>
    <row r="618" spans="1:19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29"/>
        <v>189.515625</v>
      </c>
      <c r="P618" t="s">
        <v>2034</v>
      </c>
      <c r="Q618" t="s">
        <v>2044</v>
      </c>
      <c r="R618" s="9">
        <f t="shared" si="27"/>
        <v>41537.208333333336</v>
      </c>
      <c r="S618" s="9">
        <f t="shared" si="28"/>
        <v>41538.208333333336</v>
      </c>
    </row>
    <row r="619" spans="1:19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29"/>
        <v>249.71428571428572</v>
      </c>
      <c r="P619" t="s">
        <v>2038</v>
      </c>
      <c r="Q619" t="s">
        <v>2039</v>
      </c>
      <c r="R619" s="9">
        <f t="shared" si="27"/>
        <v>41794.208333333336</v>
      </c>
      <c r="S619" s="9">
        <f t="shared" si="28"/>
        <v>41804.208333333336</v>
      </c>
    </row>
    <row r="620" spans="1:19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29"/>
        <v>48.860523665659613</v>
      </c>
      <c r="P620" t="s">
        <v>2046</v>
      </c>
      <c r="Q620" t="s">
        <v>2047</v>
      </c>
      <c r="R620" s="9">
        <f t="shared" si="27"/>
        <v>41396.208333333336</v>
      </c>
      <c r="S620" s="9">
        <f t="shared" si="28"/>
        <v>41417.208333333336</v>
      </c>
    </row>
    <row r="621" spans="1:19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29"/>
        <v>28.461970393057683</v>
      </c>
      <c r="P621" t="s">
        <v>2038</v>
      </c>
      <c r="Q621" t="s">
        <v>2039</v>
      </c>
      <c r="R621" s="9">
        <f t="shared" si="27"/>
        <v>40669.208333333336</v>
      </c>
      <c r="S621" s="9">
        <f t="shared" si="28"/>
        <v>40670.208333333336</v>
      </c>
    </row>
    <row r="622" spans="1:19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29"/>
        <v>268.02325581395348</v>
      </c>
      <c r="P622" t="s">
        <v>2053</v>
      </c>
      <c r="Q622" t="s">
        <v>2054</v>
      </c>
      <c r="R622" s="9">
        <f t="shared" si="27"/>
        <v>42559.208333333328</v>
      </c>
      <c r="S622" s="9">
        <f t="shared" si="28"/>
        <v>42563.208333333328</v>
      </c>
    </row>
    <row r="623" spans="1:19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29"/>
        <v>619.80078125</v>
      </c>
      <c r="P623" t="s">
        <v>2038</v>
      </c>
      <c r="Q623" t="s">
        <v>2039</v>
      </c>
      <c r="R623" s="9">
        <f t="shared" si="27"/>
        <v>42626.208333333328</v>
      </c>
      <c r="S623" s="9">
        <f t="shared" si="28"/>
        <v>42631.208333333328</v>
      </c>
    </row>
    <row r="624" spans="1:19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29"/>
        <v>3.1301587301587301</v>
      </c>
      <c r="P624" t="s">
        <v>2034</v>
      </c>
      <c r="Q624" t="s">
        <v>2044</v>
      </c>
      <c r="R624" s="9">
        <f t="shared" si="27"/>
        <v>43205.208333333328</v>
      </c>
      <c r="S624" s="9">
        <f t="shared" si="28"/>
        <v>43231.208333333328</v>
      </c>
    </row>
    <row r="625" spans="1:19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29"/>
        <v>159.92152704135739</v>
      </c>
      <c r="P625" t="s">
        <v>2038</v>
      </c>
      <c r="Q625" t="s">
        <v>2039</v>
      </c>
      <c r="R625" s="9">
        <f t="shared" si="27"/>
        <v>42201.208333333328</v>
      </c>
      <c r="S625" s="9">
        <f t="shared" si="28"/>
        <v>42206.208333333328</v>
      </c>
    </row>
    <row r="626" spans="1:19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29"/>
        <v>279.39215686274508</v>
      </c>
      <c r="P626" t="s">
        <v>2053</v>
      </c>
      <c r="Q626" t="s">
        <v>2054</v>
      </c>
      <c r="R626" s="9">
        <f t="shared" si="27"/>
        <v>42029.25</v>
      </c>
      <c r="S626" s="9">
        <f t="shared" si="28"/>
        <v>42035.25</v>
      </c>
    </row>
    <row r="627" spans="1:19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29"/>
        <v>77.373333333333335</v>
      </c>
      <c r="P627" t="s">
        <v>2038</v>
      </c>
      <c r="Q627" t="s">
        <v>2039</v>
      </c>
      <c r="R627" s="9">
        <f t="shared" si="27"/>
        <v>43857.25</v>
      </c>
      <c r="S627" s="9">
        <f t="shared" si="28"/>
        <v>43871.25</v>
      </c>
    </row>
    <row r="628" spans="1:19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29"/>
        <v>206.32812500000003</v>
      </c>
      <c r="P628" t="s">
        <v>2038</v>
      </c>
      <c r="Q628" t="s">
        <v>2039</v>
      </c>
      <c r="R628" s="9">
        <f t="shared" si="27"/>
        <v>40449.208333333336</v>
      </c>
      <c r="S628" s="9">
        <f t="shared" si="28"/>
        <v>40458.208333333336</v>
      </c>
    </row>
    <row r="629" spans="1:19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29"/>
        <v>694.25</v>
      </c>
      <c r="P629" t="s">
        <v>2032</v>
      </c>
      <c r="Q629" t="s">
        <v>2033</v>
      </c>
      <c r="R629" s="9">
        <f t="shared" si="27"/>
        <v>40345.208333333336</v>
      </c>
      <c r="S629" s="9">
        <f t="shared" si="28"/>
        <v>40369.208333333336</v>
      </c>
    </row>
    <row r="630" spans="1:19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29"/>
        <v>151.78947368421052</v>
      </c>
      <c r="P630" t="s">
        <v>2034</v>
      </c>
      <c r="Q630" t="s">
        <v>2044</v>
      </c>
      <c r="R630" s="9">
        <f t="shared" si="27"/>
        <v>40455.208333333336</v>
      </c>
      <c r="S630" s="9">
        <f t="shared" si="28"/>
        <v>40458.208333333336</v>
      </c>
    </row>
    <row r="631" spans="1:19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29"/>
        <v>64.58207217694995</v>
      </c>
      <c r="P631" t="s">
        <v>2038</v>
      </c>
      <c r="Q631" t="s">
        <v>2039</v>
      </c>
      <c r="R631" s="9">
        <f t="shared" si="27"/>
        <v>42557.208333333328</v>
      </c>
      <c r="S631" s="9">
        <f t="shared" si="28"/>
        <v>42559.208333333328</v>
      </c>
    </row>
    <row r="632" spans="1:19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29"/>
        <v>62.873684210526314</v>
      </c>
      <c r="P632" t="s">
        <v>2038</v>
      </c>
      <c r="Q632" t="s">
        <v>2039</v>
      </c>
      <c r="R632" s="9">
        <f t="shared" si="27"/>
        <v>43586.208333333328</v>
      </c>
      <c r="S632" s="9">
        <f t="shared" si="28"/>
        <v>43597.208333333328</v>
      </c>
    </row>
    <row r="633" spans="1:19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29"/>
        <v>310.39864864864865</v>
      </c>
      <c r="P633" t="s">
        <v>2038</v>
      </c>
      <c r="Q633" t="s">
        <v>2039</v>
      </c>
      <c r="R633" s="9">
        <f t="shared" si="27"/>
        <v>43550.208333333328</v>
      </c>
      <c r="S633" s="9">
        <f t="shared" si="28"/>
        <v>43554.208333333328</v>
      </c>
    </row>
    <row r="634" spans="1:19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29"/>
        <v>42.859916782246884</v>
      </c>
      <c r="P634" t="s">
        <v>2038</v>
      </c>
      <c r="Q634" t="s">
        <v>2039</v>
      </c>
      <c r="R634" s="9">
        <f t="shared" si="27"/>
        <v>41945.208333333336</v>
      </c>
      <c r="S634" s="9">
        <f t="shared" si="28"/>
        <v>41963.25</v>
      </c>
    </row>
    <row r="635" spans="1:19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29"/>
        <v>83.119402985074629</v>
      </c>
      <c r="P635" t="s">
        <v>2040</v>
      </c>
      <c r="Q635" t="s">
        <v>2048</v>
      </c>
      <c r="R635" s="9">
        <f t="shared" si="27"/>
        <v>42315.25</v>
      </c>
      <c r="S635" s="9">
        <f t="shared" si="28"/>
        <v>42319.25</v>
      </c>
    </row>
    <row r="636" spans="1:19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29"/>
        <v>78.531302876480552</v>
      </c>
      <c r="P636" t="s">
        <v>2040</v>
      </c>
      <c r="Q636" t="s">
        <v>2059</v>
      </c>
      <c r="R636" s="9">
        <f t="shared" si="27"/>
        <v>42819.208333333328</v>
      </c>
      <c r="S636" s="9">
        <f t="shared" si="28"/>
        <v>42833.208333333328</v>
      </c>
    </row>
    <row r="637" spans="1:19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29"/>
        <v>114.09352517985612</v>
      </c>
      <c r="P637" t="s">
        <v>2040</v>
      </c>
      <c r="Q637" t="s">
        <v>2059</v>
      </c>
      <c r="R637" s="9">
        <f t="shared" si="27"/>
        <v>41314.25</v>
      </c>
      <c r="S637" s="9">
        <f t="shared" si="28"/>
        <v>41346.208333333336</v>
      </c>
    </row>
    <row r="638" spans="1:19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29"/>
        <v>64.537683358624179</v>
      </c>
      <c r="P638" t="s">
        <v>2040</v>
      </c>
      <c r="Q638" t="s">
        <v>2048</v>
      </c>
      <c r="R638" s="9">
        <f t="shared" si="27"/>
        <v>40926.25</v>
      </c>
      <c r="S638" s="9">
        <f t="shared" si="28"/>
        <v>40971.25</v>
      </c>
    </row>
    <row r="639" spans="1:19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29"/>
        <v>79.411764705882348</v>
      </c>
      <c r="P639" t="s">
        <v>2038</v>
      </c>
      <c r="Q639" t="s">
        <v>2039</v>
      </c>
      <c r="R639" s="9">
        <f t="shared" si="27"/>
        <v>42688.25</v>
      </c>
      <c r="S639" s="9">
        <f t="shared" si="28"/>
        <v>42696.25</v>
      </c>
    </row>
    <row r="640" spans="1:19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29"/>
        <v>11.419117647058824</v>
      </c>
      <c r="P640" t="s">
        <v>2038</v>
      </c>
      <c r="Q640" t="s">
        <v>2039</v>
      </c>
      <c r="R640" s="9">
        <f t="shared" si="27"/>
        <v>40386.208333333336</v>
      </c>
      <c r="S640" s="9">
        <f t="shared" si="28"/>
        <v>40398.208333333336</v>
      </c>
    </row>
    <row r="641" spans="1:19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29"/>
        <v>56.186046511627907</v>
      </c>
      <c r="P641" t="s">
        <v>2040</v>
      </c>
      <c r="Q641" t="s">
        <v>2043</v>
      </c>
      <c r="R641" s="9">
        <f t="shared" si="27"/>
        <v>43309.208333333328</v>
      </c>
      <c r="S641" s="9">
        <f t="shared" si="28"/>
        <v>43309.208333333328</v>
      </c>
    </row>
    <row r="642" spans="1:19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29"/>
        <v>16.501669449081803</v>
      </c>
      <c r="P642" t="s">
        <v>2038</v>
      </c>
      <c r="Q642" t="s">
        <v>2039</v>
      </c>
      <c r="R642" s="9">
        <f t="shared" si="27"/>
        <v>42387.25</v>
      </c>
      <c r="S642" s="9">
        <f t="shared" si="28"/>
        <v>42390.25</v>
      </c>
    </row>
    <row r="643" spans="1:19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29"/>
        <v>119.96808510638297</v>
      </c>
      <c r="P643" t="s">
        <v>2038</v>
      </c>
      <c r="Q643" t="s">
        <v>2039</v>
      </c>
      <c r="R643" s="9">
        <f t="shared" ref="R643:R706" si="30">(((J643/60/60)/24)+DATE(1970,1,1))</f>
        <v>42786.25</v>
      </c>
      <c r="S643" s="9">
        <f t="shared" ref="S643:S706" si="31">(((K643/60/60)/24)+DATE(1970,1,1))</f>
        <v>42814.208333333328</v>
      </c>
    </row>
    <row r="644" spans="1:19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32">(E644/D644)*100</f>
        <v>145.45652173913044</v>
      </c>
      <c r="P644" t="s">
        <v>2036</v>
      </c>
      <c r="Q644" t="s">
        <v>2045</v>
      </c>
      <c r="R644" s="9">
        <f t="shared" si="30"/>
        <v>43451.25</v>
      </c>
      <c r="S644" s="9">
        <f t="shared" si="31"/>
        <v>43460.25</v>
      </c>
    </row>
    <row r="645" spans="1:19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32"/>
        <v>221.38255033557047</v>
      </c>
      <c r="P645" t="s">
        <v>2038</v>
      </c>
      <c r="Q645" t="s">
        <v>2039</v>
      </c>
      <c r="R645" s="9">
        <f t="shared" si="30"/>
        <v>42795.25</v>
      </c>
      <c r="S645" s="9">
        <f t="shared" si="31"/>
        <v>42813.208333333328</v>
      </c>
    </row>
    <row r="646" spans="1:19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32"/>
        <v>48.396694214876035</v>
      </c>
      <c r="P646" t="s">
        <v>2038</v>
      </c>
      <c r="Q646" t="s">
        <v>2039</v>
      </c>
      <c r="R646" s="9">
        <f t="shared" si="30"/>
        <v>43452.25</v>
      </c>
      <c r="S646" s="9">
        <f t="shared" si="31"/>
        <v>43468.25</v>
      </c>
    </row>
    <row r="647" spans="1:19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32"/>
        <v>92.911504424778755</v>
      </c>
      <c r="P647" t="s">
        <v>2034</v>
      </c>
      <c r="Q647" t="s">
        <v>2035</v>
      </c>
      <c r="R647" s="9">
        <f t="shared" si="30"/>
        <v>43369.208333333328</v>
      </c>
      <c r="S647" s="9">
        <f t="shared" si="31"/>
        <v>43390.208333333328</v>
      </c>
    </row>
    <row r="648" spans="1:19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32"/>
        <v>88.599797365754824</v>
      </c>
      <c r="P648" t="s">
        <v>2049</v>
      </c>
      <c r="Q648" t="s">
        <v>2050</v>
      </c>
      <c r="R648" s="9">
        <f t="shared" si="30"/>
        <v>41346.208333333336</v>
      </c>
      <c r="S648" s="9">
        <f t="shared" si="31"/>
        <v>41357.208333333336</v>
      </c>
    </row>
    <row r="649" spans="1:19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32"/>
        <v>41.4</v>
      </c>
      <c r="P649" t="s">
        <v>2046</v>
      </c>
      <c r="Q649" t="s">
        <v>2058</v>
      </c>
      <c r="R649" s="9">
        <f t="shared" si="30"/>
        <v>43199.208333333328</v>
      </c>
      <c r="S649" s="9">
        <f t="shared" si="31"/>
        <v>43223.208333333328</v>
      </c>
    </row>
    <row r="650" spans="1:19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32"/>
        <v>63.056795131845846</v>
      </c>
      <c r="P650" t="s">
        <v>2032</v>
      </c>
      <c r="Q650" t="s">
        <v>2033</v>
      </c>
      <c r="R650" s="9">
        <f t="shared" si="30"/>
        <v>42922.208333333328</v>
      </c>
      <c r="S650" s="9">
        <f t="shared" si="31"/>
        <v>42940.208333333328</v>
      </c>
    </row>
    <row r="651" spans="1:19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32"/>
        <v>48.482333607230892</v>
      </c>
      <c r="P651" t="s">
        <v>2038</v>
      </c>
      <c r="Q651" t="s">
        <v>2039</v>
      </c>
      <c r="R651" s="9">
        <f t="shared" si="30"/>
        <v>40471.208333333336</v>
      </c>
      <c r="S651" s="9">
        <f t="shared" si="31"/>
        <v>40482.208333333336</v>
      </c>
    </row>
    <row r="652" spans="1:19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32"/>
        <v>2</v>
      </c>
      <c r="P652" t="s">
        <v>2034</v>
      </c>
      <c r="Q652" t="s">
        <v>2057</v>
      </c>
      <c r="R652" s="9">
        <f t="shared" si="30"/>
        <v>41828.208333333336</v>
      </c>
      <c r="S652" s="9">
        <f t="shared" si="31"/>
        <v>41855.208333333336</v>
      </c>
    </row>
    <row r="653" spans="1:19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32"/>
        <v>88.47941026944585</v>
      </c>
      <c r="P653" t="s">
        <v>2040</v>
      </c>
      <c r="Q653" t="s">
        <v>2051</v>
      </c>
      <c r="R653" s="9">
        <f t="shared" si="30"/>
        <v>41692.25</v>
      </c>
      <c r="S653" s="9">
        <f t="shared" si="31"/>
        <v>41707.25</v>
      </c>
    </row>
    <row r="654" spans="1:19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32"/>
        <v>126.84</v>
      </c>
      <c r="P654" t="s">
        <v>2036</v>
      </c>
      <c r="Q654" t="s">
        <v>2037</v>
      </c>
      <c r="R654" s="9">
        <f t="shared" si="30"/>
        <v>42587.208333333328</v>
      </c>
      <c r="S654" s="9">
        <f t="shared" si="31"/>
        <v>42630.208333333328</v>
      </c>
    </row>
    <row r="655" spans="1:19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32"/>
        <v>2338.833333333333</v>
      </c>
      <c r="P655" t="s">
        <v>2036</v>
      </c>
      <c r="Q655" t="s">
        <v>2037</v>
      </c>
      <c r="R655" s="9">
        <f t="shared" si="30"/>
        <v>42468.208333333328</v>
      </c>
      <c r="S655" s="9">
        <f t="shared" si="31"/>
        <v>42470.208333333328</v>
      </c>
    </row>
    <row r="656" spans="1:19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32"/>
        <v>508.38857142857148</v>
      </c>
      <c r="P656" t="s">
        <v>2034</v>
      </c>
      <c r="Q656" t="s">
        <v>2056</v>
      </c>
      <c r="R656" s="9">
        <f t="shared" si="30"/>
        <v>42240.208333333328</v>
      </c>
      <c r="S656" s="9">
        <f t="shared" si="31"/>
        <v>42245.208333333328</v>
      </c>
    </row>
    <row r="657" spans="1:19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32"/>
        <v>191.47826086956522</v>
      </c>
      <c r="P657" t="s">
        <v>2053</v>
      </c>
      <c r="Q657" t="s">
        <v>2054</v>
      </c>
      <c r="R657" s="9">
        <f t="shared" si="30"/>
        <v>42796.25</v>
      </c>
      <c r="S657" s="9">
        <f t="shared" si="31"/>
        <v>42809.208333333328</v>
      </c>
    </row>
    <row r="658" spans="1:19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32"/>
        <v>42.127533783783782</v>
      </c>
      <c r="P658" t="s">
        <v>2032</v>
      </c>
      <c r="Q658" t="s">
        <v>2033</v>
      </c>
      <c r="R658" s="9">
        <f t="shared" si="30"/>
        <v>43097.25</v>
      </c>
      <c r="S658" s="9">
        <f t="shared" si="31"/>
        <v>43102.25</v>
      </c>
    </row>
    <row r="659" spans="1:19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32"/>
        <v>8.24</v>
      </c>
      <c r="P659" t="s">
        <v>2040</v>
      </c>
      <c r="Q659" t="s">
        <v>2062</v>
      </c>
      <c r="R659" s="9">
        <f t="shared" si="30"/>
        <v>43096.25</v>
      </c>
      <c r="S659" s="9">
        <f t="shared" si="31"/>
        <v>43112.25</v>
      </c>
    </row>
    <row r="660" spans="1:19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32"/>
        <v>60.064638783269963</v>
      </c>
      <c r="P660" t="s">
        <v>2034</v>
      </c>
      <c r="Q660" t="s">
        <v>2035</v>
      </c>
      <c r="R660" s="9">
        <f t="shared" si="30"/>
        <v>42246.208333333328</v>
      </c>
      <c r="S660" s="9">
        <f t="shared" si="31"/>
        <v>42269.208333333328</v>
      </c>
    </row>
    <row r="661" spans="1:19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32"/>
        <v>47.232808616404313</v>
      </c>
      <c r="P661" t="s">
        <v>2040</v>
      </c>
      <c r="Q661" t="s">
        <v>2041</v>
      </c>
      <c r="R661" s="9">
        <f t="shared" si="30"/>
        <v>40570.25</v>
      </c>
      <c r="S661" s="9">
        <f t="shared" si="31"/>
        <v>40571.25</v>
      </c>
    </row>
    <row r="662" spans="1:19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32"/>
        <v>81.736263736263737</v>
      </c>
      <c r="P662" t="s">
        <v>2038</v>
      </c>
      <c r="Q662" t="s">
        <v>2039</v>
      </c>
      <c r="R662" s="9">
        <f t="shared" si="30"/>
        <v>42237.208333333328</v>
      </c>
      <c r="S662" s="9">
        <f t="shared" si="31"/>
        <v>42246.208333333328</v>
      </c>
    </row>
    <row r="663" spans="1:19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32"/>
        <v>54.187265917603</v>
      </c>
      <c r="P663" t="s">
        <v>2034</v>
      </c>
      <c r="Q663" t="s">
        <v>2057</v>
      </c>
      <c r="R663" s="9">
        <f t="shared" si="30"/>
        <v>40996.208333333336</v>
      </c>
      <c r="S663" s="9">
        <f t="shared" si="31"/>
        <v>41026.208333333336</v>
      </c>
    </row>
    <row r="664" spans="1:19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32"/>
        <v>97.868131868131869</v>
      </c>
      <c r="P664" t="s">
        <v>2038</v>
      </c>
      <c r="Q664" t="s">
        <v>2039</v>
      </c>
      <c r="R664" s="9">
        <f t="shared" si="30"/>
        <v>43443.25</v>
      </c>
      <c r="S664" s="9">
        <f t="shared" si="31"/>
        <v>43447.25</v>
      </c>
    </row>
    <row r="665" spans="1:19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32"/>
        <v>77.239999999999995</v>
      </c>
      <c r="P665" t="s">
        <v>2038</v>
      </c>
      <c r="Q665" t="s">
        <v>2039</v>
      </c>
      <c r="R665" s="9">
        <f t="shared" si="30"/>
        <v>40458.208333333336</v>
      </c>
      <c r="S665" s="9">
        <f t="shared" si="31"/>
        <v>40481.208333333336</v>
      </c>
    </row>
    <row r="666" spans="1:19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32"/>
        <v>33.464735516372798</v>
      </c>
      <c r="P666" t="s">
        <v>2034</v>
      </c>
      <c r="Q666" t="s">
        <v>2057</v>
      </c>
      <c r="R666" s="9">
        <f t="shared" si="30"/>
        <v>40959.25</v>
      </c>
      <c r="S666" s="9">
        <f t="shared" si="31"/>
        <v>40969.25</v>
      </c>
    </row>
    <row r="667" spans="1:19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32"/>
        <v>239.58823529411765</v>
      </c>
      <c r="P667" t="s">
        <v>2040</v>
      </c>
      <c r="Q667" t="s">
        <v>2041</v>
      </c>
      <c r="R667" s="9">
        <f t="shared" si="30"/>
        <v>40733.208333333336</v>
      </c>
      <c r="S667" s="9">
        <f t="shared" si="31"/>
        <v>40747.208333333336</v>
      </c>
    </row>
    <row r="668" spans="1:19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32"/>
        <v>64.032258064516128</v>
      </c>
      <c r="P668" t="s">
        <v>2038</v>
      </c>
      <c r="Q668" t="s">
        <v>2039</v>
      </c>
      <c r="R668" s="9">
        <f t="shared" si="30"/>
        <v>41516.208333333336</v>
      </c>
      <c r="S668" s="9">
        <f t="shared" si="31"/>
        <v>41522.208333333336</v>
      </c>
    </row>
    <row r="669" spans="1:19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32"/>
        <v>176.15942028985506</v>
      </c>
      <c r="P669" t="s">
        <v>2063</v>
      </c>
      <c r="Q669" t="s">
        <v>2064</v>
      </c>
      <c r="R669" s="9">
        <f t="shared" si="30"/>
        <v>41892.208333333336</v>
      </c>
      <c r="S669" s="9">
        <f t="shared" si="31"/>
        <v>41901.208333333336</v>
      </c>
    </row>
    <row r="670" spans="1:19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32"/>
        <v>20.33818181818182</v>
      </c>
      <c r="P670" t="s">
        <v>2038</v>
      </c>
      <c r="Q670" t="s">
        <v>2039</v>
      </c>
      <c r="R670" s="9">
        <f t="shared" si="30"/>
        <v>41122.208333333336</v>
      </c>
      <c r="S670" s="9">
        <f t="shared" si="31"/>
        <v>41134.208333333336</v>
      </c>
    </row>
    <row r="671" spans="1:19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32"/>
        <v>358.64754098360658</v>
      </c>
      <c r="P671" t="s">
        <v>2038</v>
      </c>
      <c r="Q671" t="s">
        <v>2039</v>
      </c>
      <c r="R671" s="9">
        <f t="shared" si="30"/>
        <v>42912.208333333328</v>
      </c>
      <c r="S671" s="9">
        <f t="shared" si="31"/>
        <v>42921.208333333328</v>
      </c>
    </row>
    <row r="672" spans="1:19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32"/>
        <v>468.85802469135803</v>
      </c>
      <c r="P672" t="s">
        <v>2034</v>
      </c>
      <c r="Q672" t="s">
        <v>2044</v>
      </c>
      <c r="R672" s="9">
        <f t="shared" si="30"/>
        <v>42425.25</v>
      </c>
      <c r="S672" s="9">
        <f t="shared" si="31"/>
        <v>42437.25</v>
      </c>
    </row>
    <row r="673" spans="1:19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32"/>
        <v>122.05635245901641</v>
      </c>
      <c r="P673" t="s">
        <v>2038</v>
      </c>
      <c r="Q673" t="s">
        <v>2039</v>
      </c>
      <c r="R673" s="9">
        <f t="shared" si="30"/>
        <v>40390.208333333336</v>
      </c>
      <c r="S673" s="9">
        <f t="shared" si="31"/>
        <v>40394.208333333336</v>
      </c>
    </row>
    <row r="674" spans="1:19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32"/>
        <v>55.931783729156137</v>
      </c>
      <c r="P674" t="s">
        <v>2038</v>
      </c>
      <c r="Q674" t="s">
        <v>2039</v>
      </c>
      <c r="R674" s="9">
        <f t="shared" si="30"/>
        <v>43180.208333333328</v>
      </c>
      <c r="S674" s="9">
        <f t="shared" si="31"/>
        <v>43190.208333333328</v>
      </c>
    </row>
    <row r="675" spans="1:19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32"/>
        <v>43.660714285714285</v>
      </c>
      <c r="P675" t="s">
        <v>2034</v>
      </c>
      <c r="Q675" t="s">
        <v>2044</v>
      </c>
      <c r="R675" s="9">
        <f t="shared" si="30"/>
        <v>42475.208333333328</v>
      </c>
      <c r="S675" s="9">
        <f t="shared" si="31"/>
        <v>42496.208333333328</v>
      </c>
    </row>
    <row r="676" spans="1:19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32"/>
        <v>33.53837141183363</v>
      </c>
      <c r="P676" t="s">
        <v>2053</v>
      </c>
      <c r="Q676" t="s">
        <v>2054</v>
      </c>
      <c r="R676" s="9">
        <f t="shared" si="30"/>
        <v>40774.208333333336</v>
      </c>
      <c r="S676" s="9">
        <f t="shared" si="31"/>
        <v>40821.208333333336</v>
      </c>
    </row>
    <row r="677" spans="1:19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32"/>
        <v>122.97938144329896</v>
      </c>
      <c r="P677" t="s">
        <v>2063</v>
      </c>
      <c r="Q677" t="s">
        <v>2064</v>
      </c>
      <c r="R677" s="9">
        <f t="shared" si="30"/>
        <v>43719.208333333328</v>
      </c>
      <c r="S677" s="9">
        <f t="shared" si="31"/>
        <v>43726.208333333328</v>
      </c>
    </row>
    <row r="678" spans="1:19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32"/>
        <v>189.74959871589084</v>
      </c>
      <c r="P678" t="s">
        <v>2053</v>
      </c>
      <c r="Q678" t="s">
        <v>2054</v>
      </c>
      <c r="R678" s="9">
        <f t="shared" si="30"/>
        <v>41178.208333333336</v>
      </c>
      <c r="S678" s="9">
        <f t="shared" si="31"/>
        <v>41187.208333333336</v>
      </c>
    </row>
    <row r="679" spans="1:19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32"/>
        <v>83.622641509433961</v>
      </c>
      <c r="P679" t="s">
        <v>2046</v>
      </c>
      <c r="Q679" t="s">
        <v>2052</v>
      </c>
      <c r="R679" s="9">
        <f t="shared" si="30"/>
        <v>42561.208333333328</v>
      </c>
      <c r="S679" s="9">
        <f t="shared" si="31"/>
        <v>42611.208333333328</v>
      </c>
    </row>
    <row r="680" spans="1:19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32"/>
        <v>17.968844221105527</v>
      </c>
      <c r="P680" t="s">
        <v>2040</v>
      </c>
      <c r="Q680" t="s">
        <v>2043</v>
      </c>
      <c r="R680" s="9">
        <f t="shared" si="30"/>
        <v>43484.25</v>
      </c>
      <c r="S680" s="9">
        <f t="shared" si="31"/>
        <v>43486.25</v>
      </c>
    </row>
    <row r="681" spans="1:19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32"/>
        <v>1036.5</v>
      </c>
      <c r="P681" t="s">
        <v>2032</v>
      </c>
      <c r="Q681" t="s">
        <v>2033</v>
      </c>
      <c r="R681" s="9">
        <f t="shared" si="30"/>
        <v>43756.208333333328</v>
      </c>
      <c r="S681" s="9">
        <f t="shared" si="31"/>
        <v>43761.208333333328</v>
      </c>
    </row>
    <row r="682" spans="1:19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32"/>
        <v>97.405219780219781</v>
      </c>
      <c r="P682" t="s">
        <v>2049</v>
      </c>
      <c r="Q682" t="s">
        <v>2060</v>
      </c>
      <c r="R682" s="9">
        <f t="shared" si="30"/>
        <v>43813.25</v>
      </c>
      <c r="S682" s="9">
        <f t="shared" si="31"/>
        <v>43815.25</v>
      </c>
    </row>
    <row r="683" spans="1:19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32"/>
        <v>86.386203150461711</v>
      </c>
      <c r="P683" t="s">
        <v>2038</v>
      </c>
      <c r="Q683" t="s">
        <v>2039</v>
      </c>
      <c r="R683" s="9">
        <f t="shared" si="30"/>
        <v>40898.25</v>
      </c>
      <c r="S683" s="9">
        <f t="shared" si="31"/>
        <v>40904.25</v>
      </c>
    </row>
    <row r="684" spans="1:19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32"/>
        <v>150.16666666666666</v>
      </c>
      <c r="P684" t="s">
        <v>2038</v>
      </c>
      <c r="Q684" t="s">
        <v>2039</v>
      </c>
      <c r="R684" s="9">
        <f t="shared" si="30"/>
        <v>41619.25</v>
      </c>
      <c r="S684" s="9">
        <f t="shared" si="31"/>
        <v>41628.25</v>
      </c>
    </row>
    <row r="685" spans="1:19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32"/>
        <v>358.43478260869563</v>
      </c>
      <c r="P685" t="s">
        <v>2038</v>
      </c>
      <c r="Q685" t="s">
        <v>2039</v>
      </c>
      <c r="R685" s="9">
        <f t="shared" si="30"/>
        <v>43359.208333333328</v>
      </c>
      <c r="S685" s="9">
        <f t="shared" si="31"/>
        <v>43361.208333333328</v>
      </c>
    </row>
    <row r="686" spans="1:19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32"/>
        <v>542.85714285714289</v>
      </c>
      <c r="P686" t="s">
        <v>2046</v>
      </c>
      <c r="Q686" t="s">
        <v>2047</v>
      </c>
      <c r="R686" s="9">
        <f t="shared" si="30"/>
        <v>40358.208333333336</v>
      </c>
      <c r="S686" s="9">
        <f t="shared" si="31"/>
        <v>40378.208333333336</v>
      </c>
    </row>
    <row r="687" spans="1:19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32"/>
        <v>67.500714285714281</v>
      </c>
      <c r="P687" t="s">
        <v>2038</v>
      </c>
      <c r="Q687" t="s">
        <v>2039</v>
      </c>
      <c r="R687" s="9">
        <f t="shared" si="30"/>
        <v>42239.208333333328</v>
      </c>
      <c r="S687" s="9">
        <f t="shared" si="31"/>
        <v>42263.208333333328</v>
      </c>
    </row>
    <row r="688" spans="1:19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32"/>
        <v>191.74666666666667</v>
      </c>
      <c r="P688" t="s">
        <v>2036</v>
      </c>
      <c r="Q688" t="s">
        <v>2045</v>
      </c>
      <c r="R688" s="9">
        <f t="shared" si="30"/>
        <v>43186.208333333328</v>
      </c>
      <c r="S688" s="9">
        <f t="shared" si="31"/>
        <v>43197.208333333328</v>
      </c>
    </row>
    <row r="689" spans="1:19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32"/>
        <v>932</v>
      </c>
      <c r="P689" t="s">
        <v>2038</v>
      </c>
      <c r="Q689" t="s">
        <v>2039</v>
      </c>
      <c r="R689" s="9">
        <f t="shared" si="30"/>
        <v>42806.25</v>
      </c>
      <c r="S689" s="9">
        <f t="shared" si="31"/>
        <v>42809.208333333328</v>
      </c>
    </row>
    <row r="690" spans="1:19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32"/>
        <v>429.27586206896552</v>
      </c>
      <c r="P690" t="s">
        <v>2040</v>
      </c>
      <c r="Q690" t="s">
        <v>2059</v>
      </c>
      <c r="R690" s="9">
        <f t="shared" si="30"/>
        <v>43475.25</v>
      </c>
      <c r="S690" s="9">
        <f t="shared" si="31"/>
        <v>43491.25</v>
      </c>
    </row>
    <row r="691" spans="1:19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32"/>
        <v>100.65753424657535</v>
      </c>
      <c r="P691" t="s">
        <v>2036</v>
      </c>
      <c r="Q691" t="s">
        <v>2037</v>
      </c>
      <c r="R691" s="9">
        <f t="shared" si="30"/>
        <v>41576.208333333336</v>
      </c>
      <c r="S691" s="9">
        <f t="shared" si="31"/>
        <v>41588.25</v>
      </c>
    </row>
    <row r="692" spans="1:19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32"/>
        <v>226.61111111111109</v>
      </c>
      <c r="P692" t="s">
        <v>2040</v>
      </c>
      <c r="Q692" t="s">
        <v>2041</v>
      </c>
      <c r="R692" s="9">
        <f t="shared" si="30"/>
        <v>40874.25</v>
      </c>
      <c r="S692" s="9">
        <f t="shared" si="31"/>
        <v>40880.25</v>
      </c>
    </row>
    <row r="693" spans="1:19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32"/>
        <v>142.38</v>
      </c>
      <c r="P693" t="s">
        <v>2040</v>
      </c>
      <c r="Q693" t="s">
        <v>2041</v>
      </c>
      <c r="R693" s="9">
        <f t="shared" si="30"/>
        <v>41185.208333333336</v>
      </c>
      <c r="S693" s="9">
        <f t="shared" si="31"/>
        <v>41202.208333333336</v>
      </c>
    </row>
    <row r="694" spans="1:19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32"/>
        <v>90.633333333333326</v>
      </c>
      <c r="P694" t="s">
        <v>2034</v>
      </c>
      <c r="Q694" t="s">
        <v>2035</v>
      </c>
      <c r="R694" s="9">
        <f t="shared" si="30"/>
        <v>43655.208333333328</v>
      </c>
      <c r="S694" s="9">
        <f t="shared" si="31"/>
        <v>43673.208333333328</v>
      </c>
    </row>
    <row r="695" spans="1:19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32"/>
        <v>63.966740576496676</v>
      </c>
      <c r="P695" t="s">
        <v>2038</v>
      </c>
      <c r="Q695" t="s">
        <v>2039</v>
      </c>
      <c r="R695" s="9">
        <f t="shared" si="30"/>
        <v>43025.208333333328</v>
      </c>
      <c r="S695" s="9">
        <f t="shared" si="31"/>
        <v>43042.208333333328</v>
      </c>
    </row>
    <row r="696" spans="1:19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32"/>
        <v>84.131868131868131</v>
      </c>
      <c r="P696" t="s">
        <v>2038</v>
      </c>
      <c r="Q696" t="s">
        <v>2039</v>
      </c>
      <c r="R696" s="9">
        <f t="shared" si="30"/>
        <v>43066.25</v>
      </c>
      <c r="S696" s="9">
        <f t="shared" si="31"/>
        <v>43103.25</v>
      </c>
    </row>
    <row r="697" spans="1:19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32"/>
        <v>133.93478260869566</v>
      </c>
      <c r="P697" t="s">
        <v>2034</v>
      </c>
      <c r="Q697" t="s">
        <v>2035</v>
      </c>
      <c r="R697" s="9">
        <f t="shared" si="30"/>
        <v>42322.25</v>
      </c>
      <c r="S697" s="9">
        <f t="shared" si="31"/>
        <v>42338.25</v>
      </c>
    </row>
    <row r="698" spans="1:19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32"/>
        <v>59.042047531992694</v>
      </c>
      <c r="P698" t="s">
        <v>2038</v>
      </c>
      <c r="Q698" t="s">
        <v>2039</v>
      </c>
      <c r="R698" s="9">
        <f t="shared" si="30"/>
        <v>42114.208333333328</v>
      </c>
      <c r="S698" s="9">
        <f t="shared" si="31"/>
        <v>42115.208333333328</v>
      </c>
    </row>
    <row r="699" spans="1:19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32"/>
        <v>152.80062063615205</v>
      </c>
      <c r="P699" t="s">
        <v>2034</v>
      </c>
      <c r="Q699" t="s">
        <v>2042</v>
      </c>
      <c r="R699" s="9">
        <f t="shared" si="30"/>
        <v>43190.208333333328</v>
      </c>
      <c r="S699" s="9">
        <f t="shared" si="31"/>
        <v>43192.208333333328</v>
      </c>
    </row>
    <row r="700" spans="1:19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32"/>
        <v>446.69121140142522</v>
      </c>
      <c r="P700" t="s">
        <v>2036</v>
      </c>
      <c r="Q700" t="s">
        <v>2045</v>
      </c>
      <c r="R700" s="9">
        <f t="shared" si="30"/>
        <v>40871.25</v>
      </c>
      <c r="S700" s="9">
        <f t="shared" si="31"/>
        <v>40885.25</v>
      </c>
    </row>
    <row r="701" spans="1:19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32"/>
        <v>84.391891891891888</v>
      </c>
      <c r="P701" t="s">
        <v>2040</v>
      </c>
      <c r="Q701" t="s">
        <v>2043</v>
      </c>
      <c r="R701" s="9">
        <f t="shared" si="30"/>
        <v>43641.208333333328</v>
      </c>
      <c r="S701" s="9">
        <f t="shared" si="31"/>
        <v>43642.208333333328</v>
      </c>
    </row>
    <row r="702" spans="1:19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32"/>
        <v>3</v>
      </c>
      <c r="P702" t="s">
        <v>2036</v>
      </c>
      <c r="Q702" t="s">
        <v>2045</v>
      </c>
      <c r="R702" s="9">
        <f t="shared" si="30"/>
        <v>40203.25</v>
      </c>
      <c r="S702" s="9">
        <f t="shared" si="31"/>
        <v>40218.25</v>
      </c>
    </row>
    <row r="703" spans="1:19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32"/>
        <v>175.02692307692308</v>
      </c>
      <c r="P703" t="s">
        <v>2038</v>
      </c>
      <c r="Q703" t="s">
        <v>2039</v>
      </c>
      <c r="R703" s="9">
        <f t="shared" si="30"/>
        <v>40629.208333333336</v>
      </c>
      <c r="S703" s="9">
        <f t="shared" si="31"/>
        <v>40636.208333333336</v>
      </c>
    </row>
    <row r="704" spans="1:19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32"/>
        <v>54.137931034482754</v>
      </c>
      <c r="P704" t="s">
        <v>2036</v>
      </c>
      <c r="Q704" t="s">
        <v>2045</v>
      </c>
      <c r="R704" s="9">
        <f t="shared" si="30"/>
        <v>41477.208333333336</v>
      </c>
      <c r="S704" s="9">
        <f t="shared" si="31"/>
        <v>41482.208333333336</v>
      </c>
    </row>
    <row r="705" spans="1:19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32"/>
        <v>311.87381703470032</v>
      </c>
      <c r="P705" t="s">
        <v>2046</v>
      </c>
      <c r="Q705" t="s">
        <v>2058</v>
      </c>
      <c r="R705" s="9">
        <f t="shared" si="30"/>
        <v>41020.208333333336</v>
      </c>
      <c r="S705" s="9">
        <f t="shared" si="31"/>
        <v>41037.208333333336</v>
      </c>
    </row>
    <row r="706" spans="1:19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32"/>
        <v>122.78160919540231</v>
      </c>
      <c r="P706" t="s">
        <v>2040</v>
      </c>
      <c r="Q706" t="s">
        <v>2048</v>
      </c>
      <c r="R706" s="9">
        <f t="shared" si="30"/>
        <v>42555.208333333328</v>
      </c>
      <c r="S706" s="9">
        <f t="shared" si="31"/>
        <v>42570.208333333328</v>
      </c>
    </row>
    <row r="707" spans="1:19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32"/>
        <v>99.026517383618156</v>
      </c>
      <c r="P707" t="s">
        <v>2046</v>
      </c>
      <c r="Q707" t="s">
        <v>2047</v>
      </c>
      <c r="R707" s="9">
        <f t="shared" ref="R707:R770" si="33">(((J707/60/60)/24)+DATE(1970,1,1))</f>
        <v>41619.25</v>
      </c>
      <c r="S707" s="9">
        <f t="shared" ref="S707:S770" si="34">(((K707/60/60)/24)+DATE(1970,1,1))</f>
        <v>41623.25</v>
      </c>
    </row>
    <row r="708" spans="1:19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35">(E708/D708)*100</f>
        <v>127.84686346863469</v>
      </c>
      <c r="P708" t="s">
        <v>2036</v>
      </c>
      <c r="Q708" t="s">
        <v>2037</v>
      </c>
      <c r="R708" s="9">
        <f t="shared" si="33"/>
        <v>43471.25</v>
      </c>
      <c r="S708" s="9">
        <f t="shared" si="34"/>
        <v>43479.25</v>
      </c>
    </row>
    <row r="709" spans="1:19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35"/>
        <v>158.61643835616439</v>
      </c>
      <c r="P709" t="s">
        <v>2040</v>
      </c>
      <c r="Q709" t="s">
        <v>2043</v>
      </c>
      <c r="R709" s="9">
        <f t="shared" si="33"/>
        <v>43442.25</v>
      </c>
      <c r="S709" s="9">
        <f t="shared" si="34"/>
        <v>43478.25</v>
      </c>
    </row>
    <row r="710" spans="1:19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35"/>
        <v>707.05882352941171</v>
      </c>
      <c r="P710" t="s">
        <v>2038</v>
      </c>
      <c r="Q710" t="s">
        <v>2039</v>
      </c>
      <c r="R710" s="9">
        <f t="shared" si="33"/>
        <v>42877.208333333328</v>
      </c>
      <c r="S710" s="9">
        <f t="shared" si="34"/>
        <v>42887.208333333328</v>
      </c>
    </row>
    <row r="711" spans="1:19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35"/>
        <v>142.38775510204081</v>
      </c>
      <c r="P711" t="s">
        <v>2038</v>
      </c>
      <c r="Q711" t="s">
        <v>2039</v>
      </c>
      <c r="R711" s="9">
        <f t="shared" si="33"/>
        <v>41018.208333333336</v>
      </c>
      <c r="S711" s="9">
        <f t="shared" si="34"/>
        <v>41025.208333333336</v>
      </c>
    </row>
    <row r="712" spans="1:19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35"/>
        <v>147.86046511627907</v>
      </c>
      <c r="P712" t="s">
        <v>2038</v>
      </c>
      <c r="Q712" t="s">
        <v>2039</v>
      </c>
      <c r="R712" s="9">
        <f t="shared" si="33"/>
        <v>43295.208333333328</v>
      </c>
      <c r="S712" s="9">
        <f t="shared" si="34"/>
        <v>43302.208333333328</v>
      </c>
    </row>
    <row r="713" spans="1:19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35"/>
        <v>20.322580645161288</v>
      </c>
      <c r="P713" t="s">
        <v>2038</v>
      </c>
      <c r="Q713" t="s">
        <v>2039</v>
      </c>
      <c r="R713" s="9">
        <f t="shared" si="33"/>
        <v>42393.25</v>
      </c>
      <c r="S713" s="9">
        <f t="shared" si="34"/>
        <v>42395.25</v>
      </c>
    </row>
    <row r="714" spans="1:19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35"/>
        <v>1840.625</v>
      </c>
      <c r="P714" t="s">
        <v>2038</v>
      </c>
      <c r="Q714" t="s">
        <v>2039</v>
      </c>
      <c r="R714" s="9">
        <f t="shared" si="33"/>
        <v>42559.208333333328</v>
      </c>
      <c r="S714" s="9">
        <f t="shared" si="34"/>
        <v>42600.208333333328</v>
      </c>
    </row>
    <row r="715" spans="1:19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35"/>
        <v>161.94202898550725</v>
      </c>
      <c r="P715" t="s">
        <v>2046</v>
      </c>
      <c r="Q715" t="s">
        <v>2055</v>
      </c>
      <c r="R715" s="9">
        <f t="shared" si="33"/>
        <v>42604.208333333328</v>
      </c>
      <c r="S715" s="9">
        <f t="shared" si="34"/>
        <v>42616.208333333328</v>
      </c>
    </row>
    <row r="716" spans="1:19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35"/>
        <v>472.82077922077923</v>
      </c>
      <c r="P716" t="s">
        <v>2034</v>
      </c>
      <c r="Q716" t="s">
        <v>2035</v>
      </c>
      <c r="R716" s="9">
        <f t="shared" si="33"/>
        <v>41870.208333333336</v>
      </c>
      <c r="S716" s="9">
        <f t="shared" si="34"/>
        <v>41871.208333333336</v>
      </c>
    </row>
    <row r="717" spans="1:19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35"/>
        <v>24.466101694915253</v>
      </c>
      <c r="P717" t="s">
        <v>2049</v>
      </c>
      <c r="Q717" t="s">
        <v>2060</v>
      </c>
      <c r="R717" s="9">
        <f t="shared" si="33"/>
        <v>40397.208333333336</v>
      </c>
      <c r="S717" s="9">
        <f t="shared" si="34"/>
        <v>40402.208333333336</v>
      </c>
    </row>
    <row r="718" spans="1:19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35"/>
        <v>517.65</v>
      </c>
      <c r="P718" t="s">
        <v>2038</v>
      </c>
      <c r="Q718" t="s">
        <v>2039</v>
      </c>
      <c r="R718" s="9">
        <f t="shared" si="33"/>
        <v>41465.208333333336</v>
      </c>
      <c r="S718" s="9">
        <f t="shared" si="34"/>
        <v>41493.208333333336</v>
      </c>
    </row>
    <row r="719" spans="1:19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35"/>
        <v>247.64285714285714</v>
      </c>
      <c r="P719" t="s">
        <v>2040</v>
      </c>
      <c r="Q719" t="s">
        <v>2041</v>
      </c>
      <c r="R719" s="9">
        <f t="shared" si="33"/>
        <v>40777.208333333336</v>
      </c>
      <c r="S719" s="9">
        <f t="shared" si="34"/>
        <v>40798.208333333336</v>
      </c>
    </row>
    <row r="720" spans="1:19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35"/>
        <v>100.20481927710843</v>
      </c>
      <c r="P720" t="s">
        <v>2036</v>
      </c>
      <c r="Q720" t="s">
        <v>2045</v>
      </c>
      <c r="R720" s="9">
        <f t="shared" si="33"/>
        <v>41442.208333333336</v>
      </c>
      <c r="S720" s="9">
        <f t="shared" si="34"/>
        <v>41468.208333333336</v>
      </c>
    </row>
    <row r="721" spans="1:19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35"/>
        <v>153</v>
      </c>
      <c r="P721" t="s">
        <v>2046</v>
      </c>
      <c r="Q721" t="s">
        <v>2052</v>
      </c>
      <c r="R721" s="9">
        <f t="shared" si="33"/>
        <v>41058.208333333336</v>
      </c>
      <c r="S721" s="9">
        <f t="shared" si="34"/>
        <v>41069.208333333336</v>
      </c>
    </row>
    <row r="722" spans="1:19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35"/>
        <v>37.091954022988503</v>
      </c>
      <c r="P722" t="s">
        <v>2038</v>
      </c>
      <c r="Q722" t="s">
        <v>2039</v>
      </c>
      <c r="R722" s="9">
        <f t="shared" si="33"/>
        <v>43152.25</v>
      </c>
      <c r="S722" s="9">
        <f t="shared" si="34"/>
        <v>43166.25</v>
      </c>
    </row>
    <row r="723" spans="1:19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35"/>
        <v>4.392394822006473</v>
      </c>
      <c r="P723" t="s">
        <v>2034</v>
      </c>
      <c r="Q723" t="s">
        <v>2035</v>
      </c>
      <c r="R723" s="9">
        <f t="shared" si="33"/>
        <v>43194.208333333328</v>
      </c>
      <c r="S723" s="9">
        <f t="shared" si="34"/>
        <v>43200.208333333328</v>
      </c>
    </row>
    <row r="724" spans="1:19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35"/>
        <v>156.50721649484535</v>
      </c>
      <c r="P724" t="s">
        <v>2040</v>
      </c>
      <c r="Q724" t="s">
        <v>2041</v>
      </c>
      <c r="R724" s="9">
        <f t="shared" si="33"/>
        <v>43045.25</v>
      </c>
      <c r="S724" s="9">
        <f t="shared" si="34"/>
        <v>43072.25</v>
      </c>
    </row>
    <row r="725" spans="1:19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35"/>
        <v>270.40816326530609</v>
      </c>
      <c r="P725" t="s">
        <v>2038</v>
      </c>
      <c r="Q725" t="s">
        <v>2039</v>
      </c>
      <c r="R725" s="9">
        <f t="shared" si="33"/>
        <v>42431.25</v>
      </c>
      <c r="S725" s="9">
        <f t="shared" si="34"/>
        <v>42452.208333333328</v>
      </c>
    </row>
    <row r="726" spans="1:19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35"/>
        <v>134.05952380952382</v>
      </c>
      <c r="P726" t="s">
        <v>2038</v>
      </c>
      <c r="Q726" t="s">
        <v>2039</v>
      </c>
      <c r="R726" s="9">
        <f t="shared" si="33"/>
        <v>41934.208333333336</v>
      </c>
      <c r="S726" s="9">
        <f t="shared" si="34"/>
        <v>41936.208333333336</v>
      </c>
    </row>
    <row r="727" spans="1:19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35"/>
        <v>50.398033126293996</v>
      </c>
      <c r="P727" t="s">
        <v>2049</v>
      </c>
      <c r="Q727" t="s">
        <v>2060</v>
      </c>
      <c r="R727" s="9">
        <f t="shared" si="33"/>
        <v>41958.25</v>
      </c>
      <c r="S727" s="9">
        <f t="shared" si="34"/>
        <v>41960.25</v>
      </c>
    </row>
    <row r="728" spans="1:19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35"/>
        <v>88.815837937384899</v>
      </c>
      <c r="P728" t="s">
        <v>2038</v>
      </c>
      <c r="Q728" t="s">
        <v>2039</v>
      </c>
      <c r="R728" s="9">
        <f t="shared" si="33"/>
        <v>40476.208333333336</v>
      </c>
      <c r="S728" s="9">
        <f t="shared" si="34"/>
        <v>40482.208333333336</v>
      </c>
    </row>
    <row r="729" spans="1:19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35"/>
        <v>165</v>
      </c>
      <c r="P729" t="s">
        <v>2036</v>
      </c>
      <c r="Q729" t="s">
        <v>2037</v>
      </c>
      <c r="R729" s="9">
        <f t="shared" si="33"/>
        <v>43485.25</v>
      </c>
      <c r="S729" s="9">
        <f t="shared" si="34"/>
        <v>43543.208333333328</v>
      </c>
    </row>
    <row r="730" spans="1:19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35"/>
        <v>17.5</v>
      </c>
      <c r="P730" t="s">
        <v>2038</v>
      </c>
      <c r="Q730" t="s">
        <v>2039</v>
      </c>
      <c r="R730" s="9">
        <f t="shared" si="33"/>
        <v>42515.208333333328</v>
      </c>
      <c r="S730" s="9">
        <f t="shared" si="34"/>
        <v>42526.208333333328</v>
      </c>
    </row>
    <row r="731" spans="1:19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35"/>
        <v>185.66071428571428</v>
      </c>
      <c r="P731" t="s">
        <v>2040</v>
      </c>
      <c r="Q731" t="s">
        <v>2043</v>
      </c>
      <c r="R731" s="9">
        <f t="shared" si="33"/>
        <v>41309.25</v>
      </c>
      <c r="S731" s="9">
        <f t="shared" si="34"/>
        <v>41311.25</v>
      </c>
    </row>
    <row r="732" spans="1:19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35"/>
        <v>412.6631944444444</v>
      </c>
      <c r="P732" t="s">
        <v>2036</v>
      </c>
      <c r="Q732" t="s">
        <v>2045</v>
      </c>
      <c r="R732" s="9">
        <f t="shared" si="33"/>
        <v>42147.208333333328</v>
      </c>
      <c r="S732" s="9">
        <f t="shared" si="34"/>
        <v>42153.208333333328</v>
      </c>
    </row>
    <row r="733" spans="1:19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35"/>
        <v>90.25</v>
      </c>
      <c r="P733" t="s">
        <v>2036</v>
      </c>
      <c r="Q733" t="s">
        <v>2037</v>
      </c>
      <c r="R733" s="9">
        <f t="shared" si="33"/>
        <v>42939.208333333328</v>
      </c>
      <c r="S733" s="9">
        <f t="shared" si="34"/>
        <v>42940.208333333328</v>
      </c>
    </row>
    <row r="734" spans="1:19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35"/>
        <v>91.984615384615381</v>
      </c>
      <c r="P734" t="s">
        <v>2034</v>
      </c>
      <c r="Q734" t="s">
        <v>2035</v>
      </c>
      <c r="R734" s="9">
        <f t="shared" si="33"/>
        <v>42816.208333333328</v>
      </c>
      <c r="S734" s="9">
        <f t="shared" si="34"/>
        <v>42839.208333333328</v>
      </c>
    </row>
    <row r="735" spans="1:19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35"/>
        <v>527.00632911392404</v>
      </c>
      <c r="P735" t="s">
        <v>2034</v>
      </c>
      <c r="Q735" t="s">
        <v>2056</v>
      </c>
      <c r="R735" s="9">
        <f t="shared" si="33"/>
        <v>41844.208333333336</v>
      </c>
      <c r="S735" s="9">
        <f t="shared" si="34"/>
        <v>41857.208333333336</v>
      </c>
    </row>
    <row r="736" spans="1:19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35"/>
        <v>319.14285714285711</v>
      </c>
      <c r="P736" t="s">
        <v>2038</v>
      </c>
      <c r="Q736" t="s">
        <v>2039</v>
      </c>
      <c r="R736" s="9">
        <f t="shared" si="33"/>
        <v>42763.25</v>
      </c>
      <c r="S736" s="9">
        <f t="shared" si="34"/>
        <v>42775.25</v>
      </c>
    </row>
    <row r="737" spans="1:19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35"/>
        <v>354.18867924528303</v>
      </c>
      <c r="P737" t="s">
        <v>2053</v>
      </c>
      <c r="Q737" t="s">
        <v>2054</v>
      </c>
      <c r="R737" s="9">
        <f t="shared" si="33"/>
        <v>42459.208333333328</v>
      </c>
      <c r="S737" s="9">
        <f t="shared" si="34"/>
        <v>42466.208333333328</v>
      </c>
    </row>
    <row r="738" spans="1:19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35"/>
        <v>32.896103896103895</v>
      </c>
      <c r="P738" t="s">
        <v>2046</v>
      </c>
      <c r="Q738" t="s">
        <v>2047</v>
      </c>
      <c r="R738" s="9">
        <f t="shared" si="33"/>
        <v>42055.25</v>
      </c>
      <c r="S738" s="9">
        <f t="shared" si="34"/>
        <v>42059.25</v>
      </c>
    </row>
    <row r="739" spans="1:19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35"/>
        <v>135.8918918918919</v>
      </c>
      <c r="P739" t="s">
        <v>2034</v>
      </c>
      <c r="Q739" t="s">
        <v>2044</v>
      </c>
      <c r="R739" s="9">
        <f t="shared" si="33"/>
        <v>42685.25</v>
      </c>
      <c r="S739" s="9">
        <f t="shared" si="34"/>
        <v>42697.25</v>
      </c>
    </row>
    <row r="740" spans="1:19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35"/>
        <v>2.0843373493975905</v>
      </c>
      <c r="P740" t="s">
        <v>2038</v>
      </c>
      <c r="Q740" t="s">
        <v>2039</v>
      </c>
      <c r="R740" s="9">
        <f t="shared" si="33"/>
        <v>41959.25</v>
      </c>
      <c r="S740" s="9">
        <f t="shared" si="34"/>
        <v>41981.25</v>
      </c>
    </row>
    <row r="741" spans="1:19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35"/>
        <v>61</v>
      </c>
      <c r="P741" t="s">
        <v>2034</v>
      </c>
      <c r="Q741" t="s">
        <v>2044</v>
      </c>
      <c r="R741" s="9">
        <f t="shared" si="33"/>
        <v>41089.208333333336</v>
      </c>
      <c r="S741" s="9">
        <f t="shared" si="34"/>
        <v>41090.208333333336</v>
      </c>
    </row>
    <row r="742" spans="1:19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35"/>
        <v>30.037735849056602</v>
      </c>
      <c r="P742" t="s">
        <v>2038</v>
      </c>
      <c r="Q742" t="s">
        <v>2039</v>
      </c>
      <c r="R742" s="9">
        <f t="shared" si="33"/>
        <v>42769.25</v>
      </c>
      <c r="S742" s="9">
        <f t="shared" si="34"/>
        <v>42772.25</v>
      </c>
    </row>
    <row r="743" spans="1:19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35"/>
        <v>1179.1666666666665</v>
      </c>
      <c r="P743" t="s">
        <v>2038</v>
      </c>
      <c r="Q743" t="s">
        <v>2039</v>
      </c>
      <c r="R743" s="9">
        <f t="shared" si="33"/>
        <v>40321.208333333336</v>
      </c>
      <c r="S743" s="9">
        <f t="shared" si="34"/>
        <v>40322.208333333336</v>
      </c>
    </row>
    <row r="744" spans="1:19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35"/>
        <v>1126.0833333333335</v>
      </c>
      <c r="P744" t="s">
        <v>2034</v>
      </c>
      <c r="Q744" t="s">
        <v>2042</v>
      </c>
      <c r="R744" s="9">
        <f t="shared" si="33"/>
        <v>40197.25</v>
      </c>
      <c r="S744" s="9">
        <f t="shared" si="34"/>
        <v>40239.25</v>
      </c>
    </row>
    <row r="745" spans="1:19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35"/>
        <v>12.923076923076923</v>
      </c>
      <c r="P745" t="s">
        <v>2038</v>
      </c>
      <c r="Q745" t="s">
        <v>2039</v>
      </c>
      <c r="R745" s="9">
        <f t="shared" si="33"/>
        <v>42298.208333333328</v>
      </c>
      <c r="S745" s="9">
        <f t="shared" si="34"/>
        <v>42304.208333333328</v>
      </c>
    </row>
    <row r="746" spans="1:19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35"/>
        <v>712</v>
      </c>
      <c r="P746" t="s">
        <v>2038</v>
      </c>
      <c r="Q746" t="s">
        <v>2039</v>
      </c>
      <c r="R746" s="9">
        <f t="shared" si="33"/>
        <v>43322.208333333328</v>
      </c>
      <c r="S746" s="9">
        <f t="shared" si="34"/>
        <v>43324.208333333328</v>
      </c>
    </row>
    <row r="747" spans="1:19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35"/>
        <v>30.304347826086957</v>
      </c>
      <c r="P747" t="s">
        <v>2036</v>
      </c>
      <c r="Q747" t="s">
        <v>2045</v>
      </c>
      <c r="R747" s="9">
        <f t="shared" si="33"/>
        <v>40328.208333333336</v>
      </c>
      <c r="S747" s="9">
        <f t="shared" si="34"/>
        <v>40355.208333333336</v>
      </c>
    </row>
    <row r="748" spans="1:19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35"/>
        <v>212.50896057347671</v>
      </c>
      <c r="P748" t="s">
        <v>2036</v>
      </c>
      <c r="Q748" t="s">
        <v>2037</v>
      </c>
      <c r="R748" s="9">
        <f t="shared" si="33"/>
        <v>40825.208333333336</v>
      </c>
      <c r="S748" s="9">
        <f t="shared" si="34"/>
        <v>40830.208333333336</v>
      </c>
    </row>
    <row r="749" spans="1:19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35"/>
        <v>228.85714285714286</v>
      </c>
      <c r="P749" t="s">
        <v>2038</v>
      </c>
      <c r="Q749" t="s">
        <v>2039</v>
      </c>
      <c r="R749" s="9">
        <f t="shared" si="33"/>
        <v>40423.208333333336</v>
      </c>
      <c r="S749" s="9">
        <f t="shared" si="34"/>
        <v>40434.208333333336</v>
      </c>
    </row>
    <row r="750" spans="1:19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35"/>
        <v>34.959979476654695</v>
      </c>
      <c r="P750" t="s">
        <v>2040</v>
      </c>
      <c r="Q750" t="s">
        <v>2048</v>
      </c>
      <c r="R750" s="9">
        <f t="shared" si="33"/>
        <v>40238.25</v>
      </c>
      <c r="S750" s="9">
        <f t="shared" si="34"/>
        <v>40263.208333333336</v>
      </c>
    </row>
    <row r="751" spans="1:19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35"/>
        <v>157.29069767441862</v>
      </c>
      <c r="P751" t="s">
        <v>2036</v>
      </c>
      <c r="Q751" t="s">
        <v>2045</v>
      </c>
      <c r="R751" s="9">
        <f t="shared" si="33"/>
        <v>41920.208333333336</v>
      </c>
      <c r="S751" s="9">
        <f t="shared" si="34"/>
        <v>41932.208333333336</v>
      </c>
    </row>
    <row r="752" spans="1:19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35"/>
        <v>1</v>
      </c>
      <c r="P752" t="s">
        <v>2034</v>
      </c>
      <c r="Q752" t="s">
        <v>2042</v>
      </c>
      <c r="R752" s="9">
        <f t="shared" si="33"/>
        <v>40360.208333333336</v>
      </c>
      <c r="S752" s="9">
        <f t="shared" si="34"/>
        <v>40385.208333333336</v>
      </c>
    </row>
    <row r="753" spans="1:19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35"/>
        <v>232.30555555555554</v>
      </c>
      <c r="P753" t="s">
        <v>2046</v>
      </c>
      <c r="Q753" t="s">
        <v>2047</v>
      </c>
      <c r="R753" s="9">
        <f t="shared" si="33"/>
        <v>42446.208333333328</v>
      </c>
      <c r="S753" s="9">
        <f t="shared" si="34"/>
        <v>42461.208333333328</v>
      </c>
    </row>
    <row r="754" spans="1:19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35"/>
        <v>92.448275862068968</v>
      </c>
      <c r="P754" t="s">
        <v>2038</v>
      </c>
      <c r="Q754" t="s">
        <v>2039</v>
      </c>
      <c r="R754" s="9">
        <f t="shared" si="33"/>
        <v>40395.208333333336</v>
      </c>
      <c r="S754" s="9">
        <f t="shared" si="34"/>
        <v>40413.208333333336</v>
      </c>
    </row>
    <row r="755" spans="1:19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35"/>
        <v>256.70212765957444</v>
      </c>
      <c r="P755" t="s">
        <v>2053</v>
      </c>
      <c r="Q755" t="s">
        <v>2054</v>
      </c>
      <c r="R755" s="9">
        <f t="shared" si="33"/>
        <v>40321.208333333336</v>
      </c>
      <c r="S755" s="9">
        <f t="shared" si="34"/>
        <v>40336.208333333336</v>
      </c>
    </row>
    <row r="756" spans="1:19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35"/>
        <v>168.47017045454547</v>
      </c>
      <c r="P756" t="s">
        <v>2038</v>
      </c>
      <c r="Q756" t="s">
        <v>2039</v>
      </c>
      <c r="R756" s="9">
        <f t="shared" si="33"/>
        <v>41210.208333333336</v>
      </c>
      <c r="S756" s="9">
        <f t="shared" si="34"/>
        <v>41263.25</v>
      </c>
    </row>
    <row r="757" spans="1:19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35"/>
        <v>166.57777777777778</v>
      </c>
      <c r="P757" t="s">
        <v>2038</v>
      </c>
      <c r="Q757" t="s">
        <v>2039</v>
      </c>
      <c r="R757" s="9">
        <f t="shared" si="33"/>
        <v>43096.25</v>
      </c>
      <c r="S757" s="9">
        <f t="shared" si="34"/>
        <v>43108.25</v>
      </c>
    </row>
    <row r="758" spans="1:19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35"/>
        <v>772.07692307692309</v>
      </c>
      <c r="P758" t="s">
        <v>2038</v>
      </c>
      <c r="Q758" t="s">
        <v>2039</v>
      </c>
      <c r="R758" s="9">
        <f t="shared" si="33"/>
        <v>42024.25</v>
      </c>
      <c r="S758" s="9">
        <f t="shared" si="34"/>
        <v>42030.25</v>
      </c>
    </row>
    <row r="759" spans="1:19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35"/>
        <v>406.85714285714283</v>
      </c>
      <c r="P759" t="s">
        <v>2040</v>
      </c>
      <c r="Q759" t="s">
        <v>2043</v>
      </c>
      <c r="R759" s="9">
        <f t="shared" si="33"/>
        <v>40675.208333333336</v>
      </c>
      <c r="S759" s="9">
        <f t="shared" si="34"/>
        <v>40679.208333333336</v>
      </c>
    </row>
    <row r="760" spans="1:19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35"/>
        <v>564.20608108108115</v>
      </c>
      <c r="P760" t="s">
        <v>2034</v>
      </c>
      <c r="Q760" t="s">
        <v>2035</v>
      </c>
      <c r="R760" s="9">
        <f t="shared" si="33"/>
        <v>41936.208333333336</v>
      </c>
      <c r="S760" s="9">
        <f t="shared" si="34"/>
        <v>41945.208333333336</v>
      </c>
    </row>
    <row r="761" spans="1:19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35"/>
        <v>68.426865671641792</v>
      </c>
      <c r="P761" t="s">
        <v>2034</v>
      </c>
      <c r="Q761" t="s">
        <v>2042</v>
      </c>
      <c r="R761" s="9">
        <f t="shared" si="33"/>
        <v>43136.25</v>
      </c>
      <c r="S761" s="9">
        <f t="shared" si="34"/>
        <v>43166.25</v>
      </c>
    </row>
    <row r="762" spans="1:19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35"/>
        <v>34.351966873706004</v>
      </c>
      <c r="P762" t="s">
        <v>2049</v>
      </c>
      <c r="Q762" t="s">
        <v>2050</v>
      </c>
      <c r="R762" s="9">
        <f t="shared" si="33"/>
        <v>43678.208333333328</v>
      </c>
      <c r="S762" s="9">
        <f t="shared" si="34"/>
        <v>43707.208333333328</v>
      </c>
    </row>
    <row r="763" spans="1:19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35"/>
        <v>655.4545454545455</v>
      </c>
      <c r="P763" t="s">
        <v>2034</v>
      </c>
      <c r="Q763" t="s">
        <v>2035</v>
      </c>
      <c r="R763" s="9">
        <f t="shared" si="33"/>
        <v>42938.208333333328</v>
      </c>
      <c r="S763" s="9">
        <f t="shared" si="34"/>
        <v>42943.208333333328</v>
      </c>
    </row>
    <row r="764" spans="1:19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35"/>
        <v>177.25714285714284</v>
      </c>
      <c r="P764" t="s">
        <v>2034</v>
      </c>
      <c r="Q764" t="s">
        <v>2057</v>
      </c>
      <c r="R764" s="9">
        <f t="shared" si="33"/>
        <v>41241.25</v>
      </c>
      <c r="S764" s="9">
        <f t="shared" si="34"/>
        <v>41252.25</v>
      </c>
    </row>
    <row r="765" spans="1:19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35"/>
        <v>113.17857142857144</v>
      </c>
      <c r="P765" t="s">
        <v>2038</v>
      </c>
      <c r="Q765" t="s">
        <v>2039</v>
      </c>
      <c r="R765" s="9">
        <f t="shared" si="33"/>
        <v>41037.208333333336</v>
      </c>
      <c r="S765" s="9">
        <f t="shared" si="34"/>
        <v>41072.208333333336</v>
      </c>
    </row>
    <row r="766" spans="1:19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35"/>
        <v>728.18181818181824</v>
      </c>
      <c r="P766" t="s">
        <v>2034</v>
      </c>
      <c r="Q766" t="s">
        <v>2035</v>
      </c>
      <c r="R766" s="9">
        <f t="shared" si="33"/>
        <v>40676.208333333336</v>
      </c>
      <c r="S766" s="9">
        <f t="shared" si="34"/>
        <v>40684.208333333336</v>
      </c>
    </row>
    <row r="767" spans="1:19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35"/>
        <v>208.33333333333334</v>
      </c>
      <c r="P767" t="s">
        <v>2034</v>
      </c>
      <c r="Q767" t="s">
        <v>2044</v>
      </c>
      <c r="R767" s="9">
        <f t="shared" si="33"/>
        <v>42840.208333333328</v>
      </c>
      <c r="S767" s="9">
        <f t="shared" si="34"/>
        <v>42865.208333333328</v>
      </c>
    </row>
    <row r="768" spans="1:19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35"/>
        <v>31.171232876712331</v>
      </c>
      <c r="P768" t="s">
        <v>2040</v>
      </c>
      <c r="Q768" t="s">
        <v>2062</v>
      </c>
      <c r="R768" s="9">
        <f t="shared" si="33"/>
        <v>43362.208333333328</v>
      </c>
      <c r="S768" s="9">
        <f t="shared" si="34"/>
        <v>43363.208333333328</v>
      </c>
    </row>
    <row r="769" spans="1:19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35"/>
        <v>56.967078189300416</v>
      </c>
      <c r="P769" t="s">
        <v>2046</v>
      </c>
      <c r="Q769" t="s">
        <v>2058</v>
      </c>
      <c r="R769" s="9">
        <f t="shared" si="33"/>
        <v>42283.208333333328</v>
      </c>
      <c r="S769" s="9">
        <f t="shared" si="34"/>
        <v>42328.25</v>
      </c>
    </row>
    <row r="770" spans="1:19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35"/>
        <v>231</v>
      </c>
      <c r="P770" t="s">
        <v>2038</v>
      </c>
      <c r="Q770" t="s">
        <v>2039</v>
      </c>
      <c r="R770" s="9">
        <f t="shared" si="33"/>
        <v>41619.25</v>
      </c>
      <c r="S770" s="9">
        <f t="shared" si="34"/>
        <v>41634.25</v>
      </c>
    </row>
    <row r="771" spans="1:19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35"/>
        <v>86.867834394904463</v>
      </c>
      <c r="P771" t="s">
        <v>2049</v>
      </c>
      <c r="Q771" t="s">
        <v>2050</v>
      </c>
      <c r="R771" s="9">
        <f t="shared" ref="R771:R834" si="36">(((J771/60/60)/24)+DATE(1970,1,1))</f>
        <v>41501.208333333336</v>
      </c>
      <c r="S771" s="9">
        <f t="shared" ref="S771:S834" si="37">(((K771/60/60)/24)+DATE(1970,1,1))</f>
        <v>41527.208333333336</v>
      </c>
    </row>
    <row r="772" spans="1:19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38">(E772/D772)*100</f>
        <v>270.74418604651163</v>
      </c>
      <c r="P772" t="s">
        <v>2038</v>
      </c>
      <c r="Q772" t="s">
        <v>2039</v>
      </c>
      <c r="R772" s="9">
        <f t="shared" si="36"/>
        <v>41743.208333333336</v>
      </c>
      <c r="S772" s="9">
        <f t="shared" si="37"/>
        <v>41750.208333333336</v>
      </c>
    </row>
    <row r="773" spans="1:19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38"/>
        <v>49.446428571428569</v>
      </c>
      <c r="P773" t="s">
        <v>2038</v>
      </c>
      <c r="Q773" t="s">
        <v>2039</v>
      </c>
      <c r="R773" s="9">
        <f t="shared" si="36"/>
        <v>43491.25</v>
      </c>
      <c r="S773" s="9">
        <f t="shared" si="37"/>
        <v>43518.25</v>
      </c>
    </row>
    <row r="774" spans="1:19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38"/>
        <v>113.3596256684492</v>
      </c>
      <c r="P774" t="s">
        <v>2034</v>
      </c>
      <c r="Q774" t="s">
        <v>2044</v>
      </c>
      <c r="R774" s="9">
        <f t="shared" si="36"/>
        <v>43505.25</v>
      </c>
      <c r="S774" s="9">
        <f t="shared" si="37"/>
        <v>43509.25</v>
      </c>
    </row>
    <row r="775" spans="1:19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38"/>
        <v>190.55555555555554</v>
      </c>
      <c r="P775" t="s">
        <v>2038</v>
      </c>
      <c r="Q775" t="s">
        <v>2039</v>
      </c>
      <c r="R775" s="9">
        <f t="shared" si="36"/>
        <v>42838.208333333328</v>
      </c>
      <c r="S775" s="9">
        <f t="shared" si="37"/>
        <v>42848.208333333328</v>
      </c>
    </row>
    <row r="776" spans="1:19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38"/>
        <v>135.5</v>
      </c>
      <c r="P776" t="s">
        <v>2036</v>
      </c>
      <c r="Q776" t="s">
        <v>2037</v>
      </c>
      <c r="R776" s="9">
        <f t="shared" si="36"/>
        <v>42513.208333333328</v>
      </c>
      <c r="S776" s="9">
        <f t="shared" si="37"/>
        <v>42554.208333333328</v>
      </c>
    </row>
    <row r="777" spans="1:19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38"/>
        <v>10.297872340425531</v>
      </c>
      <c r="P777" t="s">
        <v>2034</v>
      </c>
      <c r="Q777" t="s">
        <v>2035</v>
      </c>
      <c r="R777" s="9">
        <f t="shared" si="36"/>
        <v>41949.25</v>
      </c>
      <c r="S777" s="9">
        <f t="shared" si="37"/>
        <v>41959.25</v>
      </c>
    </row>
    <row r="778" spans="1:19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38"/>
        <v>65.544223826714799</v>
      </c>
      <c r="P778" t="s">
        <v>2038</v>
      </c>
      <c r="Q778" t="s">
        <v>2039</v>
      </c>
      <c r="R778" s="9">
        <f t="shared" si="36"/>
        <v>43650.208333333328</v>
      </c>
      <c r="S778" s="9">
        <f t="shared" si="37"/>
        <v>43668.208333333328</v>
      </c>
    </row>
    <row r="779" spans="1:19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38"/>
        <v>49.026652452025587</v>
      </c>
      <c r="P779" t="s">
        <v>2038</v>
      </c>
      <c r="Q779" t="s">
        <v>2039</v>
      </c>
      <c r="R779" s="9">
        <f t="shared" si="36"/>
        <v>40809.208333333336</v>
      </c>
      <c r="S779" s="9">
        <f t="shared" si="37"/>
        <v>40838.208333333336</v>
      </c>
    </row>
    <row r="780" spans="1:19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38"/>
        <v>787.92307692307691</v>
      </c>
      <c r="P780" t="s">
        <v>2040</v>
      </c>
      <c r="Q780" t="s">
        <v>2048</v>
      </c>
      <c r="R780" s="9">
        <f t="shared" si="36"/>
        <v>40768.208333333336</v>
      </c>
      <c r="S780" s="9">
        <f t="shared" si="37"/>
        <v>40773.208333333336</v>
      </c>
    </row>
    <row r="781" spans="1:19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38"/>
        <v>80.306347746090154</v>
      </c>
      <c r="P781" t="s">
        <v>2038</v>
      </c>
      <c r="Q781" t="s">
        <v>2039</v>
      </c>
      <c r="R781" s="9">
        <f t="shared" si="36"/>
        <v>42230.208333333328</v>
      </c>
      <c r="S781" s="9">
        <f t="shared" si="37"/>
        <v>42239.208333333328</v>
      </c>
    </row>
    <row r="782" spans="1:19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38"/>
        <v>106.29411764705883</v>
      </c>
      <c r="P782" t="s">
        <v>2040</v>
      </c>
      <c r="Q782" t="s">
        <v>2043</v>
      </c>
      <c r="R782" s="9">
        <f t="shared" si="36"/>
        <v>42573.208333333328</v>
      </c>
      <c r="S782" s="9">
        <f t="shared" si="37"/>
        <v>42592.208333333328</v>
      </c>
    </row>
    <row r="783" spans="1:19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38"/>
        <v>50.735632183908038</v>
      </c>
      <c r="P783" t="s">
        <v>2038</v>
      </c>
      <c r="Q783" t="s">
        <v>2039</v>
      </c>
      <c r="R783" s="9">
        <f t="shared" si="36"/>
        <v>40482.208333333336</v>
      </c>
      <c r="S783" s="9">
        <f t="shared" si="37"/>
        <v>40533.25</v>
      </c>
    </row>
    <row r="784" spans="1:19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38"/>
        <v>215.31372549019611</v>
      </c>
      <c r="P784" t="s">
        <v>2040</v>
      </c>
      <c r="Q784" t="s">
        <v>2048</v>
      </c>
      <c r="R784" s="9">
        <f t="shared" si="36"/>
        <v>40603.25</v>
      </c>
      <c r="S784" s="9">
        <f t="shared" si="37"/>
        <v>40631.208333333336</v>
      </c>
    </row>
    <row r="785" spans="1:19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38"/>
        <v>141.22972972972974</v>
      </c>
      <c r="P785" t="s">
        <v>2034</v>
      </c>
      <c r="Q785" t="s">
        <v>2035</v>
      </c>
      <c r="R785" s="9">
        <f t="shared" si="36"/>
        <v>41625.25</v>
      </c>
      <c r="S785" s="9">
        <f t="shared" si="37"/>
        <v>41632.25</v>
      </c>
    </row>
    <row r="786" spans="1:19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38"/>
        <v>115.33745781777279</v>
      </c>
      <c r="P786" t="s">
        <v>2036</v>
      </c>
      <c r="Q786" t="s">
        <v>2037</v>
      </c>
      <c r="R786" s="9">
        <f t="shared" si="36"/>
        <v>42435.25</v>
      </c>
      <c r="S786" s="9">
        <f t="shared" si="37"/>
        <v>42446.208333333328</v>
      </c>
    </row>
    <row r="787" spans="1:19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38"/>
        <v>193.11940298507463</v>
      </c>
      <c r="P787" t="s">
        <v>2040</v>
      </c>
      <c r="Q787" t="s">
        <v>2048</v>
      </c>
      <c r="R787" s="9">
        <f t="shared" si="36"/>
        <v>43582.208333333328</v>
      </c>
      <c r="S787" s="9">
        <f t="shared" si="37"/>
        <v>43616.208333333328</v>
      </c>
    </row>
    <row r="788" spans="1:19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38"/>
        <v>729.73333333333335</v>
      </c>
      <c r="P788" t="s">
        <v>2034</v>
      </c>
      <c r="Q788" t="s">
        <v>2057</v>
      </c>
      <c r="R788" s="9">
        <f t="shared" si="36"/>
        <v>43186.208333333328</v>
      </c>
      <c r="S788" s="9">
        <f t="shared" si="37"/>
        <v>43193.208333333328</v>
      </c>
    </row>
    <row r="789" spans="1:19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38"/>
        <v>99.66339869281046</v>
      </c>
      <c r="P789" t="s">
        <v>2034</v>
      </c>
      <c r="Q789" t="s">
        <v>2035</v>
      </c>
      <c r="R789" s="9">
        <f t="shared" si="36"/>
        <v>40684.208333333336</v>
      </c>
      <c r="S789" s="9">
        <f t="shared" si="37"/>
        <v>40693.208333333336</v>
      </c>
    </row>
    <row r="790" spans="1:19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38"/>
        <v>88.166666666666671</v>
      </c>
      <c r="P790" t="s">
        <v>2040</v>
      </c>
      <c r="Q790" t="s">
        <v>2048</v>
      </c>
      <c r="R790" s="9">
        <f t="shared" si="36"/>
        <v>41202.208333333336</v>
      </c>
      <c r="S790" s="9">
        <f t="shared" si="37"/>
        <v>41223.25</v>
      </c>
    </row>
    <row r="791" spans="1:19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38"/>
        <v>37.233333333333334</v>
      </c>
      <c r="P791" t="s">
        <v>2038</v>
      </c>
      <c r="Q791" t="s">
        <v>2039</v>
      </c>
      <c r="R791" s="9">
        <f t="shared" si="36"/>
        <v>41786.208333333336</v>
      </c>
      <c r="S791" s="9">
        <f t="shared" si="37"/>
        <v>41823.208333333336</v>
      </c>
    </row>
    <row r="792" spans="1:19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38"/>
        <v>30.540075309306079</v>
      </c>
      <c r="P792" t="s">
        <v>2038</v>
      </c>
      <c r="Q792" t="s">
        <v>2039</v>
      </c>
      <c r="R792" s="9">
        <f t="shared" si="36"/>
        <v>40223.25</v>
      </c>
      <c r="S792" s="9">
        <f t="shared" si="37"/>
        <v>40229.25</v>
      </c>
    </row>
    <row r="793" spans="1:19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38"/>
        <v>25.714285714285712</v>
      </c>
      <c r="P793" t="s">
        <v>2032</v>
      </c>
      <c r="Q793" t="s">
        <v>2033</v>
      </c>
      <c r="R793" s="9">
        <f t="shared" si="36"/>
        <v>42715.25</v>
      </c>
      <c r="S793" s="9">
        <f t="shared" si="37"/>
        <v>42731.25</v>
      </c>
    </row>
    <row r="794" spans="1:19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38"/>
        <v>34</v>
      </c>
      <c r="P794" t="s">
        <v>2038</v>
      </c>
      <c r="Q794" t="s">
        <v>2039</v>
      </c>
      <c r="R794" s="9">
        <f t="shared" si="36"/>
        <v>41451.208333333336</v>
      </c>
      <c r="S794" s="9">
        <f t="shared" si="37"/>
        <v>41479.208333333336</v>
      </c>
    </row>
    <row r="795" spans="1:19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38"/>
        <v>1185.909090909091</v>
      </c>
      <c r="P795" t="s">
        <v>2046</v>
      </c>
      <c r="Q795" t="s">
        <v>2047</v>
      </c>
      <c r="R795" s="9">
        <f t="shared" si="36"/>
        <v>41450.208333333336</v>
      </c>
      <c r="S795" s="9">
        <f t="shared" si="37"/>
        <v>41454.208333333336</v>
      </c>
    </row>
    <row r="796" spans="1:19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38"/>
        <v>125.39393939393939</v>
      </c>
      <c r="P796" t="s">
        <v>2034</v>
      </c>
      <c r="Q796" t="s">
        <v>2035</v>
      </c>
      <c r="R796" s="9">
        <f t="shared" si="36"/>
        <v>43091.25</v>
      </c>
      <c r="S796" s="9">
        <f t="shared" si="37"/>
        <v>43103.25</v>
      </c>
    </row>
    <row r="797" spans="1:19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38"/>
        <v>14.394366197183098</v>
      </c>
      <c r="P797" t="s">
        <v>2040</v>
      </c>
      <c r="Q797" t="s">
        <v>2043</v>
      </c>
      <c r="R797" s="9">
        <f t="shared" si="36"/>
        <v>42675.208333333328</v>
      </c>
      <c r="S797" s="9">
        <f t="shared" si="37"/>
        <v>42678.208333333328</v>
      </c>
    </row>
    <row r="798" spans="1:19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38"/>
        <v>54.807692307692314</v>
      </c>
      <c r="P798" t="s">
        <v>2049</v>
      </c>
      <c r="Q798" t="s">
        <v>2060</v>
      </c>
      <c r="R798" s="9">
        <f t="shared" si="36"/>
        <v>41859.208333333336</v>
      </c>
      <c r="S798" s="9">
        <f t="shared" si="37"/>
        <v>41866.208333333336</v>
      </c>
    </row>
    <row r="799" spans="1:19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38"/>
        <v>109.63157894736841</v>
      </c>
      <c r="P799" t="s">
        <v>2036</v>
      </c>
      <c r="Q799" t="s">
        <v>2037</v>
      </c>
      <c r="R799" s="9">
        <f t="shared" si="36"/>
        <v>43464.25</v>
      </c>
      <c r="S799" s="9">
        <f t="shared" si="37"/>
        <v>43487.25</v>
      </c>
    </row>
    <row r="800" spans="1:19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38"/>
        <v>188.47058823529412</v>
      </c>
      <c r="P800" t="s">
        <v>2038</v>
      </c>
      <c r="Q800" t="s">
        <v>2039</v>
      </c>
      <c r="R800" s="9">
        <f t="shared" si="36"/>
        <v>41060.208333333336</v>
      </c>
      <c r="S800" s="9">
        <f t="shared" si="37"/>
        <v>41088.208333333336</v>
      </c>
    </row>
    <row r="801" spans="1:19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38"/>
        <v>87.008284023668637</v>
      </c>
      <c r="P801" t="s">
        <v>2038</v>
      </c>
      <c r="Q801" t="s">
        <v>2039</v>
      </c>
      <c r="R801" s="9">
        <f t="shared" si="36"/>
        <v>42399.25</v>
      </c>
      <c r="S801" s="9">
        <f t="shared" si="37"/>
        <v>42403.25</v>
      </c>
    </row>
    <row r="802" spans="1:19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38"/>
        <v>1</v>
      </c>
      <c r="P802" t="s">
        <v>2034</v>
      </c>
      <c r="Q802" t="s">
        <v>2035</v>
      </c>
      <c r="R802" s="9">
        <f t="shared" si="36"/>
        <v>42167.208333333328</v>
      </c>
      <c r="S802" s="9">
        <f t="shared" si="37"/>
        <v>42171.208333333328</v>
      </c>
    </row>
    <row r="803" spans="1:19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38"/>
        <v>202.9130434782609</v>
      </c>
      <c r="P803" t="s">
        <v>2053</v>
      </c>
      <c r="Q803" t="s">
        <v>2054</v>
      </c>
      <c r="R803" s="9">
        <f t="shared" si="36"/>
        <v>43830.25</v>
      </c>
      <c r="S803" s="9">
        <f t="shared" si="37"/>
        <v>43852.25</v>
      </c>
    </row>
    <row r="804" spans="1:19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38"/>
        <v>197.03225806451613</v>
      </c>
      <c r="P804" t="s">
        <v>2053</v>
      </c>
      <c r="Q804" t="s">
        <v>2054</v>
      </c>
      <c r="R804" s="9">
        <f t="shared" si="36"/>
        <v>43650.208333333328</v>
      </c>
      <c r="S804" s="9">
        <f t="shared" si="37"/>
        <v>43652.208333333328</v>
      </c>
    </row>
    <row r="805" spans="1:19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38"/>
        <v>107</v>
      </c>
      <c r="P805" t="s">
        <v>2038</v>
      </c>
      <c r="Q805" t="s">
        <v>2039</v>
      </c>
      <c r="R805" s="9">
        <f t="shared" si="36"/>
        <v>43492.25</v>
      </c>
      <c r="S805" s="9">
        <f t="shared" si="37"/>
        <v>43526.25</v>
      </c>
    </row>
    <row r="806" spans="1:19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38"/>
        <v>268.73076923076923</v>
      </c>
      <c r="P806" t="s">
        <v>2034</v>
      </c>
      <c r="Q806" t="s">
        <v>2035</v>
      </c>
      <c r="R806" s="9">
        <f t="shared" si="36"/>
        <v>43102.25</v>
      </c>
      <c r="S806" s="9">
        <f t="shared" si="37"/>
        <v>43122.25</v>
      </c>
    </row>
    <row r="807" spans="1:19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38"/>
        <v>50.845360824742272</v>
      </c>
      <c r="P807" t="s">
        <v>2040</v>
      </c>
      <c r="Q807" t="s">
        <v>2041</v>
      </c>
      <c r="R807" s="9">
        <f t="shared" si="36"/>
        <v>41958.25</v>
      </c>
      <c r="S807" s="9">
        <f t="shared" si="37"/>
        <v>42009.25</v>
      </c>
    </row>
    <row r="808" spans="1:19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38"/>
        <v>1180.2857142857142</v>
      </c>
      <c r="P808" t="s">
        <v>2040</v>
      </c>
      <c r="Q808" t="s">
        <v>2043</v>
      </c>
      <c r="R808" s="9">
        <f t="shared" si="36"/>
        <v>40973.25</v>
      </c>
      <c r="S808" s="9">
        <f t="shared" si="37"/>
        <v>40997.208333333336</v>
      </c>
    </row>
    <row r="809" spans="1:19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38"/>
        <v>264</v>
      </c>
      <c r="P809" t="s">
        <v>2038</v>
      </c>
      <c r="Q809" t="s">
        <v>2039</v>
      </c>
      <c r="R809" s="9">
        <f t="shared" si="36"/>
        <v>43753.208333333328</v>
      </c>
      <c r="S809" s="9">
        <f t="shared" si="37"/>
        <v>43797.25</v>
      </c>
    </row>
    <row r="810" spans="1:19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38"/>
        <v>30.44230769230769</v>
      </c>
      <c r="P810" t="s">
        <v>2032</v>
      </c>
      <c r="Q810" t="s">
        <v>2033</v>
      </c>
      <c r="R810" s="9">
        <f t="shared" si="36"/>
        <v>42507.208333333328</v>
      </c>
      <c r="S810" s="9">
        <f t="shared" si="37"/>
        <v>42524.208333333328</v>
      </c>
    </row>
    <row r="811" spans="1:19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38"/>
        <v>62.880681818181813</v>
      </c>
      <c r="P811" t="s">
        <v>2040</v>
      </c>
      <c r="Q811" t="s">
        <v>2041</v>
      </c>
      <c r="R811" s="9">
        <f t="shared" si="36"/>
        <v>41135.208333333336</v>
      </c>
      <c r="S811" s="9">
        <f t="shared" si="37"/>
        <v>41136.208333333336</v>
      </c>
    </row>
    <row r="812" spans="1:19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38"/>
        <v>193.125</v>
      </c>
      <c r="P812" t="s">
        <v>2038</v>
      </c>
      <c r="Q812" t="s">
        <v>2039</v>
      </c>
      <c r="R812" s="9">
        <f t="shared" si="36"/>
        <v>43067.25</v>
      </c>
      <c r="S812" s="9">
        <f t="shared" si="37"/>
        <v>43077.25</v>
      </c>
    </row>
    <row r="813" spans="1:19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38"/>
        <v>77.102702702702715</v>
      </c>
      <c r="P813" t="s">
        <v>2049</v>
      </c>
      <c r="Q813" t="s">
        <v>2050</v>
      </c>
      <c r="R813" s="9">
        <f t="shared" si="36"/>
        <v>42378.25</v>
      </c>
      <c r="S813" s="9">
        <f t="shared" si="37"/>
        <v>42380.25</v>
      </c>
    </row>
    <row r="814" spans="1:19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38"/>
        <v>225.52763819095478</v>
      </c>
      <c r="P814" t="s">
        <v>2046</v>
      </c>
      <c r="Q814" t="s">
        <v>2047</v>
      </c>
      <c r="R814" s="9">
        <f t="shared" si="36"/>
        <v>43206.208333333328</v>
      </c>
      <c r="S814" s="9">
        <f t="shared" si="37"/>
        <v>43211.208333333328</v>
      </c>
    </row>
    <row r="815" spans="1:19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38"/>
        <v>239.40625</v>
      </c>
      <c r="P815" t="s">
        <v>2049</v>
      </c>
      <c r="Q815" t="s">
        <v>2050</v>
      </c>
      <c r="R815" s="9">
        <f t="shared" si="36"/>
        <v>41148.208333333336</v>
      </c>
      <c r="S815" s="9">
        <f t="shared" si="37"/>
        <v>41158.208333333336</v>
      </c>
    </row>
    <row r="816" spans="1:19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38"/>
        <v>92.1875</v>
      </c>
      <c r="P816" t="s">
        <v>2034</v>
      </c>
      <c r="Q816" t="s">
        <v>2035</v>
      </c>
      <c r="R816" s="9">
        <f t="shared" si="36"/>
        <v>42517.208333333328</v>
      </c>
      <c r="S816" s="9">
        <f t="shared" si="37"/>
        <v>42519.208333333328</v>
      </c>
    </row>
    <row r="817" spans="1:19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38"/>
        <v>130.23333333333335</v>
      </c>
      <c r="P817" t="s">
        <v>2034</v>
      </c>
      <c r="Q817" t="s">
        <v>2035</v>
      </c>
      <c r="R817" s="9">
        <f t="shared" si="36"/>
        <v>43068.25</v>
      </c>
      <c r="S817" s="9">
        <f t="shared" si="37"/>
        <v>43094.25</v>
      </c>
    </row>
    <row r="818" spans="1:19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38"/>
        <v>615.21739130434787</v>
      </c>
      <c r="P818" t="s">
        <v>2038</v>
      </c>
      <c r="Q818" t="s">
        <v>2039</v>
      </c>
      <c r="R818" s="9">
        <f t="shared" si="36"/>
        <v>41680.25</v>
      </c>
      <c r="S818" s="9">
        <f t="shared" si="37"/>
        <v>41682.25</v>
      </c>
    </row>
    <row r="819" spans="1:19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38"/>
        <v>368.79532163742692</v>
      </c>
      <c r="P819" t="s">
        <v>2046</v>
      </c>
      <c r="Q819" t="s">
        <v>2047</v>
      </c>
      <c r="R819" s="9">
        <f t="shared" si="36"/>
        <v>43589.208333333328</v>
      </c>
      <c r="S819" s="9">
        <f t="shared" si="37"/>
        <v>43617.208333333328</v>
      </c>
    </row>
    <row r="820" spans="1:19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38"/>
        <v>1094.8571428571429</v>
      </c>
      <c r="P820" t="s">
        <v>2038</v>
      </c>
      <c r="Q820" t="s">
        <v>2039</v>
      </c>
      <c r="R820" s="9">
        <f t="shared" si="36"/>
        <v>43486.25</v>
      </c>
      <c r="S820" s="9">
        <f t="shared" si="37"/>
        <v>43499.25</v>
      </c>
    </row>
    <row r="821" spans="1:19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38"/>
        <v>50.662921348314605</v>
      </c>
      <c r="P821" t="s">
        <v>2049</v>
      </c>
      <c r="Q821" t="s">
        <v>2050</v>
      </c>
      <c r="R821" s="9">
        <f t="shared" si="36"/>
        <v>41237.25</v>
      </c>
      <c r="S821" s="9">
        <f t="shared" si="37"/>
        <v>41252.25</v>
      </c>
    </row>
    <row r="822" spans="1:19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38"/>
        <v>800.6</v>
      </c>
      <c r="P822" t="s">
        <v>2034</v>
      </c>
      <c r="Q822" t="s">
        <v>2035</v>
      </c>
      <c r="R822" s="9">
        <f t="shared" si="36"/>
        <v>43310.208333333328</v>
      </c>
      <c r="S822" s="9">
        <f t="shared" si="37"/>
        <v>43323.208333333328</v>
      </c>
    </row>
    <row r="823" spans="1:19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38"/>
        <v>291.28571428571428</v>
      </c>
      <c r="P823" t="s">
        <v>2040</v>
      </c>
      <c r="Q823" t="s">
        <v>2041</v>
      </c>
      <c r="R823" s="9">
        <f t="shared" si="36"/>
        <v>42794.25</v>
      </c>
      <c r="S823" s="9">
        <f t="shared" si="37"/>
        <v>42807.208333333328</v>
      </c>
    </row>
    <row r="824" spans="1:19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38"/>
        <v>349.9666666666667</v>
      </c>
      <c r="P824" t="s">
        <v>2034</v>
      </c>
      <c r="Q824" t="s">
        <v>2035</v>
      </c>
      <c r="R824" s="9">
        <f t="shared" si="36"/>
        <v>41698.25</v>
      </c>
      <c r="S824" s="9">
        <f t="shared" si="37"/>
        <v>41715.208333333336</v>
      </c>
    </row>
    <row r="825" spans="1:19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38"/>
        <v>357.07317073170731</v>
      </c>
      <c r="P825" t="s">
        <v>2034</v>
      </c>
      <c r="Q825" t="s">
        <v>2035</v>
      </c>
      <c r="R825" s="9">
        <f t="shared" si="36"/>
        <v>41892.208333333336</v>
      </c>
      <c r="S825" s="9">
        <f t="shared" si="37"/>
        <v>41917.208333333336</v>
      </c>
    </row>
    <row r="826" spans="1:19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38"/>
        <v>126.48941176470588</v>
      </c>
      <c r="P826" t="s">
        <v>2046</v>
      </c>
      <c r="Q826" t="s">
        <v>2047</v>
      </c>
      <c r="R826" s="9">
        <f t="shared" si="36"/>
        <v>40348.208333333336</v>
      </c>
      <c r="S826" s="9">
        <f t="shared" si="37"/>
        <v>40380.208333333336</v>
      </c>
    </row>
    <row r="827" spans="1:19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38"/>
        <v>387.5</v>
      </c>
      <c r="P827" t="s">
        <v>2040</v>
      </c>
      <c r="Q827" t="s">
        <v>2051</v>
      </c>
      <c r="R827" s="9">
        <f t="shared" si="36"/>
        <v>42941.208333333328</v>
      </c>
      <c r="S827" s="9">
        <f t="shared" si="37"/>
        <v>42953.208333333328</v>
      </c>
    </row>
    <row r="828" spans="1:19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38"/>
        <v>457.03571428571428</v>
      </c>
      <c r="P828" t="s">
        <v>2038</v>
      </c>
      <c r="Q828" t="s">
        <v>2039</v>
      </c>
      <c r="R828" s="9">
        <f t="shared" si="36"/>
        <v>40525.25</v>
      </c>
      <c r="S828" s="9">
        <f t="shared" si="37"/>
        <v>40553.25</v>
      </c>
    </row>
    <row r="829" spans="1:19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38"/>
        <v>266.69565217391306</v>
      </c>
      <c r="P829" t="s">
        <v>2040</v>
      </c>
      <c r="Q829" t="s">
        <v>2043</v>
      </c>
      <c r="R829" s="9">
        <f t="shared" si="36"/>
        <v>40666.208333333336</v>
      </c>
      <c r="S829" s="9">
        <f t="shared" si="37"/>
        <v>40678.208333333336</v>
      </c>
    </row>
    <row r="830" spans="1:19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38"/>
        <v>69</v>
      </c>
      <c r="P830" t="s">
        <v>2038</v>
      </c>
      <c r="Q830" t="s">
        <v>2039</v>
      </c>
      <c r="R830" s="9">
        <f t="shared" si="36"/>
        <v>43340.208333333328</v>
      </c>
      <c r="S830" s="9">
        <f t="shared" si="37"/>
        <v>43365.208333333328</v>
      </c>
    </row>
    <row r="831" spans="1:19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38"/>
        <v>51.34375</v>
      </c>
      <c r="P831" t="s">
        <v>2038</v>
      </c>
      <c r="Q831" t="s">
        <v>2039</v>
      </c>
      <c r="R831" s="9">
        <f t="shared" si="36"/>
        <v>42164.208333333328</v>
      </c>
      <c r="S831" s="9">
        <f t="shared" si="37"/>
        <v>42179.208333333328</v>
      </c>
    </row>
    <row r="832" spans="1:19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38"/>
        <v>1.1710526315789473</v>
      </c>
      <c r="P832" t="s">
        <v>2038</v>
      </c>
      <c r="Q832" t="s">
        <v>2039</v>
      </c>
      <c r="R832" s="9">
        <f t="shared" si="36"/>
        <v>43103.25</v>
      </c>
      <c r="S832" s="9">
        <f t="shared" si="37"/>
        <v>43162.25</v>
      </c>
    </row>
    <row r="833" spans="1:19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38"/>
        <v>108.97734294541709</v>
      </c>
      <c r="P833" t="s">
        <v>2053</v>
      </c>
      <c r="Q833" t="s">
        <v>2054</v>
      </c>
      <c r="R833" s="9">
        <f t="shared" si="36"/>
        <v>40994.208333333336</v>
      </c>
      <c r="S833" s="9">
        <f t="shared" si="37"/>
        <v>41028.208333333336</v>
      </c>
    </row>
    <row r="834" spans="1:19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38"/>
        <v>315.17592592592592</v>
      </c>
      <c r="P834" t="s">
        <v>2046</v>
      </c>
      <c r="Q834" t="s">
        <v>2058</v>
      </c>
      <c r="R834" s="9">
        <f t="shared" si="36"/>
        <v>42299.208333333328</v>
      </c>
      <c r="S834" s="9">
        <f t="shared" si="37"/>
        <v>42333.25</v>
      </c>
    </row>
    <row r="835" spans="1:19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38"/>
        <v>157.69117647058823</v>
      </c>
      <c r="P835" t="s">
        <v>2046</v>
      </c>
      <c r="Q835" t="s">
        <v>2058</v>
      </c>
      <c r="R835" s="9">
        <f t="shared" ref="R835:R898" si="39">(((J835/60/60)/24)+DATE(1970,1,1))</f>
        <v>40588.25</v>
      </c>
      <c r="S835" s="9">
        <f t="shared" ref="S835:S898" si="40">(((K835/60/60)/24)+DATE(1970,1,1))</f>
        <v>40599.25</v>
      </c>
    </row>
    <row r="836" spans="1:19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41">(E836/D836)*100</f>
        <v>153.8082191780822</v>
      </c>
      <c r="P836" t="s">
        <v>2038</v>
      </c>
      <c r="Q836" t="s">
        <v>2039</v>
      </c>
      <c r="R836" s="9">
        <f t="shared" si="39"/>
        <v>41448.208333333336</v>
      </c>
      <c r="S836" s="9">
        <f t="shared" si="40"/>
        <v>41454.208333333336</v>
      </c>
    </row>
    <row r="837" spans="1:19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41"/>
        <v>89.738979118329468</v>
      </c>
      <c r="P837" t="s">
        <v>2036</v>
      </c>
      <c r="Q837" t="s">
        <v>2037</v>
      </c>
      <c r="R837" s="9">
        <f t="shared" si="39"/>
        <v>42063.25</v>
      </c>
      <c r="S837" s="9">
        <f t="shared" si="40"/>
        <v>42069.25</v>
      </c>
    </row>
    <row r="838" spans="1:19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41"/>
        <v>75.135802469135797</v>
      </c>
      <c r="P838" t="s">
        <v>2034</v>
      </c>
      <c r="Q838" t="s">
        <v>2044</v>
      </c>
      <c r="R838" s="9">
        <f t="shared" si="39"/>
        <v>40214.25</v>
      </c>
      <c r="S838" s="9">
        <f t="shared" si="40"/>
        <v>40225.25</v>
      </c>
    </row>
    <row r="839" spans="1:19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41"/>
        <v>852.88135593220341</v>
      </c>
      <c r="P839" t="s">
        <v>2034</v>
      </c>
      <c r="Q839" t="s">
        <v>2057</v>
      </c>
      <c r="R839" s="9">
        <f t="shared" si="39"/>
        <v>40629.208333333336</v>
      </c>
      <c r="S839" s="9">
        <f t="shared" si="40"/>
        <v>40683.208333333336</v>
      </c>
    </row>
    <row r="840" spans="1:19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41"/>
        <v>138.90625</v>
      </c>
      <c r="P840" t="s">
        <v>2038</v>
      </c>
      <c r="Q840" t="s">
        <v>2039</v>
      </c>
      <c r="R840" s="9">
        <f t="shared" si="39"/>
        <v>43370.208333333328</v>
      </c>
      <c r="S840" s="9">
        <f t="shared" si="40"/>
        <v>43379.208333333328</v>
      </c>
    </row>
    <row r="841" spans="1:19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41"/>
        <v>190.18181818181819</v>
      </c>
      <c r="P841" t="s">
        <v>2040</v>
      </c>
      <c r="Q841" t="s">
        <v>2041</v>
      </c>
      <c r="R841" s="9">
        <f t="shared" si="39"/>
        <v>41715.208333333336</v>
      </c>
      <c r="S841" s="9">
        <f t="shared" si="40"/>
        <v>41760.208333333336</v>
      </c>
    </row>
    <row r="842" spans="1:19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41"/>
        <v>100.24333619948409</v>
      </c>
      <c r="P842" t="s">
        <v>2038</v>
      </c>
      <c r="Q842" t="s">
        <v>2039</v>
      </c>
      <c r="R842" s="9">
        <f t="shared" si="39"/>
        <v>41836.208333333336</v>
      </c>
      <c r="S842" s="9">
        <f t="shared" si="40"/>
        <v>41838.208333333336</v>
      </c>
    </row>
    <row r="843" spans="1:19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41"/>
        <v>142.75824175824175</v>
      </c>
      <c r="P843" t="s">
        <v>2036</v>
      </c>
      <c r="Q843" t="s">
        <v>2037</v>
      </c>
      <c r="R843" s="9">
        <f t="shared" si="39"/>
        <v>42419.25</v>
      </c>
      <c r="S843" s="9">
        <f t="shared" si="40"/>
        <v>42435.25</v>
      </c>
    </row>
    <row r="844" spans="1:19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41"/>
        <v>563.13333333333333</v>
      </c>
      <c r="P844" t="s">
        <v>2036</v>
      </c>
      <c r="Q844" t="s">
        <v>2045</v>
      </c>
      <c r="R844" s="9">
        <f t="shared" si="39"/>
        <v>43266.208333333328</v>
      </c>
      <c r="S844" s="9">
        <f t="shared" si="40"/>
        <v>43269.208333333328</v>
      </c>
    </row>
    <row r="845" spans="1:19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41"/>
        <v>30.715909090909086</v>
      </c>
      <c r="P845" t="s">
        <v>2053</v>
      </c>
      <c r="Q845" t="s">
        <v>2054</v>
      </c>
      <c r="R845" s="9">
        <f t="shared" si="39"/>
        <v>43338.208333333328</v>
      </c>
      <c r="S845" s="9">
        <f t="shared" si="40"/>
        <v>43344.208333333328</v>
      </c>
    </row>
    <row r="846" spans="1:19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41"/>
        <v>99.39772727272728</v>
      </c>
      <c r="P846" t="s">
        <v>2040</v>
      </c>
      <c r="Q846" t="s">
        <v>2041</v>
      </c>
      <c r="R846" s="9">
        <f t="shared" si="39"/>
        <v>40930.25</v>
      </c>
      <c r="S846" s="9">
        <f t="shared" si="40"/>
        <v>40933.25</v>
      </c>
    </row>
    <row r="847" spans="1:19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41"/>
        <v>197.54935622317598</v>
      </c>
      <c r="P847" t="s">
        <v>2036</v>
      </c>
      <c r="Q847" t="s">
        <v>2037</v>
      </c>
      <c r="R847" s="9">
        <f t="shared" si="39"/>
        <v>43235.208333333328</v>
      </c>
      <c r="S847" s="9">
        <f t="shared" si="40"/>
        <v>43272.208333333328</v>
      </c>
    </row>
    <row r="848" spans="1:19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41"/>
        <v>508.5</v>
      </c>
      <c r="P848" t="s">
        <v>2036</v>
      </c>
      <c r="Q848" t="s">
        <v>2037</v>
      </c>
      <c r="R848" s="9">
        <f t="shared" si="39"/>
        <v>43302.208333333328</v>
      </c>
      <c r="S848" s="9">
        <f t="shared" si="40"/>
        <v>43338.208333333328</v>
      </c>
    </row>
    <row r="849" spans="1:19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41"/>
        <v>237.74468085106383</v>
      </c>
      <c r="P849" t="s">
        <v>2032</v>
      </c>
      <c r="Q849" t="s">
        <v>2033</v>
      </c>
      <c r="R849" s="9">
        <f t="shared" si="39"/>
        <v>43107.25</v>
      </c>
      <c r="S849" s="9">
        <f t="shared" si="40"/>
        <v>43110.25</v>
      </c>
    </row>
    <row r="850" spans="1:19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41"/>
        <v>338.46875</v>
      </c>
      <c r="P850" t="s">
        <v>2040</v>
      </c>
      <c r="Q850" t="s">
        <v>2043</v>
      </c>
      <c r="R850" s="9">
        <f t="shared" si="39"/>
        <v>40341.208333333336</v>
      </c>
      <c r="S850" s="9">
        <f t="shared" si="40"/>
        <v>40350.208333333336</v>
      </c>
    </row>
    <row r="851" spans="1:19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41"/>
        <v>133.08955223880596</v>
      </c>
      <c r="P851" t="s">
        <v>2034</v>
      </c>
      <c r="Q851" t="s">
        <v>2044</v>
      </c>
      <c r="R851" s="9">
        <f t="shared" si="39"/>
        <v>40948.25</v>
      </c>
      <c r="S851" s="9">
        <f t="shared" si="40"/>
        <v>40951.25</v>
      </c>
    </row>
    <row r="852" spans="1:19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41"/>
        <v>1</v>
      </c>
      <c r="P852" t="s">
        <v>2034</v>
      </c>
      <c r="Q852" t="s">
        <v>2035</v>
      </c>
      <c r="R852" s="9">
        <f t="shared" si="39"/>
        <v>40866.25</v>
      </c>
      <c r="S852" s="9">
        <f t="shared" si="40"/>
        <v>40881.25</v>
      </c>
    </row>
    <row r="853" spans="1:19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41"/>
        <v>207.79999999999998</v>
      </c>
      <c r="P853" t="s">
        <v>2034</v>
      </c>
      <c r="Q853" t="s">
        <v>2042</v>
      </c>
      <c r="R853" s="9">
        <f t="shared" si="39"/>
        <v>41031.208333333336</v>
      </c>
      <c r="S853" s="9">
        <f t="shared" si="40"/>
        <v>41064.208333333336</v>
      </c>
    </row>
    <row r="854" spans="1:19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41"/>
        <v>51.122448979591837</v>
      </c>
      <c r="P854" t="s">
        <v>2049</v>
      </c>
      <c r="Q854" t="s">
        <v>2050</v>
      </c>
      <c r="R854" s="9">
        <f t="shared" si="39"/>
        <v>40740.208333333336</v>
      </c>
      <c r="S854" s="9">
        <f t="shared" si="40"/>
        <v>40750.208333333336</v>
      </c>
    </row>
    <row r="855" spans="1:19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41"/>
        <v>652.05847953216369</v>
      </c>
      <c r="P855" t="s">
        <v>2034</v>
      </c>
      <c r="Q855" t="s">
        <v>2044</v>
      </c>
      <c r="R855" s="9">
        <f t="shared" si="39"/>
        <v>40714.208333333336</v>
      </c>
      <c r="S855" s="9">
        <f t="shared" si="40"/>
        <v>40719.208333333336</v>
      </c>
    </row>
    <row r="856" spans="1:19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41"/>
        <v>113.63099415204678</v>
      </c>
      <c r="P856" t="s">
        <v>2046</v>
      </c>
      <c r="Q856" t="s">
        <v>2052</v>
      </c>
      <c r="R856" s="9">
        <f t="shared" si="39"/>
        <v>43787.25</v>
      </c>
      <c r="S856" s="9">
        <f t="shared" si="40"/>
        <v>43814.25</v>
      </c>
    </row>
    <row r="857" spans="1:19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41"/>
        <v>102.37606837606839</v>
      </c>
      <c r="P857" t="s">
        <v>2038</v>
      </c>
      <c r="Q857" t="s">
        <v>2039</v>
      </c>
      <c r="R857" s="9">
        <f t="shared" si="39"/>
        <v>40712.208333333336</v>
      </c>
      <c r="S857" s="9">
        <f t="shared" si="40"/>
        <v>40743.208333333336</v>
      </c>
    </row>
    <row r="858" spans="1:19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41"/>
        <v>356.58333333333331</v>
      </c>
      <c r="P858" t="s">
        <v>2032</v>
      </c>
      <c r="Q858" t="s">
        <v>2033</v>
      </c>
      <c r="R858" s="9">
        <f t="shared" si="39"/>
        <v>41023.208333333336</v>
      </c>
      <c r="S858" s="9">
        <f t="shared" si="40"/>
        <v>41040.208333333336</v>
      </c>
    </row>
    <row r="859" spans="1:19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41"/>
        <v>139.86792452830187</v>
      </c>
      <c r="P859" t="s">
        <v>2040</v>
      </c>
      <c r="Q859" t="s">
        <v>2051</v>
      </c>
      <c r="R859" s="9">
        <f t="shared" si="39"/>
        <v>40944.25</v>
      </c>
      <c r="S859" s="9">
        <f t="shared" si="40"/>
        <v>40967.25</v>
      </c>
    </row>
    <row r="860" spans="1:19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41"/>
        <v>69.45</v>
      </c>
      <c r="P860" t="s">
        <v>2032</v>
      </c>
      <c r="Q860" t="s">
        <v>2033</v>
      </c>
      <c r="R860" s="9">
        <f t="shared" si="39"/>
        <v>43211.208333333328</v>
      </c>
      <c r="S860" s="9">
        <f t="shared" si="40"/>
        <v>43218.208333333328</v>
      </c>
    </row>
    <row r="861" spans="1:19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41"/>
        <v>35.534246575342465</v>
      </c>
      <c r="P861" t="s">
        <v>2038</v>
      </c>
      <c r="Q861" t="s">
        <v>2039</v>
      </c>
      <c r="R861" s="9">
        <f t="shared" si="39"/>
        <v>41334.25</v>
      </c>
      <c r="S861" s="9">
        <f t="shared" si="40"/>
        <v>41352.208333333336</v>
      </c>
    </row>
    <row r="862" spans="1:19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41"/>
        <v>251.65</v>
      </c>
      <c r="P862" t="s">
        <v>2036</v>
      </c>
      <c r="Q862" t="s">
        <v>2045</v>
      </c>
      <c r="R862" s="9">
        <f t="shared" si="39"/>
        <v>43515.25</v>
      </c>
      <c r="S862" s="9">
        <f t="shared" si="40"/>
        <v>43525.25</v>
      </c>
    </row>
    <row r="863" spans="1:19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41"/>
        <v>105.87500000000001</v>
      </c>
      <c r="P863" t="s">
        <v>2038</v>
      </c>
      <c r="Q863" t="s">
        <v>2039</v>
      </c>
      <c r="R863" s="9">
        <f t="shared" si="39"/>
        <v>40258.208333333336</v>
      </c>
      <c r="S863" s="9">
        <f t="shared" si="40"/>
        <v>40266.208333333336</v>
      </c>
    </row>
    <row r="864" spans="1:19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41"/>
        <v>187.42857142857144</v>
      </c>
      <c r="P864" t="s">
        <v>2038</v>
      </c>
      <c r="Q864" t="s">
        <v>2039</v>
      </c>
      <c r="R864" s="9">
        <f t="shared" si="39"/>
        <v>40756.208333333336</v>
      </c>
      <c r="S864" s="9">
        <f t="shared" si="40"/>
        <v>40760.208333333336</v>
      </c>
    </row>
    <row r="865" spans="1:19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41"/>
        <v>386.78571428571428</v>
      </c>
      <c r="P865" t="s">
        <v>2040</v>
      </c>
      <c r="Q865" t="s">
        <v>2059</v>
      </c>
      <c r="R865" s="9">
        <f t="shared" si="39"/>
        <v>42172.208333333328</v>
      </c>
      <c r="S865" s="9">
        <f t="shared" si="40"/>
        <v>42195.208333333328</v>
      </c>
    </row>
    <row r="866" spans="1:19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41"/>
        <v>347.07142857142856</v>
      </c>
      <c r="P866" t="s">
        <v>2040</v>
      </c>
      <c r="Q866" t="s">
        <v>2051</v>
      </c>
      <c r="R866" s="9">
        <f t="shared" si="39"/>
        <v>42601.208333333328</v>
      </c>
      <c r="S866" s="9">
        <f t="shared" si="40"/>
        <v>42606.208333333328</v>
      </c>
    </row>
    <row r="867" spans="1:19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41"/>
        <v>185.82098765432099</v>
      </c>
      <c r="P867" t="s">
        <v>2038</v>
      </c>
      <c r="Q867" t="s">
        <v>2039</v>
      </c>
      <c r="R867" s="9">
        <f t="shared" si="39"/>
        <v>41897.208333333336</v>
      </c>
      <c r="S867" s="9">
        <f t="shared" si="40"/>
        <v>41906.208333333336</v>
      </c>
    </row>
    <row r="868" spans="1:19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41"/>
        <v>43.241247264770237</v>
      </c>
      <c r="P868" t="s">
        <v>2053</v>
      </c>
      <c r="Q868" t="s">
        <v>2054</v>
      </c>
      <c r="R868" s="9">
        <f t="shared" si="39"/>
        <v>40671.208333333336</v>
      </c>
      <c r="S868" s="9">
        <f t="shared" si="40"/>
        <v>40672.208333333336</v>
      </c>
    </row>
    <row r="869" spans="1:19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41"/>
        <v>162.4375</v>
      </c>
      <c r="P869" t="s">
        <v>2032</v>
      </c>
      <c r="Q869" t="s">
        <v>2033</v>
      </c>
      <c r="R869" s="9">
        <f t="shared" si="39"/>
        <v>43382.208333333328</v>
      </c>
      <c r="S869" s="9">
        <f t="shared" si="40"/>
        <v>43388.208333333328</v>
      </c>
    </row>
    <row r="870" spans="1:19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41"/>
        <v>184.84285714285716</v>
      </c>
      <c r="P870" t="s">
        <v>2038</v>
      </c>
      <c r="Q870" t="s">
        <v>2039</v>
      </c>
      <c r="R870" s="9">
        <f t="shared" si="39"/>
        <v>41559.208333333336</v>
      </c>
      <c r="S870" s="9">
        <f t="shared" si="40"/>
        <v>41570.208333333336</v>
      </c>
    </row>
    <row r="871" spans="1:19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41"/>
        <v>23.703520691785052</v>
      </c>
      <c r="P871" t="s">
        <v>2040</v>
      </c>
      <c r="Q871" t="s">
        <v>2043</v>
      </c>
      <c r="R871" s="9">
        <f t="shared" si="39"/>
        <v>40350.208333333336</v>
      </c>
      <c r="S871" s="9">
        <f t="shared" si="40"/>
        <v>40364.208333333336</v>
      </c>
    </row>
    <row r="872" spans="1:19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41"/>
        <v>89.870129870129873</v>
      </c>
      <c r="P872" t="s">
        <v>2038</v>
      </c>
      <c r="Q872" t="s">
        <v>2039</v>
      </c>
      <c r="R872" s="9">
        <f t="shared" si="39"/>
        <v>42240.208333333328</v>
      </c>
      <c r="S872" s="9">
        <f t="shared" si="40"/>
        <v>42265.208333333328</v>
      </c>
    </row>
    <row r="873" spans="1:19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41"/>
        <v>272.6041958041958</v>
      </c>
      <c r="P873" t="s">
        <v>2038</v>
      </c>
      <c r="Q873" t="s">
        <v>2039</v>
      </c>
      <c r="R873" s="9">
        <f t="shared" si="39"/>
        <v>43040.208333333328</v>
      </c>
      <c r="S873" s="9">
        <f t="shared" si="40"/>
        <v>43058.25</v>
      </c>
    </row>
    <row r="874" spans="1:19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41"/>
        <v>170.04255319148936</v>
      </c>
      <c r="P874" t="s">
        <v>2040</v>
      </c>
      <c r="Q874" t="s">
        <v>2062</v>
      </c>
      <c r="R874" s="9">
        <f t="shared" si="39"/>
        <v>43346.208333333328</v>
      </c>
      <c r="S874" s="9">
        <f t="shared" si="40"/>
        <v>43351.208333333328</v>
      </c>
    </row>
    <row r="875" spans="1:19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41"/>
        <v>188.28503562945369</v>
      </c>
      <c r="P875" t="s">
        <v>2053</v>
      </c>
      <c r="Q875" t="s">
        <v>2054</v>
      </c>
      <c r="R875" s="9">
        <f t="shared" si="39"/>
        <v>41647.25</v>
      </c>
      <c r="S875" s="9">
        <f t="shared" si="40"/>
        <v>41652.25</v>
      </c>
    </row>
    <row r="876" spans="1:19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41"/>
        <v>346.93532338308455</v>
      </c>
      <c r="P876" t="s">
        <v>2053</v>
      </c>
      <c r="Q876" t="s">
        <v>2054</v>
      </c>
      <c r="R876" s="9">
        <f t="shared" si="39"/>
        <v>40291.208333333336</v>
      </c>
      <c r="S876" s="9">
        <f t="shared" si="40"/>
        <v>40329.208333333336</v>
      </c>
    </row>
    <row r="877" spans="1:19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41"/>
        <v>69.177215189873422</v>
      </c>
      <c r="P877" t="s">
        <v>2034</v>
      </c>
      <c r="Q877" t="s">
        <v>2035</v>
      </c>
      <c r="R877" s="9">
        <f t="shared" si="39"/>
        <v>40556.25</v>
      </c>
      <c r="S877" s="9">
        <f t="shared" si="40"/>
        <v>40557.25</v>
      </c>
    </row>
    <row r="878" spans="1:19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41"/>
        <v>25.433734939759034</v>
      </c>
      <c r="P878" t="s">
        <v>2053</v>
      </c>
      <c r="Q878" t="s">
        <v>2054</v>
      </c>
      <c r="R878" s="9">
        <f t="shared" si="39"/>
        <v>43624.208333333328</v>
      </c>
      <c r="S878" s="9">
        <f t="shared" si="40"/>
        <v>43648.208333333328</v>
      </c>
    </row>
    <row r="879" spans="1:19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41"/>
        <v>77.400977995110026</v>
      </c>
      <c r="P879" t="s">
        <v>2032</v>
      </c>
      <c r="Q879" t="s">
        <v>2033</v>
      </c>
      <c r="R879" s="9">
        <f t="shared" si="39"/>
        <v>42577.208333333328</v>
      </c>
      <c r="S879" s="9">
        <f t="shared" si="40"/>
        <v>42578.208333333328</v>
      </c>
    </row>
    <row r="880" spans="1:19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41"/>
        <v>37.481481481481481</v>
      </c>
      <c r="P880" t="s">
        <v>2034</v>
      </c>
      <c r="Q880" t="s">
        <v>2056</v>
      </c>
      <c r="R880" s="9">
        <f t="shared" si="39"/>
        <v>43845.25</v>
      </c>
      <c r="S880" s="9">
        <f t="shared" si="40"/>
        <v>43869.25</v>
      </c>
    </row>
    <row r="881" spans="1:19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41"/>
        <v>543.79999999999995</v>
      </c>
      <c r="P881" t="s">
        <v>2046</v>
      </c>
      <c r="Q881" t="s">
        <v>2047</v>
      </c>
      <c r="R881" s="9">
        <f t="shared" si="39"/>
        <v>42788.25</v>
      </c>
      <c r="S881" s="9">
        <f t="shared" si="40"/>
        <v>42797.25</v>
      </c>
    </row>
    <row r="882" spans="1:19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41"/>
        <v>228.52189349112427</v>
      </c>
      <c r="P882" t="s">
        <v>2034</v>
      </c>
      <c r="Q882" t="s">
        <v>2042</v>
      </c>
      <c r="R882" s="9">
        <f t="shared" si="39"/>
        <v>43667.208333333328</v>
      </c>
      <c r="S882" s="9">
        <f t="shared" si="40"/>
        <v>43669.208333333328</v>
      </c>
    </row>
    <row r="883" spans="1:19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41"/>
        <v>38.948339483394832</v>
      </c>
      <c r="P883" t="s">
        <v>2038</v>
      </c>
      <c r="Q883" t="s">
        <v>2039</v>
      </c>
      <c r="R883" s="9">
        <f t="shared" si="39"/>
        <v>42194.208333333328</v>
      </c>
      <c r="S883" s="9">
        <f t="shared" si="40"/>
        <v>42223.208333333328</v>
      </c>
    </row>
    <row r="884" spans="1:19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41"/>
        <v>370</v>
      </c>
      <c r="P884" t="s">
        <v>2038</v>
      </c>
      <c r="Q884" t="s">
        <v>2039</v>
      </c>
      <c r="R884" s="9">
        <f t="shared" si="39"/>
        <v>42025.25</v>
      </c>
      <c r="S884" s="9">
        <f t="shared" si="40"/>
        <v>42029.25</v>
      </c>
    </row>
    <row r="885" spans="1:19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41"/>
        <v>237.91176470588232</v>
      </c>
      <c r="P885" t="s">
        <v>2040</v>
      </c>
      <c r="Q885" t="s">
        <v>2051</v>
      </c>
      <c r="R885" s="9">
        <f t="shared" si="39"/>
        <v>40323.208333333336</v>
      </c>
      <c r="S885" s="9">
        <f t="shared" si="40"/>
        <v>40359.208333333336</v>
      </c>
    </row>
    <row r="886" spans="1:19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41"/>
        <v>64.036299765807954</v>
      </c>
      <c r="P886" t="s">
        <v>2038</v>
      </c>
      <c r="Q886" t="s">
        <v>2039</v>
      </c>
      <c r="R886" s="9">
        <f t="shared" si="39"/>
        <v>41763.208333333336</v>
      </c>
      <c r="S886" s="9">
        <f t="shared" si="40"/>
        <v>41765.208333333336</v>
      </c>
    </row>
    <row r="887" spans="1:19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41"/>
        <v>118.27777777777777</v>
      </c>
      <c r="P887" t="s">
        <v>2038</v>
      </c>
      <c r="Q887" t="s">
        <v>2039</v>
      </c>
      <c r="R887" s="9">
        <f t="shared" si="39"/>
        <v>40335.208333333336</v>
      </c>
      <c r="S887" s="9">
        <f t="shared" si="40"/>
        <v>40373.208333333336</v>
      </c>
    </row>
    <row r="888" spans="1:19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41"/>
        <v>84.824037184594957</v>
      </c>
      <c r="P888" t="s">
        <v>2034</v>
      </c>
      <c r="Q888" t="s">
        <v>2044</v>
      </c>
      <c r="R888" s="9">
        <f t="shared" si="39"/>
        <v>40416.208333333336</v>
      </c>
      <c r="S888" s="9">
        <f t="shared" si="40"/>
        <v>40434.208333333336</v>
      </c>
    </row>
    <row r="889" spans="1:19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41"/>
        <v>29.346153846153843</v>
      </c>
      <c r="P889" t="s">
        <v>2038</v>
      </c>
      <c r="Q889" t="s">
        <v>2039</v>
      </c>
      <c r="R889" s="9">
        <f t="shared" si="39"/>
        <v>42202.208333333328</v>
      </c>
      <c r="S889" s="9">
        <f t="shared" si="40"/>
        <v>42249.208333333328</v>
      </c>
    </row>
    <row r="890" spans="1:19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41"/>
        <v>209.89655172413794</v>
      </c>
      <c r="P890" t="s">
        <v>2038</v>
      </c>
      <c r="Q890" t="s">
        <v>2039</v>
      </c>
      <c r="R890" s="9">
        <f t="shared" si="39"/>
        <v>42836.208333333328</v>
      </c>
      <c r="S890" s="9">
        <f t="shared" si="40"/>
        <v>42855.208333333328</v>
      </c>
    </row>
    <row r="891" spans="1:19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41"/>
        <v>169.78571428571431</v>
      </c>
      <c r="P891" t="s">
        <v>2034</v>
      </c>
      <c r="Q891" t="s">
        <v>2042</v>
      </c>
      <c r="R891" s="9">
        <f t="shared" si="39"/>
        <v>41710.208333333336</v>
      </c>
      <c r="S891" s="9">
        <f t="shared" si="40"/>
        <v>41717.208333333336</v>
      </c>
    </row>
    <row r="892" spans="1:19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41"/>
        <v>115.95907738095239</v>
      </c>
      <c r="P892" t="s">
        <v>2034</v>
      </c>
      <c r="Q892" t="s">
        <v>2044</v>
      </c>
      <c r="R892" s="9">
        <f t="shared" si="39"/>
        <v>43640.208333333328</v>
      </c>
      <c r="S892" s="9">
        <f t="shared" si="40"/>
        <v>43641.208333333328</v>
      </c>
    </row>
    <row r="893" spans="1:19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41"/>
        <v>258.59999999999997</v>
      </c>
      <c r="P893" t="s">
        <v>2040</v>
      </c>
      <c r="Q893" t="s">
        <v>2041</v>
      </c>
      <c r="R893" s="9">
        <f t="shared" si="39"/>
        <v>40880.25</v>
      </c>
      <c r="S893" s="9">
        <f t="shared" si="40"/>
        <v>40924.25</v>
      </c>
    </row>
    <row r="894" spans="1:19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41"/>
        <v>230.58333333333331</v>
      </c>
      <c r="P894" t="s">
        <v>2046</v>
      </c>
      <c r="Q894" t="s">
        <v>2058</v>
      </c>
      <c r="R894" s="9">
        <f t="shared" si="39"/>
        <v>40319.208333333336</v>
      </c>
      <c r="S894" s="9">
        <f t="shared" si="40"/>
        <v>40360.208333333336</v>
      </c>
    </row>
    <row r="895" spans="1:19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41"/>
        <v>128.21428571428572</v>
      </c>
      <c r="P895" t="s">
        <v>2040</v>
      </c>
      <c r="Q895" t="s">
        <v>2041</v>
      </c>
      <c r="R895" s="9">
        <f t="shared" si="39"/>
        <v>42170.208333333328</v>
      </c>
      <c r="S895" s="9">
        <f t="shared" si="40"/>
        <v>42174.208333333328</v>
      </c>
    </row>
    <row r="896" spans="1:19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41"/>
        <v>188.70588235294116</v>
      </c>
      <c r="P896" t="s">
        <v>2040</v>
      </c>
      <c r="Q896" t="s">
        <v>2059</v>
      </c>
      <c r="R896" s="9">
        <f t="shared" si="39"/>
        <v>41466.208333333336</v>
      </c>
      <c r="S896" s="9">
        <f t="shared" si="40"/>
        <v>41496.208333333336</v>
      </c>
    </row>
    <row r="897" spans="1:19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41"/>
        <v>6.9511889862327907</v>
      </c>
      <c r="P897" t="s">
        <v>2038</v>
      </c>
      <c r="Q897" t="s">
        <v>2039</v>
      </c>
      <c r="R897" s="9">
        <f t="shared" si="39"/>
        <v>43134.25</v>
      </c>
      <c r="S897" s="9">
        <f t="shared" si="40"/>
        <v>43143.25</v>
      </c>
    </row>
    <row r="898" spans="1:19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41"/>
        <v>774.43434343434342</v>
      </c>
      <c r="P898" t="s">
        <v>2032</v>
      </c>
      <c r="Q898" t="s">
        <v>2033</v>
      </c>
      <c r="R898" s="9">
        <f t="shared" si="39"/>
        <v>40738.208333333336</v>
      </c>
      <c r="S898" s="9">
        <f t="shared" si="40"/>
        <v>40741.208333333336</v>
      </c>
    </row>
    <row r="899" spans="1:19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41"/>
        <v>27.693181818181817</v>
      </c>
      <c r="P899" t="s">
        <v>2038</v>
      </c>
      <c r="Q899" t="s">
        <v>2039</v>
      </c>
      <c r="R899" s="9">
        <f t="shared" ref="R899:R962" si="42">(((J899/60/60)/24)+DATE(1970,1,1))</f>
        <v>43583.208333333328</v>
      </c>
      <c r="S899" s="9">
        <f t="shared" ref="S899:S962" si="43">(((K899/60/60)/24)+DATE(1970,1,1))</f>
        <v>43585.208333333328</v>
      </c>
    </row>
    <row r="900" spans="1:19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44">(E900/D900)*100</f>
        <v>52.479620323841424</v>
      </c>
      <c r="P900" t="s">
        <v>2040</v>
      </c>
      <c r="Q900" t="s">
        <v>2041</v>
      </c>
      <c r="R900" s="9">
        <f t="shared" si="42"/>
        <v>43815.25</v>
      </c>
      <c r="S900" s="9">
        <f t="shared" si="43"/>
        <v>43821.25</v>
      </c>
    </row>
    <row r="901" spans="1:19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44"/>
        <v>407.09677419354841</v>
      </c>
      <c r="P901" t="s">
        <v>2034</v>
      </c>
      <c r="Q901" t="s">
        <v>2057</v>
      </c>
      <c r="R901" s="9">
        <f t="shared" si="42"/>
        <v>41554.208333333336</v>
      </c>
      <c r="S901" s="9">
        <f t="shared" si="43"/>
        <v>41572.208333333336</v>
      </c>
    </row>
    <row r="902" spans="1:19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44"/>
        <v>2</v>
      </c>
      <c r="P902" t="s">
        <v>2036</v>
      </c>
      <c r="Q902" t="s">
        <v>2037</v>
      </c>
      <c r="R902" s="9">
        <f t="shared" si="42"/>
        <v>41901.208333333336</v>
      </c>
      <c r="S902" s="9">
        <f t="shared" si="43"/>
        <v>41902.208333333336</v>
      </c>
    </row>
    <row r="903" spans="1:19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44"/>
        <v>156.17857142857144</v>
      </c>
      <c r="P903" t="s">
        <v>2034</v>
      </c>
      <c r="Q903" t="s">
        <v>2035</v>
      </c>
      <c r="R903" s="9">
        <f t="shared" si="42"/>
        <v>43298.208333333328</v>
      </c>
      <c r="S903" s="9">
        <f t="shared" si="43"/>
        <v>43331.208333333328</v>
      </c>
    </row>
    <row r="904" spans="1:19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44"/>
        <v>252.42857142857144</v>
      </c>
      <c r="P904" t="s">
        <v>2036</v>
      </c>
      <c r="Q904" t="s">
        <v>2037</v>
      </c>
      <c r="R904" s="9">
        <f t="shared" si="42"/>
        <v>42399.25</v>
      </c>
      <c r="S904" s="9">
        <f t="shared" si="43"/>
        <v>42441.25</v>
      </c>
    </row>
    <row r="905" spans="1:19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44"/>
        <v>1.729268292682927</v>
      </c>
      <c r="P905" t="s">
        <v>2046</v>
      </c>
      <c r="Q905" t="s">
        <v>2047</v>
      </c>
      <c r="R905" s="9">
        <f t="shared" si="42"/>
        <v>41034.208333333336</v>
      </c>
      <c r="S905" s="9">
        <f t="shared" si="43"/>
        <v>41049.208333333336</v>
      </c>
    </row>
    <row r="906" spans="1:19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44"/>
        <v>12.230769230769232</v>
      </c>
      <c r="P906" t="s">
        <v>2046</v>
      </c>
      <c r="Q906" t="s">
        <v>2055</v>
      </c>
      <c r="R906" s="9">
        <f t="shared" si="42"/>
        <v>41186.208333333336</v>
      </c>
      <c r="S906" s="9">
        <f t="shared" si="43"/>
        <v>41190.208333333336</v>
      </c>
    </row>
    <row r="907" spans="1:19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44"/>
        <v>163.98734177215189</v>
      </c>
      <c r="P907" t="s">
        <v>2038</v>
      </c>
      <c r="Q907" t="s">
        <v>2039</v>
      </c>
      <c r="R907" s="9">
        <f t="shared" si="42"/>
        <v>41536.208333333336</v>
      </c>
      <c r="S907" s="9">
        <f t="shared" si="43"/>
        <v>41539.208333333336</v>
      </c>
    </row>
    <row r="908" spans="1:19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44"/>
        <v>162.98181818181817</v>
      </c>
      <c r="P908" t="s">
        <v>2040</v>
      </c>
      <c r="Q908" t="s">
        <v>2041</v>
      </c>
      <c r="R908" s="9">
        <f t="shared" si="42"/>
        <v>42868.208333333328</v>
      </c>
      <c r="S908" s="9">
        <f t="shared" si="43"/>
        <v>42904.208333333328</v>
      </c>
    </row>
    <row r="909" spans="1:19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44"/>
        <v>20.252747252747252</v>
      </c>
      <c r="P909" t="s">
        <v>2038</v>
      </c>
      <c r="Q909" t="s">
        <v>2039</v>
      </c>
      <c r="R909" s="9">
        <f t="shared" si="42"/>
        <v>40660.208333333336</v>
      </c>
      <c r="S909" s="9">
        <f t="shared" si="43"/>
        <v>40667.208333333336</v>
      </c>
    </row>
    <row r="910" spans="1:19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44"/>
        <v>319.24083769633506</v>
      </c>
      <c r="P910" t="s">
        <v>2049</v>
      </c>
      <c r="Q910" t="s">
        <v>2050</v>
      </c>
      <c r="R910" s="9">
        <f t="shared" si="42"/>
        <v>41031.208333333336</v>
      </c>
      <c r="S910" s="9">
        <f t="shared" si="43"/>
        <v>41042.208333333336</v>
      </c>
    </row>
    <row r="911" spans="1:19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44"/>
        <v>478.94444444444446</v>
      </c>
      <c r="P911" t="s">
        <v>2038</v>
      </c>
      <c r="Q911" t="s">
        <v>2039</v>
      </c>
      <c r="R911" s="9">
        <f t="shared" si="42"/>
        <v>43255.208333333328</v>
      </c>
      <c r="S911" s="9">
        <f t="shared" si="43"/>
        <v>43282.208333333328</v>
      </c>
    </row>
    <row r="912" spans="1:19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44"/>
        <v>19.556634304207122</v>
      </c>
      <c r="P912" t="s">
        <v>2038</v>
      </c>
      <c r="Q912" t="s">
        <v>2039</v>
      </c>
      <c r="R912" s="9">
        <f t="shared" si="42"/>
        <v>42026.25</v>
      </c>
      <c r="S912" s="9">
        <f t="shared" si="43"/>
        <v>42027.25</v>
      </c>
    </row>
    <row r="913" spans="1:19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44"/>
        <v>198.94827586206895</v>
      </c>
      <c r="P913" t="s">
        <v>2036</v>
      </c>
      <c r="Q913" t="s">
        <v>2037</v>
      </c>
      <c r="R913" s="9">
        <f t="shared" si="42"/>
        <v>43717.208333333328</v>
      </c>
      <c r="S913" s="9">
        <f t="shared" si="43"/>
        <v>43719.208333333328</v>
      </c>
    </row>
    <row r="914" spans="1:19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44"/>
        <v>795</v>
      </c>
      <c r="P914" t="s">
        <v>2040</v>
      </c>
      <c r="Q914" t="s">
        <v>2043</v>
      </c>
      <c r="R914" s="9">
        <f t="shared" si="42"/>
        <v>41157.208333333336</v>
      </c>
      <c r="S914" s="9">
        <f t="shared" si="43"/>
        <v>41170.208333333336</v>
      </c>
    </row>
    <row r="915" spans="1:19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44"/>
        <v>50.621082621082621</v>
      </c>
      <c r="P915" t="s">
        <v>2040</v>
      </c>
      <c r="Q915" t="s">
        <v>2043</v>
      </c>
      <c r="R915" s="9">
        <f t="shared" si="42"/>
        <v>43597.208333333328</v>
      </c>
      <c r="S915" s="9">
        <f t="shared" si="43"/>
        <v>43610.208333333328</v>
      </c>
    </row>
    <row r="916" spans="1:19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44"/>
        <v>57.4375</v>
      </c>
      <c r="P916" t="s">
        <v>2038</v>
      </c>
      <c r="Q916" t="s">
        <v>2039</v>
      </c>
      <c r="R916" s="9">
        <f t="shared" si="42"/>
        <v>41490.208333333336</v>
      </c>
      <c r="S916" s="9">
        <f t="shared" si="43"/>
        <v>41502.208333333336</v>
      </c>
    </row>
    <row r="917" spans="1:19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44"/>
        <v>155.62827640984909</v>
      </c>
      <c r="P917" t="s">
        <v>2040</v>
      </c>
      <c r="Q917" t="s">
        <v>2059</v>
      </c>
      <c r="R917" s="9">
        <f t="shared" si="42"/>
        <v>42976.208333333328</v>
      </c>
      <c r="S917" s="9">
        <f t="shared" si="43"/>
        <v>42985.208333333328</v>
      </c>
    </row>
    <row r="918" spans="1:19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44"/>
        <v>36.297297297297298</v>
      </c>
      <c r="P918" t="s">
        <v>2053</v>
      </c>
      <c r="Q918" t="s">
        <v>2054</v>
      </c>
      <c r="R918" s="9">
        <f t="shared" si="42"/>
        <v>41991.25</v>
      </c>
      <c r="S918" s="9">
        <f t="shared" si="43"/>
        <v>42000.25</v>
      </c>
    </row>
    <row r="919" spans="1:19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44"/>
        <v>58.25</v>
      </c>
      <c r="P919" t="s">
        <v>2040</v>
      </c>
      <c r="Q919" t="s">
        <v>2051</v>
      </c>
      <c r="R919" s="9">
        <f t="shared" si="42"/>
        <v>40722.208333333336</v>
      </c>
      <c r="S919" s="9">
        <f t="shared" si="43"/>
        <v>40746.208333333336</v>
      </c>
    </row>
    <row r="920" spans="1:19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44"/>
        <v>237.39473684210526</v>
      </c>
      <c r="P920" t="s">
        <v>2046</v>
      </c>
      <c r="Q920" t="s">
        <v>2055</v>
      </c>
      <c r="R920" s="9">
        <f t="shared" si="42"/>
        <v>41117.208333333336</v>
      </c>
      <c r="S920" s="9">
        <f t="shared" si="43"/>
        <v>41128.208333333336</v>
      </c>
    </row>
    <row r="921" spans="1:19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44"/>
        <v>58.75</v>
      </c>
      <c r="P921" t="s">
        <v>2038</v>
      </c>
      <c r="Q921" t="s">
        <v>2039</v>
      </c>
      <c r="R921" s="9">
        <f t="shared" si="42"/>
        <v>43022.208333333328</v>
      </c>
      <c r="S921" s="9">
        <f t="shared" si="43"/>
        <v>43054.25</v>
      </c>
    </row>
    <row r="922" spans="1:19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44"/>
        <v>182.56603773584905</v>
      </c>
      <c r="P922" t="s">
        <v>2040</v>
      </c>
      <c r="Q922" t="s">
        <v>2048</v>
      </c>
      <c r="R922" s="9">
        <f t="shared" si="42"/>
        <v>43503.25</v>
      </c>
      <c r="S922" s="9">
        <f t="shared" si="43"/>
        <v>43523.25</v>
      </c>
    </row>
    <row r="923" spans="1:19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44"/>
        <v>0.75436408977556113</v>
      </c>
      <c r="P923" t="s">
        <v>2036</v>
      </c>
      <c r="Q923" t="s">
        <v>2037</v>
      </c>
      <c r="R923" s="9">
        <f t="shared" si="42"/>
        <v>40951.25</v>
      </c>
      <c r="S923" s="9">
        <f t="shared" si="43"/>
        <v>40965.25</v>
      </c>
    </row>
    <row r="924" spans="1:19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44"/>
        <v>175.95330739299609</v>
      </c>
      <c r="P924" t="s">
        <v>2034</v>
      </c>
      <c r="Q924" t="s">
        <v>2061</v>
      </c>
      <c r="R924" s="9">
        <f t="shared" si="42"/>
        <v>43443.25</v>
      </c>
      <c r="S924" s="9">
        <f t="shared" si="43"/>
        <v>43452.25</v>
      </c>
    </row>
    <row r="925" spans="1:19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44"/>
        <v>237.88235294117646</v>
      </c>
      <c r="P925" t="s">
        <v>2038</v>
      </c>
      <c r="Q925" t="s">
        <v>2039</v>
      </c>
      <c r="R925" s="9">
        <f t="shared" si="42"/>
        <v>40373.208333333336</v>
      </c>
      <c r="S925" s="9">
        <f t="shared" si="43"/>
        <v>40374.208333333336</v>
      </c>
    </row>
    <row r="926" spans="1:19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44"/>
        <v>488.05076142131981</v>
      </c>
      <c r="P926" t="s">
        <v>2038</v>
      </c>
      <c r="Q926" t="s">
        <v>2039</v>
      </c>
      <c r="R926" s="9">
        <f t="shared" si="42"/>
        <v>43769.208333333328</v>
      </c>
      <c r="S926" s="9">
        <f t="shared" si="43"/>
        <v>43780.25</v>
      </c>
    </row>
    <row r="927" spans="1:19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44"/>
        <v>224.06666666666669</v>
      </c>
      <c r="P927" t="s">
        <v>2038</v>
      </c>
      <c r="Q927" t="s">
        <v>2039</v>
      </c>
      <c r="R927" s="9">
        <f t="shared" si="42"/>
        <v>43000.208333333328</v>
      </c>
      <c r="S927" s="9">
        <f t="shared" si="43"/>
        <v>43012.208333333328</v>
      </c>
    </row>
    <row r="928" spans="1:19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44"/>
        <v>18.126436781609197</v>
      </c>
      <c r="P928" t="s">
        <v>2032</v>
      </c>
      <c r="Q928" t="s">
        <v>2033</v>
      </c>
      <c r="R928" s="9">
        <f t="shared" si="42"/>
        <v>42502.208333333328</v>
      </c>
      <c r="S928" s="9">
        <f t="shared" si="43"/>
        <v>42506.208333333328</v>
      </c>
    </row>
    <row r="929" spans="1:19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44"/>
        <v>45.847222222222221</v>
      </c>
      <c r="P929" t="s">
        <v>2038</v>
      </c>
      <c r="Q929" t="s">
        <v>2039</v>
      </c>
      <c r="R929" s="9">
        <f t="shared" si="42"/>
        <v>41102.208333333336</v>
      </c>
      <c r="S929" s="9">
        <f t="shared" si="43"/>
        <v>41131.208333333336</v>
      </c>
    </row>
    <row r="930" spans="1:19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44"/>
        <v>117.31541218637993</v>
      </c>
      <c r="P930" t="s">
        <v>2036</v>
      </c>
      <c r="Q930" t="s">
        <v>2037</v>
      </c>
      <c r="R930" s="9">
        <f t="shared" si="42"/>
        <v>41637.25</v>
      </c>
      <c r="S930" s="9">
        <f t="shared" si="43"/>
        <v>41646.25</v>
      </c>
    </row>
    <row r="931" spans="1:19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44"/>
        <v>217.30909090909088</v>
      </c>
      <c r="P931" t="s">
        <v>2038</v>
      </c>
      <c r="Q931" t="s">
        <v>2039</v>
      </c>
      <c r="R931" s="9">
        <f t="shared" si="42"/>
        <v>42858.208333333328</v>
      </c>
      <c r="S931" s="9">
        <f t="shared" si="43"/>
        <v>42872.208333333328</v>
      </c>
    </row>
    <row r="932" spans="1:19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44"/>
        <v>112.28571428571428</v>
      </c>
      <c r="P932" t="s">
        <v>2038</v>
      </c>
      <c r="Q932" t="s">
        <v>2039</v>
      </c>
      <c r="R932" s="9">
        <f t="shared" si="42"/>
        <v>42060.25</v>
      </c>
      <c r="S932" s="9">
        <f t="shared" si="43"/>
        <v>42067.25</v>
      </c>
    </row>
    <row r="933" spans="1:19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44"/>
        <v>72.51898734177216</v>
      </c>
      <c r="P933" t="s">
        <v>2038</v>
      </c>
      <c r="Q933" t="s">
        <v>2039</v>
      </c>
      <c r="R933" s="9">
        <f t="shared" si="42"/>
        <v>41818.208333333336</v>
      </c>
      <c r="S933" s="9">
        <f t="shared" si="43"/>
        <v>41820.208333333336</v>
      </c>
    </row>
    <row r="934" spans="1:19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44"/>
        <v>212.30434782608697</v>
      </c>
      <c r="P934" t="s">
        <v>2034</v>
      </c>
      <c r="Q934" t="s">
        <v>2035</v>
      </c>
      <c r="R934" s="9">
        <f t="shared" si="42"/>
        <v>41709.208333333336</v>
      </c>
      <c r="S934" s="9">
        <f t="shared" si="43"/>
        <v>41712.208333333336</v>
      </c>
    </row>
    <row r="935" spans="1:19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44"/>
        <v>239.74657534246577</v>
      </c>
      <c r="P935" t="s">
        <v>2038</v>
      </c>
      <c r="Q935" t="s">
        <v>2039</v>
      </c>
      <c r="R935" s="9">
        <f t="shared" si="42"/>
        <v>41372.208333333336</v>
      </c>
      <c r="S935" s="9">
        <f t="shared" si="43"/>
        <v>41385.208333333336</v>
      </c>
    </row>
    <row r="936" spans="1:19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44"/>
        <v>181.93548387096774</v>
      </c>
      <c r="P936" t="s">
        <v>2038</v>
      </c>
      <c r="Q936" t="s">
        <v>2039</v>
      </c>
      <c r="R936" s="9">
        <f t="shared" si="42"/>
        <v>42422.25</v>
      </c>
      <c r="S936" s="9">
        <f t="shared" si="43"/>
        <v>42428.25</v>
      </c>
    </row>
    <row r="937" spans="1:19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44"/>
        <v>164.13114754098362</v>
      </c>
      <c r="P937" t="s">
        <v>2038</v>
      </c>
      <c r="Q937" t="s">
        <v>2039</v>
      </c>
      <c r="R937" s="9">
        <f t="shared" si="42"/>
        <v>42209.208333333328</v>
      </c>
      <c r="S937" s="9">
        <f t="shared" si="43"/>
        <v>42216.208333333328</v>
      </c>
    </row>
    <row r="938" spans="1:19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44"/>
        <v>1.6375968992248062</v>
      </c>
      <c r="P938" t="s">
        <v>2038</v>
      </c>
      <c r="Q938" t="s">
        <v>2039</v>
      </c>
      <c r="R938" s="9">
        <f t="shared" si="42"/>
        <v>43668.208333333328</v>
      </c>
      <c r="S938" s="9">
        <f t="shared" si="43"/>
        <v>43671.208333333328</v>
      </c>
    </row>
    <row r="939" spans="1:19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44"/>
        <v>49.64385964912281</v>
      </c>
      <c r="P939" t="s">
        <v>2040</v>
      </c>
      <c r="Q939" t="s">
        <v>2041</v>
      </c>
      <c r="R939" s="9">
        <f t="shared" si="42"/>
        <v>42334.25</v>
      </c>
      <c r="S939" s="9">
        <f t="shared" si="43"/>
        <v>42343.25</v>
      </c>
    </row>
    <row r="940" spans="1:19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44"/>
        <v>109.70652173913042</v>
      </c>
      <c r="P940" t="s">
        <v>2046</v>
      </c>
      <c r="Q940" t="s">
        <v>2052</v>
      </c>
      <c r="R940" s="9">
        <f t="shared" si="42"/>
        <v>43263.208333333328</v>
      </c>
      <c r="S940" s="9">
        <f t="shared" si="43"/>
        <v>43299.208333333328</v>
      </c>
    </row>
    <row r="941" spans="1:19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44"/>
        <v>49.217948717948715</v>
      </c>
      <c r="P941" t="s">
        <v>2049</v>
      </c>
      <c r="Q941" t="s">
        <v>2050</v>
      </c>
      <c r="R941" s="9">
        <f t="shared" si="42"/>
        <v>40670.208333333336</v>
      </c>
      <c r="S941" s="9">
        <f t="shared" si="43"/>
        <v>40687.208333333336</v>
      </c>
    </row>
    <row r="942" spans="1:19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44"/>
        <v>62.232323232323225</v>
      </c>
      <c r="P942" t="s">
        <v>2036</v>
      </c>
      <c r="Q942" t="s">
        <v>2037</v>
      </c>
      <c r="R942" s="9">
        <f t="shared" si="42"/>
        <v>41244.25</v>
      </c>
      <c r="S942" s="9">
        <f t="shared" si="43"/>
        <v>41266.25</v>
      </c>
    </row>
    <row r="943" spans="1:19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44"/>
        <v>13.05813953488372</v>
      </c>
      <c r="P943" t="s">
        <v>2038</v>
      </c>
      <c r="Q943" t="s">
        <v>2039</v>
      </c>
      <c r="R943" s="9">
        <f t="shared" si="42"/>
        <v>40552.25</v>
      </c>
      <c r="S943" s="9">
        <f t="shared" si="43"/>
        <v>40587.25</v>
      </c>
    </row>
    <row r="944" spans="1:19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44"/>
        <v>64.635416666666671</v>
      </c>
      <c r="P944" t="s">
        <v>2038</v>
      </c>
      <c r="Q944" t="s">
        <v>2039</v>
      </c>
      <c r="R944" s="9">
        <f t="shared" si="42"/>
        <v>40568.25</v>
      </c>
      <c r="S944" s="9">
        <f t="shared" si="43"/>
        <v>40571.25</v>
      </c>
    </row>
    <row r="945" spans="1:19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44"/>
        <v>159.58666666666667</v>
      </c>
      <c r="P945" t="s">
        <v>2032</v>
      </c>
      <c r="Q945" t="s">
        <v>2033</v>
      </c>
      <c r="R945" s="9">
        <f t="shared" si="42"/>
        <v>41906.208333333336</v>
      </c>
      <c r="S945" s="9">
        <f t="shared" si="43"/>
        <v>41941.208333333336</v>
      </c>
    </row>
    <row r="946" spans="1:19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44"/>
        <v>81.42</v>
      </c>
      <c r="P946" t="s">
        <v>2053</v>
      </c>
      <c r="Q946" t="s">
        <v>2054</v>
      </c>
      <c r="R946" s="9">
        <f t="shared" si="42"/>
        <v>42776.25</v>
      </c>
      <c r="S946" s="9">
        <f t="shared" si="43"/>
        <v>42795.25</v>
      </c>
    </row>
    <row r="947" spans="1:19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44"/>
        <v>32.444767441860463</v>
      </c>
      <c r="P947" t="s">
        <v>2053</v>
      </c>
      <c r="Q947" t="s">
        <v>2054</v>
      </c>
      <c r="R947" s="9">
        <f t="shared" si="42"/>
        <v>41004.208333333336</v>
      </c>
      <c r="S947" s="9">
        <f t="shared" si="43"/>
        <v>41019.208333333336</v>
      </c>
    </row>
    <row r="948" spans="1:19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44"/>
        <v>9.9141184124918666</v>
      </c>
      <c r="P948" t="s">
        <v>2038</v>
      </c>
      <c r="Q948" t="s">
        <v>2039</v>
      </c>
      <c r="R948" s="9">
        <f t="shared" si="42"/>
        <v>40710.208333333336</v>
      </c>
      <c r="S948" s="9">
        <f t="shared" si="43"/>
        <v>40712.208333333336</v>
      </c>
    </row>
    <row r="949" spans="1:19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44"/>
        <v>26.694444444444443</v>
      </c>
      <c r="P949" t="s">
        <v>2038</v>
      </c>
      <c r="Q949" t="s">
        <v>2039</v>
      </c>
      <c r="R949" s="9">
        <f t="shared" si="42"/>
        <v>41908.208333333336</v>
      </c>
      <c r="S949" s="9">
        <f t="shared" si="43"/>
        <v>41915.208333333336</v>
      </c>
    </row>
    <row r="950" spans="1:19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44"/>
        <v>62.957446808510639</v>
      </c>
      <c r="P950" t="s">
        <v>2040</v>
      </c>
      <c r="Q950" t="s">
        <v>2041</v>
      </c>
      <c r="R950" s="9">
        <f t="shared" si="42"/>
        <v>41985.25</v>
      </c>
      <c r="S950" s="9">
        <f t="shared" si="43"/>
        <v>41995.25</v>
      </c>
    </row>
    <row r="951" spans="1:19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44"/>
        <v>161.35593220338984</v>
      </c>
      <c r="P951" t="s">
        <v>2036</v>
      </c>
      <c r="Q951" t="s">
        <v>2037</v>
      </c>
      <c r="R951" s="9">
        <f t="shared" si="42"/>
        <v>42112.208333333328</v>
      </c>
      <c r="S951" s="9">
        <f t="shared" si="43"/>
        <v>42131.208333333328</v>
      </c>
    </row>
    <row r="952" spans="1:19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44"/>
        <v>5</v>
      </c>
      <c r="P952" t="s">
        <v>2038</v>
      </c>
      <c r="Q952" t="s">
        <v>2039</v>
      </c>
      <c r="R952" s="9">
        <f t="shared" si="42"/>
        <v>43571.208333333328</v>
      </c>
      <c r="S952" s="9">
        <f t="shared" si="43"/>
        <v>43576.208333333328</v>
      </c>
    </row>
    <row r="953" spans="1:19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44"/>
        <v>1096.9379310344827</v>
      </c>
      <c r="P953" t="s">
        <v>2034</v>
      </c>
      <c r="Q953" t="s">
        <v>2035</v>
      </c>
      <c r="R953" s="9">
        <f t="shared" si="42"/>
        <v>42730.25</v>
      </c>
      <c r="S953" s="9">
        <f t="shared" si="43"/>
        <v>42731.25</v>
      </c>
    </row>
    <row r="954" spans="1:19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44"/>
        <v>70.094158075601371</v>
      </c>
      <c r="P954" t="s">
        <v>2040</v>
      </c>
      <c r="Q954" t="s">
        <v>2041</v>
      </c>
      <c r="R954" s="9">
        <f t="shared" si="42"/>
        <v>42591.208333333328</v>
      </c>
      <c r="S954" s="9">
        <f t="shared" si="43"/>
        <v>42605.208333333328</v>
      </c>
    </row>
    <row r="955" spans="1:19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44"/>
        <v>60</v>
      </c>
      <c r="P955" t="s">
        <v>2040</v>
      </c>
      <c r="Q955" t="s">
        <v>2062</v>
      </c>
      <c r="R955" s="9">
        <f t="shared" si="42"/>
        <v>42358.25</v>
      </c>
      <c r="S955" s="9">
        <f t="shared" si="43"/>
        <v>42394.25</v>
      </c>
    </row>
    <row r="956" spans="1:19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44"/>
        <v>367.0985915492958</v>
      </c>
      <c r="P956" t="s">
        <v>2036</v>
      </c>
      <c r="Q956" t="s">
        <v>2037</v>
      </c>
      <c r="R956" s="9">
        <f t="shared" si="42"/>
        <v>41174.208333333336</v>
      </c>
      <c r="S956" s="9">
        <f t="shared" si="43"/>
        <v>41198.208333333336</v>
      </c>
    </row>
    <row r="957" spans="1:19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44"/>
        <v>1109</v>
      </c>
      <c r="P957" t="s">
        <v>2038</v>
      </c>
      <c r="Q957" t="s">
        <v>2039</v>
      </c>
      <c r="R957" s="9">
        <f t="shared" si="42"/>
        <v>41238.25</v>
      </c>
      <c r="S957" s="9">
        <f t="shared" si="43"/>
        <v>41240.25</v>
      </c>
    </row>
    <row r="958" spans="1:19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44"/>
        <v>19.028784648187631</v>
      </c>
      <c r="P958" t="s">
        <v>2040</v>
      </c>
      <c r="Q958" t="s">
        <v>2062</v>
      </c>
      <c r="R958" s="9">
        <f t="shared" si="42"/>
        <v>42360.25</v>
      </c>
      <c r="S958" s="9">
        <f t="shared" si="43"/>
        <v>42364.25</v>
      </c>
    </row>
    <row r="959" spans="1:19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44"/>
        <v>126.87755102040816</v>
      </c>
      <c r="P959" t="s">
        <v>2038</v>
      </c>
      <c r="Q959" t="s">
        <v>2039</v>
      </c>
      <c r="R959" s="9">
        <f t="shared" si="42"/>
        <v>40955.25</v>
      </c>
      <c r="S959" s="9">
        <f t="shared" si="43"/>
        <v>40958.25</v>
      </c>
    </row>
    <row r="960" spans="1:19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44"/>
        <v>734.63636363636363</v>
      </c>
      <c r="P960" t="s">
        <v>2040</v>
      </c>
      <c r="Q960" t="s">
        <v>2048</v>
      </c>
      <c r="R960" s="9">
        <f t="shared" si="42"/>
        <v>40350.208333333336</v>
      </c>
      <c r="S960" s="9">
        <f t="shared" si="43"/>
        <v>40372.208333333336</v>
      </c>
    </row>
    <row r="961" spans="1:19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44"/>
        <v>4.5731034482758623</v>
      </c>
      <c r="P961" t="s">
        <v>2046</v>
      </c>
      <c r="Q961" t="s">
        <v>2058</v>
      </c>
      <c r="R961" s="9">
        <f t="shared" si="42"/>
        <v>40357.208333333336</v>
      </c>
      <c r="S961" s="9">
        <f t="shared" si="43"/>
        <v>40385.208333333336</v>
      </c>
    </row>
    <row r="962" spans="1:19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44"/>
        <v>85.054545454545448</v>
      </c>
      <c r="P962" t="s">
        <v>2036</v>
      </c>
      <c r="Q962" t="s">
        <v>2037</v>
      </c>
      <c r="R962" s="9">
        <f t="shared" si="42"/>
        <v>42408.25</v>
      </c>
      <c r="S962" s="9">
        <f t="shared" si="43"/>
        <v>42445.208333333328</v>
      </c>
    </row>
    <row r="963" spans="1:19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44"/>
        <v>119.29824561403508</v>
      </c>
      <c r="P963" t="s">
        <v>2046</v>
      </c>
      <c r="Q963" t="s">
        <v>2058</v>
      </c>
      <c r="R963" s="9">
        <f t="shared" ref="R963:R1001" si="45">(((J963/60/60)/24)+DATE(1970,1,1))</f>
        <v>40591.25</v>
      </c>
      <c r="S963" s="9">
        <f t="shared" ref="S963:S1001" si="46">(((K963/60/60)/24)+DATE(1970,1,1))</f>
        <v>40595.25</v>
      </c>
    </row>
    <row r="964" spans="1:19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47">(E964/D964)*100</f>
        <v>296.02777777777777</v>
      </c>
      <c r="P964" t="s">
        <v>2032</v>
      </c>
      <c r="Q964" t="s">
        <v>2033</v>
      </c>
      <c r="R964" s="9">
        <f t="shared" si="45"/>
        <v>41592.25</v>
      </c>
      <c r="S964" s="9">
        <f t="shared" si="46"/>
        <v>41613.25</v>
      </c>
    </row>
    <row r="965" spans="1:19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47"/>
        <v>84.694915254237287</v>
      </c>
      <c r="P965" t="s">
        <v>2053</v>
      </c>
      <c r="Q965" t="s">
        <v>2054</v>
      </c>
      <c r="R965" s="9">
        <f t="shared" si="45"/>
        <v>40607.25</v>
      </c>
      <c r="S965" s="9">
        <f t="shared" si="46"/>
        <v>40613.25</v>
      </c>
    </row>
    <row r="966" spans="1:19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47"/>
        <v>355.7837837837838</v>
      </c>
      <c r="P966" t="s">
        <v>2038</v>
      </c>
      <c r="Q966" t="s">
        <v>2039</v>
      </c>
      <c r="R966" s="9">
        <f t="shared" si="45"/>
        <v>42135.208333333328</v>
      </c>
      <c r="S966" s="9">
        <f t="shared" si="46"/>
        <v>42140.208333333328</v>
      </c>
    </row>
    <row r="967" spans="1:19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47"/>
        <v>386.40909090909093</v>
      </c>
      <c r="P967" t="s">
        <v>2034</v>
      </c>
      <c r="Q967" t="s">
        <v>2035</v>
      </c>
      <c r="R967" s="9">
        <f t="shared" si="45"/>
        <v>40203.25</v>
      </c>
      <c r="S967" s="9">
        <f t="shared" si="46"/>
        <v>40243.25</v>
      </c>
    </row>
    <row r="968" spans="1:19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47"/>
        <v>792.23529411764707</v>
      </c>
      <c r="P968" t="s">
        <v>2038</v>
      </c>
      <c r="Q968" t="s">
        <v>2039</v>
      </c>
      <c r="R968" s="9">
        <f t="shared" si="45"/>
        <v>42901.208333333328</v>
      </c>
      <c r="S968" s="9">
        <f t="shared" si="46"/>
        <v>42903.208333333328</v>
      </c>
    </row>
    <row r="969" spans="1:19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47"/>
        <v>137.03393665158373</v>
      </c>
      <c r="P969" t="s">
        <v>2034</v>
      </c>
      <c r="Q969" t="s">
        <v>2061</v>
      </c>
      <c r="R969" s="9">
        <f t="shared" si="45"/>
        <v>41005.208333333336</v>
      </c>
      <c r="S969" s="9">
        <f t="shared" si="46"/>
        <v>41042.208333333336</v>
      </c>
    </row>
    <row r="970" spans="1:19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47"/>
        <v>338.20833333333337</v>
      </c>
      <c r="P970" t="s">
        <v>2032</v>
      </c>
      <c r="Q970" t="s">
        <v>2033</v>
      </c>
      <c r="R970" s="9">
        <f t="shared" si="45"/>
        <v>40544.25</v>
      </c>
      <c r="S970" s="9">
        <f t="shared" si="46"/>
        <v>40559.25</v>
      </c>
    </row>
    <row r="971" spans="1:19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47"/>
        <v>108.22784810126582</v>
      </c>
      <c r="P971" t="s">
        <v>2038</v>
      </c>
      <c r="Q971" t="s">
        <v>2039</v>
      </c>
      <c r="R971" s="9">
        <f t="shared" si="45"/>
        <v>43821.25</v>
      </c>
      <c r="S971" s="9">
        <f t="shared" si="46"/>
        <v>43828.25</v>
      </c>
    </row>
    <row r="972" spans="1:19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47"/>
        <v>60.757639620653315</v>
      </c>
      <c r="P972" t="s">
        <v>2038</v>
      </c>
      <c r="Q972" t="s">
        <v>2039</v>
      </c>
      <c r="R972" s="9">
        <f t="shared" si="45"/>
        <v>40672.208333333336</v>
      </c>
      <c r="S972" s="9">
        <f t="shared" si="46"/>
        <v>40673.208333333336</v>
      </c>
    </row>
    <row r="973" spans="1:19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47"/>
        <v>27.725490196078432</v>
      </c>
      <c r="P973" t="s">
        <v>2040</v>
      </c>
      <c r="Q973" t="s">
        <v>2059</v>
      </c>
      <c r="R973" s="9">
        <f t="shared" si="45"/>
        <v>41555.208333333336</v>
      </c>
      <c r="S973" s="9">
        <f t="shared" si="46"/>
        <v>41561.208333333336</v>
      </c>
    </row>
    <row r="974" spans="1:19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47"/>
        <v>228.3934426229508</v>
      </c>
      <c r="P974" t="s">
        <v>2036</v>
      </c>
      <c r="Q974" t="s">
        <v>2037</v>
      </c>
      <c r="R974" s="9">
        <f t="shared" si="45"/>
        <v>41792.208333333336</v>
      </c>
      <c r="S974" s="9">
        <f t="shared" si="46"/>
        <v>41801.208333333336</v>
      </c>
    </row>
    <row r="975" spans="1:19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47"/>
        <v>21.615194054500414</v>
      </c>
      <c r="P975" t="s">
        <v>2038</v>
      </c>
      <c r="Q975" t="s">
        <v>2039</v>
      </c>
      <c r="R975" s="9">
        <f t="shared" si="45"/>
        <v>40522.25</v>
      </c>
      <c r="S975" s="9">
        <f t="shared" si="46"/>
        <v>40524.25</v>
      </c>
    </row>
    <row r="976" spans="1:19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47"/>
        <v>373.875</v>
      </c>
      <c r="P976" t="s">
        <v>2034</v>
      </c>
      <c r="Q976" t="s">
        <v>2044</v>
      </c>
      <c r="R976" s="9">
        <f t="shared" si="45"/>
        <v>41412.208333333336</v>
      </c>
      <c r="S976" s="9">
        <f t="shared" si="46"/>
        <v>41413.208333333336</v>
      </c>
    </row>
    <row r="977" spans="1:19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47"/>
        <v>154.92592592592592</v>
      </c>
      <c r="P977" t="s">
        <v>2038</v>
      </c>
      <c r="Q977" t="s">
        <v>2039</v>
      </c>
      <c r="R977" s="9">
        <f t="shared" si="45"/>
        <v>42337.25</v>
      </c>
      <c r="S977" s="9">
        <f t="shared" si="46"/>
        <v>42376.25</v>
      </c>
    </row>
    <row r="978" spans="1:19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47"/>
        <v>322.14999999999998</v>
      </c>
      <c r="P978" t="s">
        <v>2038</v>
      </c>
      <c r="Q978" t="s">
        <v>2039</v>
      </c>
      <c r="R978" s="9">
        <f t="shared" si="45"/>
        <v>40571.25</v>
      </c>
      <c r="S978" s="9">
        <f t="shared" si="46"/>
        <v>40577.25</v>
      </c>
    </row>
    <row r="979" spans="1:19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47"/>
        <v>73.957142857142856</v>
      </c>
      <c r="P979" t="s">
        <v>2032</v>
      </c>
      <c r="Q979" t="s">
        <v>2033</v>
      </c>
      <c r="R979" s="9">
        <f t="shared" si="45"/>
        <v>43138.25</v>
      </c>
      <c r="S979" s="9">
        <f t="shared" si="46"/>
        <v>43170.25</v>
      </c>
    </row>
    <row r="980" spans="1:19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47"/>
        <v>864.1</v>
      </c>
      <c r="P980" t="s">
        <v>2049</v>
      </c>
      <c r="Q980" t="s">
        <v>2050</v>
      </c>
      <c r="R980" s="9">
        <f t="shared" si="45"/>
        <v>42686.25</v>
      </c>
      <c r="S980" s="9">
        <f t="shared" si="46"/>
        <v>42708.25</v>
      </c>
    </row>
    <row r="981" spans="1:19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47"/>
        <v>143.26245847176079</v>
      </c>
      <c r="P981" t="s">
        <v>2038</v>
      </c>
      <c r="Q981" t="s">
        <v>2039</v>
      </c>
      <c r="R981" s="9">
        <f t="shared" si="45"/>
        <v>42078.208333333328</v>
      </c>
      <c r="S981" s="9">
        <f t="shared" si="46"/>
        <v>42084.208333333328</v>
      </c>
    </row>
    <row r="982" spans="1:19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47"/>
        <v>40.281762295081968</v>
      </c>
      <c r="P982" t="s">
        <v>2046</v>
      </c>
      <c r="Q982" t="s">
        <v>2047</v>
      </c>
      <c r="R982" s="9">
        <f t="shared" si="45"/>
        <v>42307.208333333328</v>
      </c>
      <c r="S982" s="9">
        <f t="shared" si="46"/>
        <v>42312.25</v>
      </c>
    </row>
    <row r="983" spans="1:19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47"/>
        <v>178.22388059701493</v>
      </c>
      <c r="P983" t="s">
        <v>2036</v>
      </c>
      <c r="Q983" t="s">
        <v>2037</v>
      </c>
      <c r="R983" s="9">
        <f t="shared" si="45"/>
        <v>43094.25</v>
      </c>
      <c r="S983" s="9">
        <f t="shared" si="46"/>
        <v>43127.25</v>
      </c>
    </row>
    <row r="984" spans="1:19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47"/>
        <v>84.930555555555557</v>
      </c>
      <c r="P984" t="s">
        <v>2040</v>
      </c>
      <c r="Q984" t="s">
        <v>2041</v>
      </c>
      <c r="R984" s="9">
        <f t="shared" si="45"/>
        <v>40743.208333333336</v>
      </c>
      <c r="S984" s="9">
        <f t="shared" si="46"/>
        <v>40745.208333333336</v>
      </c>
    </row>
    <row r="985" spans="1:19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47"/>
        <v>145.93648334624322</v>
      </c>
      <c r="P985" t="s">
        <v>2040</v>
      </c>
      <c r="Q985" t="s">
        <v>2041</v>
      </c>
      <c r="R985" s="9">
        <f t="shared" si="45"/>
        <v>43681.208333333328</v>
      </c>
      <c r="S985" s="9">
        <f t="shared" si="46"/>
        <v>43696.208333333328</v>
      </c>
    </row>
    <row r="986" spans="1:19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47"/>
        <v>152.46153846153848</v>
      </c>
      <c r="P986" t="s">
        <v>2038</v>
      </c>
      <c r="Q986" t="s">
        <v>2039</v>
      </c>
      <c r="R986" s="9">
        <f t="shared" si="45"/>
        <v>43716.208333333328</v>
      </c>
      <c r="S986" s="9">
        <f t="shared" si="46"/>
        <v>43742.208333333328</v>
      </c>
    </row>
    <row r="987" spans="1:19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47"/>
        <v>67.129542790152414</v>
      </c>
      <c r="P987" t="s">
        <v>2034</v>
      </c>
      <c r="Q987" t="s">
        <v>2035</v>
      </c>
      <c r="R987" s="9">
        <f t="shared" si="45"/>
        <v>41614.25</v>
      </c>
      <c r="S987" s="9">
        <f t="shared" si="46"/>
        <v>41640.25</v>
      </c>
    </row>
    <row r="988" spans="1:19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47"/>
        <v>40.307692307692307</v>
      </c>
      <c r="P988" t="s">
        <v>2034</v>
      </c>
      <c r="Q988" t="s">
        <v>2035</v>
      </c>
      <c r="R988" s="9">
        <f t="shared" si="45"/>
        <v>40638.208333333336</v>
      </c>
      <c r="S988" s="9">
        <f t="shared" si="46"/>
        <v>40652.208333333336</v>
      </c>
    </row>
    <row r="989" spans="1:19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47"/>
        <v>216.79032258064518</v>
      </c>
      <c r="P989" t="s">
        <v>2040</v>
      </c>
      <c r="Q989" t="s">
        <v>2041</v>
      </c>
      <c r="R989" s="9">
        <f t="shared" si="45"/>
        <v>42852.208333333328</v>
      </c>
      <c r="S989" s="9">
        <f t="shared" si="46"/>
        <v>42866.208333333328</v>
      </c>
    </row>
    <row r="990" spans="1:19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47"/>
        <v>52.117021276595743</v>
      </c>
      <c r="P990" t="s">
        <v>2046</v>
      </c>
      <c r="Q990" t="s">
        <v>2055</v>
      </c>
      <c r="R990" s="9">
        <f t="shared" si="45"/>
        <v>42686.25</v>
      </c>
      <c r="S990" s="9">
        <f t="shared" si="46"/>
        <v>42707.25</v>
      </c>
    </row>
    <row r="991" spans="1:19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47"/>
        <v>499.58333333333337</v>
      </c>
      <c r="P991" t="s">
        <v>2046</v>
      </c>
      <c r="Q991" t="s">
        <v>2058</v>
      </c>
      <c r="R991" s="9">
        <f t="shared" si="45"/>
        <v>43571.208333333328</v>
      </c>
      <c r="S991" s="9">
        <f t="shared" si="46"/>
        <v>43576.208333333328</v>
      </c>
    </row>
    <row r="992" spans="1:19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47"/>
        <v>87.679487179487182</v>
      </c>
      <c r="P992" t="s">
        <v>2040</v>
      </c>
      <c r="Q992" t="s">
        <v>2043</v>
      </c>
      <c r="R992" s="9">
        <f t="shared" si="45"/>
        <v>42432.25</v>
      </c>
      <c r="S992" s="9">
        <f t="shared" si="46"/>
        <v>42454.208333333328</v>
      </c>
    </row>
    <row r="993" spans="1:19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47"/>
        <v>113.17346938775511</v>
      </c>
      <c r="P993" t="s">
        <v>2034</v>
      </c>
      <c r="Q993" t="s">
        <v>2035</v>
      </c>
      <c r="R993" s="9">
        <f t="shared" si="45"/>
        <v>41907.208333333336</v>
      </c>
      <c r="S993" s="9">
        <f t="shared" si="46"/>
        <v>41911.208333333336</v>
      </c>
    </row>
    <row r="994" spans="1:19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47"/>
        <v>426.54838709677421</v>
      </c>
      <c r="P994" t="s">
        <v>2040</v>
      </c>
      <c r="Q994" t="s">
        <v>2043</v>
      </c>
      <c r="R994" s="9">
        <f t="shared" si="45"/>
        <v>43227.208333333328</v>
      </c>
      <c r="S994" s="9">
        <f t="shared" si="46"/>
        <v>43241.208333333328</v>
      </c>
    </row>
    <row r="995" spans="1:19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47"/>
        <v>77.632653061224488</v>
      </c>
      <c r="P995" t="s">
        <v>2053</v>
      </c>
      <c r="Q995" t="s">
        <v>2054</v>
      </c>
      <c r="R995" s="9">
        <f t="shared" si="45"/>
        <v>42362.25</v>
      </c>
      <c r="S995" s="9">
        <f t="shared" si="46"/>
        <v>42379.25</v>
      </c>
    </row>
    <row r="996" spans="1:19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47"/>
        <v>52.496810772501767</v>
      </c>
      <c r="P996" t="s">
        <v>2046</v>
      </c>
      <c r="Q996" t="s">
        <v>2058</v>
      </c>
      <c r="R996" s="9">
        <f t="shared" si="45"/>
        <v>41929.208333333336</v>
      </c>
      <c r="S996" s="9">
        <f t="shared" si="46"/>
        <v>41935.208333333336</v>
      </c>
    </row>
    <row r="997" spans="1:19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47"/>
        <v>157.46762589928059</v>
      </c>
      <c r="P997" t="s">
        <v>2032</v>
      </c>
      <c r="Q997" t="s">
        <v>2033</v>
      </c>
      <c r="R997" s="9">
        <f t="shared" si="45"/>
        <v>43408.208333333328</v>
      </c>
      <c r="S997" s="9">
        <f t="shared" si="46"/>
        <v>43437.25</v>
      </c>
    </row>
    <row r="998" spans="1:19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47"/>
        <v>72.939393939393938</v>
      </c>
      <c r="P998" t="s">
        <v>2038</v>
      </c>
      <c r="Q998" t="s">
        <v>2039</v>
      </c>
      <c r="R998" s="9">
        <f t="shared" si="45"/>
        <v>41276.25</v>
      </c>
      <c r="S998" s="9">
        <f t="shared" si="46"/>
        <v>41306.25</v>
      </c>
    </row>
    <row r="999" spans="1:19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47"/>
        <v>60.565789473684205</v>
      </c>
      <c r="P999" t="s">
        <v>2038</v>
      </c>
      <c r="Q999" t="s">
        <v>2039</v>
      </c>
      <c r="R999" s="9">
        <f t="shared" si="45"/>
        <v>41659.25</v>
      </c>
      <c r="S999" s="9">
        <f t="shared" si="46"/>
        <v>41664.25</v>
      </c>
    </row>
    <row r="1000" spans="1:19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47"/>
        <v>56.791291291291287</v>
      </c>
      <c r="P1000" t="s">
        <v>2034</v>
      </c>
      <c r="Q1000" t="s">
        <v>2044</v>
      </c>
      <c r="R1000" s="9">
        <f t="shared" si="45"/>
        <v>40220.25</v>
      </c>
      <c r="S1000" s="9">
        <f t="shared" si="46"/>
        <v>40234.25</v>
      </c>
    </row>
    <row r="1001" spans="1:19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47"/>
        <v>56.542754275427541</v>
      </c>
      <c r="P1001" t="s">
        <v>2032</v>
      </c>
      <c r="Q1001" t="s">
        <v>2033</v>
      </c>
      <c r="R1001" s="9">
        <f t="shared" si="45"/>
        <v>42550.208333333328</v>
      </c>
      <c r="S1001" s="9">
        <f t="shared" si="46"/>
        <v>42557.208333333328</v>
      </c>
    </row>
  </sheetData>
  <autoFilter ref="F1:F1001" xr:uid="{00000000-0001-0000-0000-000000000000}">
    <filterColumn colId="0">
      <filters>
        <filter val="successful"/>
      </filters>
    </filterColumn>
  </autoFilter>
  <conditionalFormatting sqref="F1:F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FF0000"/>
        <color rgb="FF0070C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8968-FE04-BD49-AC4F-16459986474A}">
  <dimension ref="A1:H13"/>
  <sheetViews>
    <sheetView zoomScale="153" zoomScaleNormal="153" workbookViewId="0">
      <selection activeCell="A2" sqref="A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0" t="s">
        <v>2083</v>
      </c>
      <c r="B1" s="10" t="s">
        <v>2084</v>
      </c>
      <c r="C1" s="10" t="s">
        <v>2085</v>
      </c>
      <c r="D1" s="10" t="s">
        <v>2086</v>
      </c>
      <c r="E1" s="10" t="s">
        <v>2087</v>
      </c>
      <c r="F1" s="10" t="s">
        <v>2088</v>
      </c>
      <c r="G1" s="10" t="s">
        <v>2089</v>
      </c>
      <c r="H1" s="10" t="s">
        <v>2090</v>
      </c>
    </row>
    <row r="2" spans="1:8" x14ac:dyDescent="0.2">
      <c r="A2" t="s">
        <v>2091</v>
      </c>
      <c r="B2">
        <f>COUNTIFS(Crowdfunding!F:F,"successful",Crowdfunding!D:D,"&lt;=999")</f>
        <v>30</v>
      </c>
      <c r="C2">
        <f>COUNTIFS(Crowdfunding!F:F,"failed",Crowdfunding!D:D,"&lt;=999")</f>
        <v>20</v>
      </c>
      <c r="D2">
        <f>COUNTIFS(Crowdfunding!F:F,"canceled",Crowdfunding!D:D,"&lt;=999")</f>
        <v>1</v>
      </c>
      <c r="E2">
        <f>B2+C2+D2</f>
        <v>51</v>
      </c>
      <c r="F2" s="11">
        <f>(B2/E2)*100</f>
        <v>58.82352941176471</v>
      </c>
      <c r="G2" s="11">
        <f>(C2/E2)*100</f>
        <v>39.215686274509807</v>
      </c>
      <c r="H2" s="11">
        <f>(D2/E2)*100</f>
        <v>1.9607843137254901</v>
      </c>
    </row>
    <row r="3" spans="1:8" x14ac:dyDescent="0.2">
      <c r="A3" t="s">
        <v>2092</v>
      </c>
      <c r="B3">
        <f>COUNTIFS(Crowdfunding!F:F,"successful",Crowdfunding!D:D,"&gt;=1000",Crowdfunding!D:D,"&lt;5000")</f>
        <v>191</v>
      </c>
      <c r="C3">
        <f>COUNTIFS(Crowdfunding!F:F,"failed",Crowdfunding!D:D,"&gt;=1000",Crowdfunding!D:D,"&lt;5000")</f>
        <v>38</v>
      </c>
      <c r="D3">
        <f>COUNTIFS(Crowdfunding!F:F,"canceled",Crowdfunding!D:D,"&gt;=1000",Crowdfunding!D:D,"&lt;5000")</f>
        <v>2</v>
      </c>
      <c r="E3">
        <f t="shared" ref="E3:E13" si="0">B3+C3+D3</f>
        <v>231</v>
      </c>
      <c r="F3" s="11">
        <f t="shared" ref="F3:F13" si="1">(B3/E3)*100</f>
        <v>82.683982683982677</v>
      </c>
      <c r="G3" s="11">
        <f t="shared" ref="G3:G13" si="2">(C3/E3)*100</f>
        <v>16.450216450216452</v>
      </c>
      <c r="H3" s="11">
        <f t="shared" ref="H3:H13" si="3">(D3/E3)*100</f>
        <v>0.86580086580086579</v>
      </c>
    </row>
    <row r="4" spans="1:8" x14ac:dyDescent="0.2">
      <c r="A4" t="s">
        <v>2093</v>
      </c>
      <c r="B4">
        <f>COUNTIFS(Crowdfunding!F:F,"successful",Crowdfunding!D:D,"&gt;=5000",Crowdfunding!D:D,"&lt;10000")</f>
        <v>164</v>
      </c>
      <c r="C4">
        <f>COUNTIFS(Crowdfunding!F:F,"failed",Crowdfunding!D:D,"&gt;=5000",Crowdfunding!D:D,"&lt;10000")</f>
        <v>126</v>
      </c>
      <c r="D4">
        <f>COUNTIFS(Crowdfunding!F:F,"canceled",Crowdfunding!D:D,"&gt;=5000",Crowdfunding!D:D,"&lt;10000")</f>
        <v>25</v>
      </c>
      <c r="E4">
        <f t="shared" si="0"/>
        <v>315</v>
      </c>
      <c r="F4" s="11">
        <f t="shared" si="1"/>
        <v>52.06349206349207</v>
      </c>
      <c r="G4" s="11">
        <f t="shared" si="2"/>
        <v>40</v>
      </c>
      <c r="H4" s="11">
        <f t="shared" si="3"/>
        <v>7.9365079365079358</v>
      </c>
    </row>
    <row r="5" spans="1:8" x14ac:dyDescent="0.2">
      <c r="A5" t="s">
        <v>2094</v>
      </c>
      <c r="B5">
        <f>COUNTIFS(Crowdfunding!F:F,"successful",Crowdfunding!D:D,"&gt;=10000",Crowdfunding!D:D,"&lt;15000")</f>
        <v>4</v>
      </c>
      <c r="C5">
        <f>COUNTIFS(Crowdfunding!F:F,"failed",Crowdfunding!D:D,"&gt;=10000",Crowdfunding!D:D,"&lt;15000")</f>
        <v>5</v>
      </c>
      <c r="D5">
        <f>COUNTIFS(Crowdfunding!F:F,"canceled",Crowdfunding!D:D,"&gt;=10000",Crowdfunding!D:D,"&lt;15000")</f>
        <v>0</v>
      </c>
      <c r="E5">
        <f t="shared" si="0"/>
        <v>9</v>
      </c>
      <c r="F5" s="11">
        <f t="shared" si="1"/>
        <v>44.444444444444443</v>
      </c>
      <c r="G5" s="11">
        <f t="shared" si="2"/>
        <v>55.555555555555557</v>
      </c>
      <c r="H5" s="11">
        <f t="shared" si="3"/>
        <v>0</v>
      </c>
    </row>
    <row r="6" spans="1:8" x14ac:dyDescent="0.2">
      <c r="A6" t="s">
        <v>2095</v>
      </c>
      <c r="B6">
        <f>COUNTIFS(Crowdfunding!F:F,"successful",Crowdfunding!D:D,"&gt;=15000",Crowdfunding!D:D,"&lt;20000")</f>
        <v>10</v>
      </c>
      <c r="C6">
        <f>COUNTIFS(Crowdfunding!F:F,"failed",Crowdfunding!D:D,"&gt;=15000",Crowdfunding!D:D,"&lt;20000")</f>
        <v>0</v>
      </c>
      <c r="D6">
        <f>COUNTIFS(Crowdfunding!F:F,"canceled",Crowdfunding!D:D,"&gt;=15000",Crowdfunding!D:D,"&lt;20000")</f>
        <v>0</v>
      </c>
      <c r="E6">
        <f t="shared" si="0"/>
        <v>10</v>
      </c>
      <c r="F6" s="11">
        <f t="shared" si="1"/>
        <v>100</v>
      </c>
      <c r="G6" s="11">
        <f t="shared" si="2"/>
        <v>0</v>
      </c>
      <c r="H6" s="11">
        <f t="shared" si="3"/>
        <v>0</v>
      </c>
    </row>
    <row r="7" spans="1:8" x14ac:dyDescent="0.2">
      <c r="A7" t="s">
        <v>2096</v>
      </c>
      <c r="B7">
        <f>COUNTIFS(Crowdfunding!F:F,"successful",Crowdfunding!D:D,"&gt;=20000",Crowdfunding!D:D,"&lt;25000")</f>
        <v>7</v>
      </c>
      <c r="C7">
        <f>COUNTIFS(Crowdfunding!F:F,"failed",Crowdfunding!D:D,"&gt;=20000",Crowdfunding!D:D,"&lt;25000")</f>
        <v>0</v>
      </c>
      <c r="D7">
        <f>COUNTIFS(Crowdfunding!F:F,"canceled",Crowdfunding!D:D,"&gt;=20000",Crowdfunding!D:D,"&lt;25000")</f>
        <v>0</v>
      </c>
      <c r="E7">
        <f t="shared" si="0"/>
        <v>7</v>
      </c>
      <c r="F7" s="11">
        <f t="shared" si="1"/>
        <v>100</v>
      </c>
      <c r="G7" s="11">
        <f t="shared" si="2"/>
        <v>0</v>
      </c>
      <c r="H7" s="11">
        <f t="shared" si="3"/>
        <v>0</v>
      </c>
    </row>
    <row r="8" spans="1:8" x14ac:dyDescent="0.2">
      <c r="A8" t="s">
        <v>2097</v>
      </c>
      <c r="B8">
        <f>COUNTIFS(Crowdfunding!F:F,"successful",Crowdfunding!D:D,"&gt;=25000",Crowdfunding!D:D,"&lt;30000")</f>
        <v>11</v>
      </c>
      <c r="C8">
        <f>COUNTIFS(Crowdfunding!F:F,"failed",Crowdfunding!D:D,"&gt;=25000",Crowdfunding!D:D,"&lt;30000")</f>
        <v>3</v>
      </c>
      <c r="D8">
        <f>COUNTIFS(Crowdfunding!F:F,"canceled",Crowdfunding!D:D,"&gt;=25000",Crowdfunding!D:D,"&lt;30000")</f>
        <v>0</v>
      </c>
      <c r="E8">
        <f t="shared" si="0"/>
        <v>14</v>
      </c>
      <c r="F8" s="11">
        <f t="shared" si="1"/>
        <v>78.571428571428569</v>
      </c>
      <c r="G8" s="11">
        <f t="shared" si="2"/>
        <v>21.428571428571427</v>
      </c>
      <c r="H8" s="11">
        <f t="shared" si="3"/>
        <v>0</v>
      </c>
    </row>
    <row r="9" spans="1:8" x14ac:dyDescent="0.2">
      <c r="A9" t="s">
        <v>2098</v>
      </c>
      <c r="B9">
        <f>COUNTIFS(Crowdfunding!F:F,"successful",Crowdfunding!D:D,"&gt;=30000",Crowdfunding!D:D,"&lt;35000")</f>
        <v>7</v>
      </c>
      <c r="C9">
        <f>COUNTIFS(Crowdfunding!F:F,"failed",Crowdfunding!D:D,"&gt;=30000",Crowdfunding!D:D,"&lt;35000")</f>
        <v>0</v>
      </c>
      <c r="D9">
        <f>COUNTIFS(Crowdfunding!F:F,"canceled",Crowdfunding!D:D,"&gt;=30000",Crowdfunding!D:D,"&lt;35000")</f>
        <v>0</v>
      </c>
      <c r="E9">
        <f t="shared" si="0"/>
        <v>7</v>
      </c>
      <c r="F9" s="11">
        <f t="shared" si="1"/>
        <v>100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2099</v>
      </c>
      <c r="B10">
        <f>COUNTIFS(Crowdfunding!F:F,"successful",Crowdfunding!D:D,"&gt;=35000",Crowdfunding!D:D,"&lt;40000")</f>
        <v>8</v>
      </c>
      <c r="C10">
        <f>COUNTIFS(Crowdfunding!F:F,"failed",Crowdfunding!D:D,"&gt;=35000",Crowdfunding!D:D,"&lt;40000")</f>
        <v>3</v>
      </c>
      <c r="D10">
        <f>COUNTIFS(Crowdfunding!F:F,"canceled",Crowdfunding!D:D,"&gt;=35000",Crowdfunding!D:D,"&lt;40000")</f>
        <v>1</v>
      </c>
      <c r="E10">
        <f t="shared" si="0"/>
        <v>12</v>
      </c>
      <c r="F10" s="11">
        <f t="shared" si="1"/>
        <v>66.666666666666657</v>
      </c>
      <c r="G10" s="11">
        <f t="shared" si="2"/>
        <v>25</v>
      </c>
      <c r="H10" s="11">
        <f t="shared" si="3"/>
        <v>8.3333333333333321</v>
      </c>
    </row>
    <row r="11" spans="1:8" x14ac:dyDescent="0.2">
      <c r="A11" t="s">
        <v>2100</v>
      </c>
      <c r="B11">
        <f>COUNTIFS(Crowdfunding!F:F,"successful",Crowdfunding!D:D,"&gt;=40000",Crowdfunding!D:D,"&lt;45000")</f>
        <v>11</v>
      </c>
      <c r="C11">
        <f>COUNTIFS(Crowdfunding!F:F,"failed",Crowdfunding!D:D,"&gt;=40000",Crowdfunding!D:D,"&lt;45000")</f>
        <v>3</v>
      </c>
      <c r="D11">
        <f>COUNTIFS(Crowdfunding!F:F,"canceled",Crowdfunding!D:D,"&gt;=40000",Crowdfunding!D:D,"&lt;45000")</f>
        <v>0</v>
      </c>
      <c r="E11">
        <f t="shared" si="0"/>
        <v>14</v>
      </c>
      <c r="F11" s="11">
        <f t="shared" si="1"/>
        <v>78.571428571428569</v>
      </c>
      <c r="G11" s="11">
        <f t="shared" si="2"/>
        <v>21.428571428571427</v>
      </c>
      <c r="H11" s="11">
        <f t="shared" si="3"/>
        <v>0</v>
      </c>
    </row>
    <row r="12" spans="1:8" x14ac:dyDescent="0.2">
      <c r="A12" t="s">
        <v>2101</v>
      </c>
      <c r="B12">
        <f>COUNTIFS(Crowdfunding!F:F,"successful",Crowdfunding!D:D,"&gt;=45000",Crowdfunding!D:D,"&lt;50000")</f>
        <v>8</v>
      </c>
      <c r="C12">
        <f>COUNTIFS(Crowdfunding!F:F,"failed",Crowdfunding!D:D,"&gt;=45000",Crowdfunding!D:D,"&lt;50000")</f>
        <v>3</v>
      </c>
      <c r="D12">
        <f>COUNTIFS(Crowdfunding!F:F,"canceled",Crowdfunding!D:D,"&gt;=45000",Crowdfunding!D:D,"&lt;50000")</f>
        <v>0</v>
      </c>
      <c r="E12">
        <f t="shared" si="0"/>
        <v>11</v>
      </c>
      <c r="F12" s="11">
        <f t="shared" si="1"/>
        <v>72.727272727272734</v>
      </c>
      <c r="G12" s="11">
        <f t="shared" si="2"/>
        <v>27.27272727272727</v>
      </c>
      <c r="H12" s="11">
        <f t="shared" si="3"/>
        <v>0</v>
      </c>
    </row>
    <row r="13" spans="1:8" x14ac:dyDescent="0.2">
      <c r="A13" t="s">
        <v>2102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11">
        <f t="shared" si="1"/>
        <v>37.377049180327873</v>
      </c>
      <c r="G13" s="11">
        <f t="shared" si="2"/>
        <v>53.442622950819676</v>
      </c>
      <c r="H13" s="11">
        <f t="shared" si="3"/>
        <v>9.1803278688524586</v>
      </c>
    </row>
  </sheetData>
  <pageMargins left="0.7" right="0.7" top="0.75" bottom="0.75" header="0.3" footer="0.3"/>
  <ignoredErrors>
    <ignoredError sqref="B5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C6DE-CBA3-054E-B5FA-8CD867512A3F}">
  <dimension ref="A1:L567"/>
  <sheetViews>
    <sheetView tabSelected="1" workbookViewId="0">
      <selection activeCell="K6" sqref="K6"/>
    </sheetView>
  </sheetViews>
  <sheetFormatPr baseColWidth="10" defaultRowHeight="16" x14ac:dyDescent="0.2"/>
  <cols>
    <col min="1" max="1" width="16.6640625" customWidth="1"/>
    <col min="2" max="2" width="13" bestFit="1" customWidth="1"/>
    <col min="5" max="5" width="13" bestFit="1" customWidth="1"/>
    <col min="10" max="10" width="38.1640625" bestFit="1" customWidth="1"/>
  </cols>
  <sheetData>
    <row r="1" spans="1:12" x14ac:dyDescent="0.2">
      <c r="A1" s="10"/>
      <c r="B1" s="10"/>
      <c r="D1" s="10"/>
      <c r="E1" s="10"/>
      <c r="K1" s="10" t="s">
        <v>20</v>
      </c>
      <c r="L1" s="10" t="s">
        <v>14</v>
      </c>
    </row>
    <row r="2" spans="1:12" x14ac:dyDescent="0.2">
      <c r="A2" s="1" t="s">
        <v>4</v>
      </c>
      <c r="B2" s="1" t="s">
        <v>5</v>
      </c>
      <c r="D2" s="1" t="s">
        <v>4</v>
      </c>
      <c r="E2" s="1" t="s">
        <v>5</v>
      </c>
      <c r="J2" t="s">
        <v>2103</v>
      </c>
      <c r="K2" s="12">
        <f>AVERAGE(B:B)</f>
        <v>851.14690265486729</v>
      </c>
      <c r="L2" s="12">
        <f>AVERAGE(E:E)</f>
        <v>585.61538461538464</v>
      </c>
    </row>
    <row r="3" spans="1:12" x14ac:dyDescent="0.2">
      <c r="A3" t="s">
        <v>20</v>
      </c>
      <c r="B3">
        <v>158</v>
      </c>
      <c r="D3" t="s">
        <v>14</v>
      </c>
      <c r="E3">
        <v>0</v>
      </c>
      <c r="J3" t="s">
        <v>2104</v>
      </c>
      <c r="K3" s="12">
        <f>MEDIAN(B:B)</f>
        <v>201</v>
      </c>
      <c r="L3" s="12">
        <f>MEDIAN(E:E)</f>
        <v>114.5</v>
      </c>
    </row>
    <row r="4" spans="1:12" x14ac:dyDescent="0.2">
      <c r="A4" t="s">
        <v>20</v>
      </c>
      <c r="B4">
        <v>1425</v>
      </c>
      <c r="D4" t="s">
        <v>14</v>
      </c>
      <c r="E4">
        <v>24</v>
      </c>
      <c r="J4" t="s">
        <v>2105</v>
      </c>
      <c r="K4" s="12">
        <f>MIN(B:B)</f>
        <v>16</v>
      </c>
      <c r="L4" s="12">
        <f>MIN(E:E)</f>
        <v>0</v>
      </c>
    </row>
    <row r="5" spans="1:12" x14ac:dyDescent="0.2">
      <c r="A5" t="s">
        <v>20</v>
      </c>
      <c r="B5">
        <v>174</v>
      </c>
      <c r="D5" t="s">
        <v>14</v>
      </c>
      <c r="E5">
        <v>53</v>
      </c>
      <c r="J5" t="s">
        <v>2106</v>
      </c>
      <c r="K5" s="12">
        <f>MAX(B:B)</f>
        <v>7295</v>
      </c>
      <c r="L5" s="12">
        <f>MAX(E:E)</f>
        <v>6080</v>
      </c>
    </row>
    <row r="6" spans="1:12" x14ac:dyDescent="0.2">
      <c r="A6" t="s">
        <v>20</v>
      </c>
      <c r="B6">
        <v>227</v>
      </c>
      <c r="D6" t="s">
        <v>14</v>
      </c>
      <c r="E6">
        <v>18</v>
      </c>
      <c r="J6" t="s">
        <v>2107</v>
      </c>
      <c r="K6" s="12">
        <f>_xlfn.VAR.S(B:B)</f>
        <v>1606216.5936295739</v>
      </c>
      <c r="L6" s="12">
        <f>_xlfn.VAR.S(E:E)</f>
        <v>924113.45496927318</v>
      </c>
    </row>
    <row r="7" spans="1:12" x14ac:dyDescent="0.2">
      <c r="A7" t="s">
        <v>20</v>
      </c>
      <c r="B7">
        <v>220</v>
      </c>
      <c r="D7" t="s">
        <v>14</v>
      </c>
      <c r="E7">
        <v>44</v>
      </c>
      <c r="J7" t="s">
        <v>2108</v>
      </c>
      <c r="K7" s="12">
        <f>STDEV(B:B)</f>
        <v>1267.366006183523</v>
      </c>
      <c r="L7" s="12">
        <f>STDEV(E:E)</f>
        <v>961.30819978260524</v>
      </c>
    </row>
    <row r="8" spans="1:12" x14ac:dyDescent="0.2">
      <c r="A8" t="s">
        <v>20</v>
      </c>
      <c r="B8">
        <v>98</v>
      </c>
      <c r="D8" t="s">
        <v>14</v>
      </c>
      <c r="E8">
        <v>27</v>
      </c>
    </row>
    <row r="9" spans="1:12" x14ac:dyDescent="0.2">
      <c r="A9" t="s">
        <v>20</v>
      </c>
      <c r="B9">
        <v>100</v>
      </c>
      <c r="D9" t="s">
        <v>14</v>
      </c>
      <c r="E9">
        <v>55</v>
      </c>
    </row>
    <row r="10" spans="1:12" x14ac:dyDescent="0.2">
      <c r="A10" t="s">
        <v>20</v>
      </c>
      <c r="B10">
        <v>1249</v>
      </c>
      <c r="D10" t="s">
        <v>14</v>
      </c>
      <c r="E10">
        <v>200</v>
      </c>
    </row>
    <row r="11" spans="1:12" x14ac:dyDescent="0.2">
      <c r="A11" t="s">
        <v>20</v>
      </c>
      <c r="B11">
        <v>1396</v>
      </c>
      <c r="D11" t="s">
        <v>14</v>
      </c>
      <c r="E11">
        <v>452</v>
      </c>
    </row>
    <row r="12" spans="1:12" x14ac:dyDescent="0.2">
      <c r="A12" t="s">
        <v>20</v>
      </c>
      <c r="B12">
        <v>890</v>
      </c>
      <c r="D12" t="s">
        <v>14</v>
      </c>
      <c r="E12">
        <v>674</v>
      </c>
    </row>
    <row r="13" spans="1:12" x14ac:dyDescent="0.2">
      <c r="A13" t="s">
        <v>20</v>
      </c>
      <c r="B13">
        <v>142</v>
      </c>
      <c r="D13" t="s">
        <v>14</v>
      </c>
      <c r="E13">
        <v>558</v>
      </c>
    </row>
    <row r="14" spans="1:12" x14ac:dyDescent="0.2">
      <c r="A14" t="s">
        <v>20</v>
      </c>
      <c r="B14">
        <v>2673</v>
      </c>
      <c r="D14" t="s">
        <v>14</v>
      </c>
      <c r="E14">
        <v>15</v>
      </c>
    </row>
    <row r="15" spans="1:12" x14ac:dyDescent="0.2">
      <c r="A15" t="s">
        <v>20</v>
      </c>
      <c r="B15">
        <v>163</v>
      </c>
      <c r="D15" t="s">
        <v>14</v>
      </c>
      <c r="E15">
        <v>2307</v>
      </c>
    </row>
    <row r="16" spans="1:12" x14ac:dyDescent="0.2">
      <c r="A16" t="s">
        <v>20</v>
      </c>
      <c r="B16">
        <v>2220</v>
      </c>
      <c r="D16" t="s">
        <v>14</v>
      </c>
      <c r="E16">
        <v>88</v>
      </c>
    </row>
    <row r="17" spans="1:5" x14ac:dyDescent="0.2">
      <c r="A17" t="s">
        <v>20</v>
      </c>
      <c r="B17">
        <v>1606</v>
      </c>
      <c r="D17" t="s">
        <v>14</v>
      </c>
      <c r="E17">
        <v>48</v>
      </c>
    </row>
    <row r="18" spans="1:5" x14ac:dyDescent="0.2">
      <c r="A18" t="s">
        <v>20</v>
      </c>
      <c r="B18">
        <v>129</v>
      </c>
      <c r="D18" t="s">
        <v>14</v>
      </c>
      <c r="E18">
        <v>1</v>
      </c>
    </row>
    <row r="19" spans="1:5" x14ac:dyDescent="0.2">
      <c r="A19" t="s">
        <v>20</v>
      </c>
      <c r="B19">
        <v>226</v>
      </c>
      <c r="D19" t="s">
        <v>14</v>
      </c>
      <c r="E19">
        <v>1467</v>
      </c>
    </row>
    <row r="20" spans="1:5" x14ac:dyDescent="0.2">
      <c r="A20" t="s">
        <v>20</v>
      </c>
      <c r="B20">
        <v>5419</v>
      </c>
      <c r="D20" t="s">
        <v>14</v>
      </c>
      <c r="E20">
        <v>75</v>
      </c>
    </row>
    <row r="21" spans="1:5" x14ac:dyDescent="0.2">
      <c r="A21" t="s">
        <v>20</v>
      </c>
      <c r="B21">
        <v>165</v>
      </c>
      <c r="D21" t="s">
        <v>14</v>
      </c>
      <c r="E21">
        <v>120</v>
      </c>
    </row>
    <row r="22" spans="1:5" x14ac:dyDescent="0.2">
      <c r="A22" t="s">
        <v>20</v>
      </c>
      <c r="B22">
        <v>1965</v>
      </c>
      <c r="D22" t="s">
        <v>14</v>
      </c>
      <c r="E22">
        <v>2253</v>
      </c>
    </row>
    <row r="23" spans="1:5" x14ac:dyDescent="0.2">
      <c r="A23" t="s">
        <v>20</v>
      </c>
      <c r="B23">
        <v>16</v>
      </c>
      <c r="D23" t="s">
        <v>14</v>
      </c>
      <c r="E23">
        <v>5</v>
      </c>
    </row>
    <row r="24" spans="1:5" x14ac:dyDescent="0.2">
      <c r="A24" t="s">
        <v>20</v>
      </c>
      <c r="B24">
        <v>107</v>
      </c>
      <c r="D24" t="s">
        <v>14</v>
      </c>
      <c r="E24">
        <v>38</v>
      </c>
    </row>
    <row r="25" spans="1:5" x14ac:dyDescent="0.2">
      <c r="A25" t="s">
        <v>20</v>
      </c>
      <c r="B25">
        <v>134</v>
      </c>
      <c r="D25" t="s">
        <v>14</v>
      </c>
      <c r="E25">
        <v>12</v>
      </c>
    </row>
    <row r="26" spans="1:5" x14ac:dyDescent="0.2">
      <c r="A26" t="s">
        <v>20</v>
      </c>
      <c r="B26">
        <v>198</v>
      </c>
      <c r="D26" t="s">
        <v>14</v>
      </c>
      <c r="E26">
        <v>1684</v>
      </c>
    </row>
    <row r="27" spans="1:5" x14ac:dyDescent="0.2">
      <c r="A27" t="s">
        <v>20</v>
      </c>
      <c r="B27">
        <v>111</v>
      </c>
      <c r="D27" t="s">
        <v>14</v>
      </c>
      <c r="E27">
        <v>56</v>
      </c>
    </row>
    <row r="28" spans="1:5" x14ac:dyDescent="0.2">
      <c r="A28" t="s">
        <v>20</v>
      </c>
      <c r="B28">
        <v>222</v>
      </c>
      <c r="D28" t="s">
        <v>14</v>
      </c>
      <c r="E28">
        <v>838</v>
      </c>
    </row>
    <row r="29" spans="1:5" x14ac:dyDescent="0.2">
      <c r="A29" t="s">
        <v>20</v>
      </c>
      <c r="B29">
        <v>6212</v>
      </c>
      <c r="D29" t="s">
        <v>14</v>
      </c>
      <c r="E29">
        <v>1000</v>
      </c>
    </row>
    <row r="30" spans="1:5" x14ac:dyDescent="0.2">
      <c r="A30" t="s">
        <v>20</v>
      </c>
      <c r="B30">
        <v>98</v>
      </c>
      <c r="D30" t="s">
        <v>14</v>
      </c>
      <c r="E30">
        <v>1482</v>
      </c>
    </row>
    <row r="31" spans="1:5" x14ac:dyDescent="0.2">
      <c r="A31" t="s">
        <v>20</v>
      </c>
      <c r="B31">
        <v>92</v>
      </c>
      <c r="D31" t="s">
        <v>14</v>
      </c>
      <c r="E31">
        <v>106</v>
      </c>
    </row>
    <row r="32" spans="1:5" x14ac:dyDescent="0.2">
      <c r="A32" t="s">
        <v>20</v>
      </c>
      <c r="B32">
        <v>149</v>
      </c>
      <c r="D32" t="s">
        <v>14</v>
      </c>
      <c r="E32">
        <v>679</v>
      </c>
    </row>
    <row r="33" spans="1:5" x14ac:dyDescent="0.2">
      <c r="A33" t="s">
        <v>20</v>
      </c>
      <c r="B33">
        <v>2431</v>
      </c>
      <c r="D33" t="s">
        <v>14</v>
      </c>
      <c r="E33">
        <v>1220</v>
      </c>
    </row>
    <row r="34" spans="1:5" x14ac:dyDescent="0.2">
      <c r="A34" t="s">
        <v>20</v>
      </c>
      <c r="B34">
        <v>303</v>
      </c>
      <c r="D34" t="s">
        <v>14</v>
      </c>
      <c r="E34">
        <v>1</v>
      </c>
    </row>
    <row r="35" spans="1:5" x14ac:dyDescent="0.2">
      <c r="A35" t="s">
        <v>20</v>
      </c>
      <c r="B35">
        <v>209</v>
      </c>
      <c r="D35" t="s">
        <v>14</v>
      </c>
      <c r="E35">
        <v>37</v>
      </c>
    </row>
    <row r="36" spans="1:5" x14ac:dyDescent="0.2">
      <c r="A36" t="s">
        <v>20</v>
      </c>
      <c r="B36">
        <v>131</v>
      </c>
      <c r="D36" t="s">
        <v>14</v>
      </c>
      <c r="E36">
        <v>60</v>
      </c>
    </row>
    <row r="37" spans="1:5" x14ac:dyDescent="0.2">
      <c r="A37" t="s">
        <v>20</v>
      </c>
      <c r="B37">
        <v>164</v>
      </c>
      <c r="D37" t="s">
        <v>14</v>
      </c>
      <c r="E37">
        <v>296</v>
      </c>
    </row>
    <row r="38" spans="1:5" x14ac:dyDescent="0.2">
      <c r="A38" t="s">
        <v>20</v>
      </c>
      <c r="B38">
        <v>201</v>
      </c>
      <c r="D38" t="s">
        <v>14</v>
      </c>
      <c r="E38">
        <v>3304</v>
      </c>
    </row>
    <row r="39" spans="1:5" x14ac:dyDescent="0.2">
      <c r="A39" t="s">
        <v>20</v>
      </c>
      <c r="B39">
        <v>211</v>
      </c>
      <c r="D39" t="s">
        <v>14</v>
      </c>
      <c r="E39">
        <v>73</v>
      </c>
    </row>
    <row r="40" spans="1:5" x14ac:dyDescent="0.2">
      <c r="A40" t="s">
        <v>20</v>
      </c>
      <c r="B40">
        <v>128</v>
      </c>
      <c r="D40" t="s">
        <v>14</v>
      </c>
      <c r="E40">
        <v>3387</v>
      </c>
    </row>
    <row r="41" spans="1:5" x14ac:dyDescent="0.2">
      <c r="A41" t="s">
        <v>20</v>
      </c>
      <c r="B41">
        <v>1600</v>
      </c>
      <c r="D41" t="s">
        <v>14</v>
      </c>
      <c r="E41">
        <v>662</v>
      </c>
    </row>
    <row r="42" spans="1:5" x14ac:dyDescent="0.2">
      <c r="A42" t="s">
        <v>20</v>
      </c>
      <c r="B42">
        <v>249</v>
      </c>
      <c r="D42" t="s">
        <v>14</v>
      </c>
      <c r="E42">
        <v>774</v>
      </c>
    </row>
    <row r="43" spans="1:5" x14ac:dyDescent="0.2">
      <c r="A43" t="s">
        <v>20</v>
      </c>
      <c r="B43">
        <v>236</v>
      </c>
      <c r="D43" t="s">
        <v>14</v>
      </c>
      <c r="E43">
        <v>672</v>
      </c>
    </row>
    <row r="44" spans="1:5" x14ac:dyDescent="0.2">
      <c r="A44" t="s">
        <v>20</v>
      </c>
      <c r="B44">
        <v>4065</v>
      </c>
      <c r="D44" t="s">
        <v>14</v>
      </c>
      <c r="E44">
        <v>940</v>
      </c>
    </row>
    <row r="45" spans="1:5" x14ac:dyDescent="0.2">
      <c r="A45" t="s">
        <v>20</v>
      </c>
      <c r="B45">
        <v>246</v>
      </c>
      <c r="D45" t="s">
        <v>14</v>
      </c>
      <c r="E45">
        <v>117</v>
      </c>
    </row>
    <row r="46" spans="1:5" x14ac:dyDescent="0.2">
      <c r="A46" t="s">
        <v>20</v>
      </c>
      <c r="B46">
        <v>2475</v>
      </c>
      <c r="D46" t="s">
        <v>14</v>
      </c>
      <c r="E46">
        <v>115</v>
      </c>
    </row>
    <row r="47" spans="1:5" x14ac:dyDescent="0.2">
      <c r="A47" t="s">
        <v>20</v>
      </c>
      <c r="B47">
        <v>76</v>
      </c>
      <c r="D47" t="s">
        <v>14</v>
      </c>
      <c r="E47">
        <v>326</v>
      </c>
    </row>
    <row r="48" spans="1:5" x14ac:dyDescent="0.2">
      <c r="A48" t="s">
        <v>20</v>
      </c>
      <c r="B48">
        <v>54</v>
      </c>
      <c r="D48" t="s">
        <v>14</v>
      </c>
      <c r="E48">
        <v>1</v>
      </c>
    </row>
    <row r="49" spans="1:5" x14ac:dyDescent="0.2">
      <c r="A49" t="s">
        <v>20</v>
      </c>
      <c r="B49">
        <v>88</v>
      </c>
      <c r="D49" t="s">
        <v>14</v>
      </c>
      <c r="E49">
        <v>1467</v>
      </c>
    </row>
    <row r="50" spans="1:5" x14ac:dyDescent="0.2">
      <c r="A50" t="s">
        <v>20</v>
      </c>
      <c r="B50">
        <v>85</v>
      </c>
      <c r="D50" t="s">
        <v>14</v>
      </c>
      <c r="E50">
        <v>5681</v>
      </c>
    </row>
    <row r="51" spans="1:5" x14ac:dyDescent="0.2">
      <c r="A51" t="s">
        <v>20</v>
      </c>
      <c r="B51">
        <v>170</v>
      </c>
      <c r="D51" t="s">
        <v>14</v>
      </c>
      <c r="E51">
        <v>1059</v>
      </c>
    </row>
    <row r="52" spans="1:5" x14ac:dyDescent="0.2">
      <c r="A52" t="s">
        <v>20</v>
      </c>
      <c r="B52">
        <v>330</v>
      </c>
      <c r="D52" t="s">
        <v>14</v>
      </c>
      <c r="E52">
        <v>1194</v>
      </c>
    </row>
    <row r="53" spans="1:5" x14ac:dyDescent="0.2">
      <c r="A53" t="s">
        <v>20</v>
      </c>
      <c r="B53">
        <v>127</v>
      </c>
      <c r="D53" t="s">
        <v>14</v>
      </c>
      <c r="E53">
        <v>30</v>
      </c>
    </row>
    <row r="54" spans="1:5" x14ac:dyDescent="0.2">
      <c r="A54" t="s">
        <v>20</v>
      </c>
      <c r="B54">
        <v>411</v>
      </c>
      <c r="D54" t="s">
        <v>14</v>
      </c>
      <c r="E54">
        <v>75</v>
      </c>
    </row>
    <row r="55" spans="1:5" x14ac:dyDescent="0.2">
      <c r="A55" t="s">
        <v>20</v>
      </c>
      <c r="B55">
        <v>180</v>
      </c>
      <c r="D55" t="s">
        <v>14</v>
      </c>
      <c r="E55">
        <v>955</v>
      </c>
    </row>
    <row r="56" spans="1:5" x14ac:dyDescent="0.2">
      <c r="A56" t="s">
        <v>20</v>
      </c>
      <c r="B56">
        <v>374</v>
      </c>
      <c r="D56" t="s">
        <v>14</v>
      </c>
      <c r="E56">
        <v>67</v>
      </c>
    </row>
    <row r="57" spans="1:5" x14ac:dyDescent="0.2">
      <c r="A57" t="s">
        <v>20</v>
      </c>
      <c r="B57">
        <v>71</v>
      </c>
      <c r="D57" t="s">
        <v>14</v>
      </c>
      <c r="E57">
        <v>5</v>
      </c>
    </row>
    <row r="58" spans="1:5" x14ac:dyDescent="0.2">
      <c r="A58" t="s">
        <v>20</v>
      </c>
      <c r="B58">
        <v>203</v>
      </c>
      <c r="D58" t="s">
        <v>14</v>
      </c>
      <c r="E58">
        <v>26</v>
      </c>
    </row>
    <row r="59" spans="1:5" x14ac:dyDescent="0.2">
      <c r="A59" t="s">
        <v>20</v>
      </c>
      <c r="B59">
        <v>113</v>
      </c>
      <c r="D59" t="s">
        <v>14</v>
      </c>
      <c r="E59">
        <v>1130</v>
      </c>
    </row>
    <row r="60" spans="1:5" x14ac:dyDescent="0.2">
      <c r="A60" t="s">
        <v>20</v>
      </c>
      <c r="B60">
        <v>96</v>
      </c>
      <c r="D60" t="s">
        <v>14</v>
      </c>
      <c r="E60">
        <v>782</v>
      </c>
    </row>
    <row r="61" spans="1:5" x14ac:dyDescent="0.2">
      <c r="A61" t="s">
        <v>20</v>
      </c>
      <c r="B61">
        <v>498</v>
      </c>
      <c r="D61" t="s">
        <v>14</v>
      </c>
      <c r="E61">
        <v>210</v>
      </c>
    </row>
    <row r="62" spans="1:5" x14ac:dyDescent="0.2">
      <c r="A62" t="s">
        <v>20</v>
      </c>
      <c r="B62">
        <v>180</v>
      </c>
      <c r="D62" t="s">
        <v>14</v>
      </c>
      <c r="E62">
        <v>136</v>
      </c>
    </row>
    <row r="63" spans="1:5" x14ac:dyDescent="0.2">
      <c r="A63" t="s">
        <v>20</v>
      </c>
      <c r="B63">
        <v>27</v>
      </c>
      <c r="D63" t="s">
        <v>14</v>
      </c>
      <c r="E63">
        <v>86</v>
      </c>
    </row>
    <row r="64" spans="1:5" x14ac:dyDescent="0.2">
      <c r="A64" t="s">
        <v>20</v>
      </c>
      <c r="B64">
        <v>2331</v>
      </c>
      <c r="D64" t="s">
        <v>14</v>
      </c>
      <c r="E64">
        <v>19</v>
      </c>
    </row>
    <row r="65" spans="1:5" x14ac:dyDescent="0.2">
      <c r="A65" t="s">
        <v>20</v>
      </c>
      <c r="B65">
        <v>113</v>
      </c>
      <c r="D65" t="s">
        <v>14</v>
      </c>
      <c r="E65">
        <v>886</v>
      </c>
    </row>
    <row r="66" spans="1:5" x14ac:dyDescent="0.2">
      <c r="A66" t="s">
        <v>20</v>
      </c>
      <c r="B66">
        <v>164</v>
      </c>
      <c r="D66" t="s">
        <v>14</v>
      </c>
      <c r="E66">
        <v>35</v>
      </c>
    </row>
    <row r="67" spans="1:5" x14ac:dyDescent="0.2">
      <c r="A67" t="s">
        <v>20</v>
      </c>
      <c r="B67">
        <v>164</v>
      </c>
      <c r="D67" t="s">
        <v>14</v>
      </c>
      <c r="E67">
        <v>24</v>
      </c>
    </row>
    <row r="68" spans="1:5" x14ac:dyDescent="0.2">
      <c r="A68" t="s">
        <v>20</v>
      </c>
      <c r="B68">
        <v>336</v>
      </c>
      <c r="D68" t="s">
        <v>14</v>
      </c>
      <c r="E68">
        <v>86</v>
      </c>
    </row>
    <row r="69" spans="1:5" x14ac:dyDescent="0.2">
      <c r="A69" t="s">
        <v>20</v>
      </c>
      <c r="B69">
        <v>1917</v>
      </c>
      <c r="D69" t="s">
        <v>14</v>
      </c>
      <c r="E69">
        <v>243</v>
      </c>
    </row>
    <row r="70" spans="1:5" x14ac:dyDescent="0.2">
      <c r="A70" t="s">
        <v>20</v>
      </c>
      <c r="B70">
        <v>95</v>
      </c>
      <c r="D70" t="s">
        <v>14</v>
      </c>
      <c r="E70">
        <v>65</v>
      </c>
    </row>
    <row r="71" spans="1:5" x14ac:dyDescent="0.2">
      <c r="A71" t="s">
        <v>20</v>
      </c>
      <c r="B71">
        <v>147</v>
      </c>
      <c r="D71" t="s">
        <v>14</v>
      </c>
      <c r="E71">
        <v>100</v>
      </c>
    </row>
    <row r="72" spans="1:5" x14ac:dyDescent="0.2">
      <c r="A72" t="s">
        <v>20</v>
      </c>
      <c r="B72">
        <v>86</v>
      </c>
      <c r="D72" t="s">
        <v>14</v>
      </c>
      <c r="E72">
        <v>168</v>
      </c>
    </row>
    <row r="73" spans="1:5" x14ac:dyDescent="0.2">
      <c r="A73" t="s">
        <v>20</v>
      </c>
      <c r="B73">
        <v>83</v>
      </c>
      <c r="D73" t="s">
        <v>14</v>
      </c>
      <c r="E73">
        <v>13</v>
      </c>
    </row>
    <row r="74" spans="1:5" x14ac:dyDescent="0.2">
      <c r="A74" t="s">
        <v>20</v>
      </c>
      <c r="B74">
        <v>676</v>
      </c>
      <c r="D74" t="s">
        <v>14</v>
      </c>
      <c r="E74">
        <v>1</v>
      </c>
    </row>
    <row r="75" spans="1:5" x14ac:dyDescent="0.2">
      <c r="A75" t="s">
        <v>20</v>
      </c>
      <c r="B75">
        <v>361</v>
      </c>
      <c r="D75" t="s">
        <v>14</v>
      </c>
      <c r="E75">
        <v>40</v>
      </c>
    </row>
    <row r="76" spans="1:5" x14ac:dyDescent="0.2">
      <c r="A76" t="s">
        <v>20</v>
      </c>
      <c r="B76">
        <v>131</v>
      </c>
      <c r="D76" t="s">
        <v>14</v>
      </c>
      <c r="E76">
        <v>226</v>
      </c>
    </row>
    <row r="77" spans="1:5" x14ac:dyDescent="0.2">
      <c r="A77" t="s">
        <v>20</v>
      </c>
      <c r="B77">
        <v>126</v>
      </c>
      <c r="D77" t="s">
        <v>14</v>
      </c>
      <c r="E77">
        <v>1625</v>
      </c>
    </row>
    <row r="78" spans="1:5" x14ac:dyDescent="0.2">
      <c r="A78" t="s">
        <v>20</v>
      </c>
      <c r="B78">
        <v>275</v>
      </c>
      <c r="D78" t="s">
        <v>14</v>
      </c>
      <c r="E78">
        <v>143</v>
      </c>
    </row>
    <row r="79" spans="1:5" x14ac:dyDescent="0.2">
      <c r="A79" t="s">
        <v>20</v>
      </c>
      <c r="B79">
        <v>67</v>
      </c>
      <c r="D79" t="s">
        <v>14</v>
      </c>
      <c r="E79">
        <v>934</v>
      </c>
    </row>
    <row r="80" spans="1:5" x14ac:dyDescent="0.2">
      <c r="A80" t="s">
        <v>20</v>
      </c>
      <c r="B80">
        <v>154</v>
      </c>
      <c r="D80" t="s">
        <v>14</v>
      </c>
      <c r="E80">
        <v>17</v>
      </c>
    </row>
    <row r="81" spans="1:5" x14ac:dyDescent="0.2">
      <c r="A81" t="s">
        <v>20</v>
      </c>
      <c r="B81">
        <v>1782</v>
      </c>
      <c r="D81" t="s">
        <v>14</v>
      </c>
      <c r="E81">
        <v>2179</v>
      </c>
    </row>
    <row r="82" spans="1:5" x14ac:dyDescent="0.2">
      <c r="A82" t="s">
        <v>20</v>
      </c>
      <c r="B82">
        <v>903</v>
      </c>
      <c r="D82" t="s">
        <v>14</v>
      </c>
      <c r="E82">
        <v>931</v>
      </c>
    </row>
    <row r="83" spans="1:5" x14ac:dyDescent="0.2">
      <c r="A83" t="s">
        <v>20</v>
      </c>
      <c r="B83">
        <v>94</v>
      </c>
      <c r="D83" t="s">
        <v>14</v>
      </c>
      <c r="E83">
        <v>92</v>
      </c>
    </row>
    <row r="84" spans="1:5" x14ac:dyDescent="0.2">
      <c r="A84" t="s">
        <v>20</v>
      </c>
      <c r="B84">
        <v>180</v>
      </c>
      <c r="D84" t="s">
        <v>14</v>
      </c>
      <c r="E84">
        <v>57</v>
      </c>
    </row>
    <row r="85" spans="1:5" x14ac:dyDescent="0.2">
      <c r="A85" t="s">
        <v>20</v>
      </c>
      <c r="B85">
        <v>533</v>
      </c>
      <c r="D85" t="s">
        <v>14</v>
      </c>
      <c r="E85">
        <v>41</v>
      </c>
    </row>
    <row r="86" spans="1:5" x14ac:dyDescent="0.2">
      <c r="A86" t="s">
        <v>20</v>
      </c>
      <c r="B86">
        <v>2443</v>
      </c>
      <c r="D86" t="s">
        <v>14</v>
      </c>
      <c r="E86">
        <v>1</v>
      </c>
    </row>
    <row r="87" spans="1:5" x14ac:dyDescent="0.2">
      <c r="A87" t="s">
        <v>20</v>
      </c>
      <c r="B87">
        <v>89</v>
      </c>
      <c r="D87" t="s">
        <v>14</v>
      </c>
      <c r="E87">
        <v>101</v>
      </c>
    </row>
    <row r="88" spans="1:5" x14ac:dyDescent="0.2">
      <c r="A88" t="s">
        <v>20</v>
      </c>
      <c r="B88">
        <v>159</v>
      </c>
      <c r="D88" t="s">
        <v>14</v>
      </c>
      <c r="E88">
        <v>1335</v>
      </c>
    </row>
    <row r="89" spans="1:5" x14ac:dyDescent="0.2">
      <c r="A89" t="s">
        <v>20</v>
      </c>
      <c r="B89">
        <v>50</v>
      </c>
      <c r="D89" t="s">
        <v>14</v>
      </c>
      <c r="E89">
        <v>15</v>
      </c>
    </row>
    <row r="90" spans="1:5" x14ac:dyDescent="0.2">
      <c r="A90" t="s">
        <v>20</v>
      </c>
      <c r="B90">
        <v>186</v>
      </c>
      <c r="D90" t="s">
        <v>14</v>
      </c>
      <c r="E90">
        <v>454</v>
      </c>
    </row>
    <row r="91" spans="1:5" x14ac:dyDescent="0.2">
      <c r="A91" t="s">
        <v>20</v>
      </c>
      <c r="B91">
        <v>1071</v>
      </c>
      <c r="D91" t="s">
        <v>14</v>
      </c>
      <c r="E91">
        <v>3182</v>
      </c>
    </row>
    <row r="92" spans="1:5" x14ac:dyDescent="0.2">
      <c r="A92" t="s">
        <v>20</v>
      </c>
      <c r="B92">
        <v>117</v>
      </c>
      <c r="D92" t="s">
        <v>14</v>
      </c>
      <c r="E92">
        <v>15</v>
      </c>
    </row>
    <row r="93" spans="1:5" x14ac:dyDescent="0.2">
      <c r="A93" t="s">
        <v>20</v>
      </c>
      <c r="B93">
        <v>70</v>
      </c>
      <c r="D93" t="s">
        <v>14</v>
      </c>
      <c r="E93">
        <v>133</v>
      </c>
    </row>
    <row r="94" spans="1:5" x14ac:dyDescent="0.2">
      <c r="A94" t="s">
        <v>20</v>
      </c>
      <c r="B94">
        <v>135</v>
      </c>
      <c r="D94" t="s">
        <v>14</v>
      </c>
      <c r="E94">
        <v>2062</v>
      </c>
    </row>
    <row r="95" spans="1:5" x14ac:dyDescent="0.2">
      <c r="A95" t="s">
        <v>20</v>
      </c>
      <c r="B95">
        <v>768</v>
      </c>
      <c r="D95" t="s">
        <v>14</v>
      </c>
      <c r="E95">
        <v>29</v>
      </c>
    </row>
    <row r="96" spans="1:5" x14ac:dyDescent="0.2">
      <c r="A96" t="s">
        <v>20</v>
      </c>
      <c r="B96">
        <v>199</v>
      </c>
      <c r="D96" t="s">
        <v>14</v>
      </c>
      <c r="E96">
        <v>132</v>
      </c>
    </row>
    <row r="97" spans="1:5" x14ac:dyDescent="0.2">
      <c r="A97" t="s">
        <v>20</v>
      </c>
      <c r="B97">
        <v>107</v>
      </c>
      <c r="D97" t="s">
        <v>14</v>
      </c>
      <c r="E97">
        <v>137</v>
      </c>
    </row>
    <row r="98" spans="1:5" x14ac:dyDescent="0.2">
      <c r="A98" t="s">
        <v>20</v>
      </c>
      <c r="B98">
        <v>195</v>
      </c>
      <c r="D98" t="s">
        <v>14</v>
      </c>
      <c r="E98">
        <v>908</v>
      </c>
    </row>
    <row r="99" spans="1:5" x14ac:dyDescent="0.2">
      <c r="A99" t="s">
        <v>20</v>
      </c>
      <c r="B99">
        <v>3376</v>
      </c>
      <c r="D99" t="s">
        <v>14</v>
      </c>
      <c r="E99">
        <v>10</v>
      </c>
    </row>
    <row r="100" spans="1:5" x14ac:dyDescent="0.2">
      <c r="A100" t="s">
        <v>20</v>
      </c>
      <c r="B100">
        <v>41</v>
      </c>
      <c r="D100" t="s">
        <v>14</v>
      </c>
      <c r="E100">
        <v>1910</v>
      </c>
    </row>
    <row r="101" spans="1:5" x14ac:dyDescent="0.2">
      <c r="A101" t="s">
        <v>20</v>
      </c>
      <c r="B101">
        <v>1821</v>
      </c>
      <c r="D101" t="s">
        <v>14</v>
      </c>
      <c r="E101">
        <v>38</v>
      </c>
    </row>
    <row r="102" spans="1:5" x14ac:dyDescent="0.2">
      <c r="A102" t="s">
        <v>20</v>
      </c>
      <c r="B102">
        <v>164</v>
      </c>
      <c r="D102" t="s">
        <v>14</v>
      </c>
      <c r="E102">
        <v>104</v>
      </c>
    </row>
    <row r="103" spans="1:5" x14ac:dyDescent="0.2">
      <c r="A103" t="s">
        <v>20</v>
      </c>
      <c r="B103">
        <v>157</v>
      </c>
      <c r="D103" t="s">
        <v>14</v>
      </c>
      <c r="E103">
        <v>49</v>
      </c>
    </row>
    <row r="104" spans="1:5" x14ac:dyDescent="0.2">
      <c r="A104" t="s">
        <v>20</v>
      </c>
      <c r="B104">
        <v>246</v>
      </c>
      <c r="D104" t="s">
        <v>14</v>
      </c>
      <c r="E104">
        <v>1</v>
      </c>
    </row>
    <row r="105" spans="1:5" x14ac:dyDescent="0.2">
      <c r="A105" t="s">
        <v>20</v>
      </c>
      <c r="B105">
        <v>1396</v>
      </c>
      <c r="D105" t="s">
        <v>14</v>
      </c>
      <c r="E105">
        <v>245</v>
      </c>
    </row>
    <row r="106" spans="1:5" x14ac:dyDescent="0.2">
      <c r="A106" t="s">
        <v>20</v>
      </c>
      <c r="B106">
        <v>2506</v>
      </c>
      <c r="D106" t="s">
        <v>14</v>
      </c>
      <c r="E106">
        <v>32</v>
      </c>
    </row>
    <row r="107" spans="1:5" x14ac:dyDescent="0.2">
      <c r="A107" t="s">
        <v>20</v>
      </c>
      <c r="B107">
        <v>244</v>
      </c>
      <c r="D107" t="s">
        <v>14</v>
      </c>
      <c r="E107">
        <v>7</v>
      </c>
    </row>
    <row r="108" spans="1:5" x14ac:dyDescent="0.2">
      <c r="A108" t="s">
        <v>20</v>
      </c>
      <c r="B108">
        <v>146</v>
      </c>
      <c r="D108" t="s">
        <v>14</v>
      </c>
      <c r="E108">
        <v>803</v>
      </c>
    </row>
    <row r="109" spans="1:5" x14ac:dyDescent="0.2">
      <c r="A109" t="s">
        <v>20</v>
      </c>
      <c r="B109">
        <v>1267</v>
      </c>
      <c r="D109" t="s">
        <v>14</v>
      </c>
      <c r="E109">
        <v>16</v>
      </c>
    </row>
    <row r="110" spans="1:5" x14ac:dyDescent="0.2">
      <c r="A110" t="s">
        <v>20</v>
      </c>
      <c r="B110">
        <v>1561</v>
      </c>
      <c r="D110" t="s">
        <v>14</v>
      </c>
      <c r="E110">
        <v>31</v>
      </c>
    </row>
    <row r="111" spans="1:5" x14ac:dyDescent="0.2">
      <c r="A111" t="s">
        <v>20</v>
      </c>
      <c r="B111">
        <v>48</v>
      </c>
      <c r="D111" t="s">
        <v>14</v>
      </c>
      <c r="E111">
        <v>108</v>
      </c>
    </row>
    <row r="112" spans="1:5" x14ac:dyDescent="0.2">
      <c r="A112" t="s">
        <v>20</v>
      </c>
      <c r="B112">
        <v>2739</v>
      </c>
      <c r="D112" t="s">
        <v>14</v>
      </c>
      <c r="E112">
        <v>30</v>
      </c>
    </row>
    <row r="113" spans="1:5" x14ac:dyDescent="0.2">
      <c r="A113" t="s">
        <v>20</v>
      </c>
      <c r="B113">
        <v>3537</v>
      </c>
      <c r="D113" t="s">
        <v>14</v>
      </c>
      <c r="E113">
        <v>17</v>
      </c>
    </row>
    <row r="114" spans="1:5" x14ac:dyDescent="0.2">
      <c r="A114" t="s">
        <v>20</v>
      </c>
      <c r="B114">
        <v>2107</v>
      </c>
      <c r="D114" t="s">
        <v>14</v>
      </c>
      <c r="E114">
        <v>80</v>
      </c>
    </row>
    <row r="115" spans="1:5" x14ac:dyDescent="0.2">
      <c r="A115" t="s">
        <v>20</v>
      </c>
      <c r="B115">
        <v>3318</v>
      </c>
      <c r="D115" t="s">
        <v>14</v>
      </c>
      <c r="E115">
        <v>2468</v>
      </c>
    </row>
    <row r="116" spans="1:5" x14ac:dyDescent="0.2">
      <c r="A116" t="s">
        <v>20</v>
      </c>
      <c r="B116">
        <v>340</v>
      </c>
      <c r="D116" t="s">
        <v>14</v>
      </c>
      <c r="E116">
        <v>26</v>
      </c>
    </row>
    <row r="117" spans="1:5" x14ac:dyDescent="0.2">
      <c r="A117" t="s">
        <v>20</v>
      </c>
      <c r="B117">
        <v>1442</v>
      </c>
      <c r="D117" t="s">
        <v>14</v>
      </c>
      <c r="E117">
        <v>73</v>
      </c>
    </row>
    <row r="118" spans="1:5" x14ac:dyDescent="0.2">
      <c r="A118" t="s">
        <v>20</v>
      </c>
      <c r="B118">
        <v>126</v>
      </c>
      <c r="D118" t="s">
        <v>14</v>
      </c>
      <c r="E118">
        <v>128</v>
      </c>
    </row>
    <row r="119" spans="1:5" x14ac:dyDescent="0.2">
      <c r="A119" t="s">
        <v>20</v>
      </c>
      <c r="B119">
        <v>524</v>
      </c>
      <c r="D119" t="s">
        <v>14</v>
      </c>
      <c r="E119">
        <v>33</v>
      </c>
    </row>
    <row r="120" spans="1:5" x14ac:dyDescent="0.2">
      <c r="A120" t="s">
        <v>20</v>
      </c>
      <c r="B120">
        <v>1989</v>
      </c>
      <c r="D120" t="s">
        <v>14</v>
      </c>
      <c r="E120">
        <v>1072</v>
      </c>
    </row>
    <row r="121" spans="1:5" x14ac:dyDescent="0.2">
      <c r="A121" t="s">
        <v>20</v>
      </c>
      <c r="B121">
        <v>157</v>
      </c>
      <c r="D121" t="s">
        <v>14</v>
      </c>
      <c r="E121">
        <v>393</v>
      </c>
    </row>
    <row r="122" spans="1:5" x14ac:dyDescent="0.2">
      <c r="A122" t="s">
        <v>20</v>
      </c>
      <c r="B122">
        <v>4498</v>
      </c>
      <c r="D122" t="s">
        <v>14</v>
      </c>
      <c r="E122">
        <v>1257</v>
      </c>
    </row>
    <row r="123" spans="1:5" x14ac:dyDescent="0.2">
      <c r="A123" t="s">
        <v>20</v>
      </c>
      <c r="B123">
        <v>80</v>
      </c>
      <c r="D123" t="s">
        <v>14</v>
      </c>
      <c r="E123">
        <v>328</v>
      </c>
    </row>
    <row r="124" spans="1:5" x14ac:dyDescent="0.2">
      <c r="A124" t="s">
        <v>20</v>
      </c>
      <c r="B124">
        <v>43</v>
      </c>
      <c r="D124" t="s">
        <v>14</v>
      </c>
      <c r="E124">
        <v>147</v>
      </c>
    </row>
    <row r="125" spans="1:5" x14ac:dyDescent="0.2">
      <c r="A125" t="s">
        <v>20</v>
      </c>
      <c r="B125">
        <v>2053</v>
      </c>
      <c r="D125" t="s">
        <v>14</v>
      </c>
      <c r="E125">
        <v>830</v>
      </c>
    </row>
    <row r="126" spans="1:5" x14ac:dyDescent="0.2">
      <c r="A126" t="s">
        <v>20</v>
      </c>
      <c r="B126">
        <v>168</v>
      </c>
      <c r="D126" t="s">
        <v>14</v>
      </c>
      <c r="E126">
        <v>331</v>
      </c>
    </row>
    <row r="127" spans="1:5" x14ac:dyDescent="0.2">
      <c r="A127" t="s">
        <v>20</v>
      </c>
      <c r="B127">
        <v>4289</v>
      </c>
      <c r="D127" t="s">
        <v>14</v>
      </c>
      <c r="E127">
        <v>25</v>
      </c>
    </row>
    <row r="128" spans="1:5" x14ac:dyDescent="0.2">
      <c r="A128" t="s">
        <v>20</v>
      </c>
      <c r="B128">
        <v>165</v>
      </c>
      <c r="D128" t="s">
        <v>14</v>
      </c>
      <c r="E128">
        <v>3483</v>
      </c>
    </row>
    <row r="129" spans="1:5" x14ac:dyDescent="0.2">
      <c r="A129" t="s">
        <v>20</v>
      </c>
      <c r="B129">
        <v>1815</v>
      </c>
      <c r="D129" t="s">
        <v>14</v>
      </c>
      <c r="E129">
        <v>923</v>
      </c>
    </row>
    <row r="130" spans="1:5" x14ac:dyDescent="0.2">
      <c r="A130" t="s">
        <v>20</v>
      </c>
      <c r="B130">
        <v>397</v>
      </c>
      <c r="D130" t="s">
        <v>14</v>
      </c>
      <c r="E130">
        <v>1</v>
      </c>
    </row>
    <row r="131" spans="1:5" x14ac:dyDescent="0.2">
      <c r="A131" t="s">
        <v>20</v>
      </c>
      <c r="B131">
        <v>1539</v>
      </c>
      <c r="D131" t="s">
        <v>14</v>
      </c>
      <c r="E131">
        <v>33</v>
      </c>
    </row>
    <row r="132" spans="1:5" x14ac:dyDescent="0.2">
      <c r="A132" t="s">
        <v>20</v>
      </c>
      <c r="B132">
        <v>138</v>
      </c>
      <c r="D132" t="s">
        <v>14</v>
      </c>
      <c r="E132">
        <v>40</v>
      </c>
    </row>
    <row r="133" spans="1:5" x14ac:dyDescent="0.2">
      <c r="A133" t="s">
        <v>20</v>
      </c>
      <c r="B133">
        <v>3594</v>
      </c>
      <c r="D133" t="s">
        <v>14</v>
      </c>
      <c r="E133">
        <v>23</v>
      </c>
    </row>
    <row r="134" spans="1:5" x14ac:dyDescent="0.2">
      <c r="A134" t="s">
        <v>20</v>
      </c>
      <c r="B134">
        <v>5880</v>
      </c>
      <c r="D134" t="s">
        <v>14</v>
      </c>
      <c r="E134">
        <v>75</v>
      </c>
    </row>
    <row r="135" spans="1:5" x14ac:dyDescent="0.2">
      <c r="A135" t="s">
        <v>20</v>
      </c>
      <c r="B135">
        <v>112</v>
      </c>
      <c r="D135" t="s">
        <v>14</v>
      </c>
      <c r="E135">
        <v>2176</v>
      </c>
    </row>
    <row r="136" spans="1:5" x14ac:dyDescent="0.2">
      <c r="A136" t="s">
        <v>20</v>
      </c>
      <c r="B136">
        <v>943</v>
      </c>
      <c r="D136" t="s">
        <v>14</v>
      </c>
      <c r="E136">
        <v>441</v>
      </c>
    </row>
    <row r="137" spans="1:5" x14ac:dyDescent="0.2">
      <c r="A137" t="s">
        <v>20</v>
      </c>
      <c r="B137">
        <v>2468</v>
      </c>
      <c r="D137" t="s">
        <v>14</v>
      </c>
      <c r="E137">
        <v>25</v>
      </c>
    </row>
    <row r="138" spans="1:5" x14ac:dyDescent="0.2">
      <c r="A138" t="s">
        <v>20</v>
      </c>
      <c r="B138">
        <v>2551</v>
      </c>
      <c r="D138" t="s">
        <v>14</v>
      </c>
      <c r="E138">
        <v>127</v>
      </c>
    </row>
    <row r="139" spans="1:5" x14ac:dyDescent="0.2">
      <c r="A139" t="s">
        <v>20</v>
      </c>
      <c r="B139">
        <v>101</v>
      </c>
      <c r="D139" t="s">
        <v>14</v>
      </c>
      <c r="E139">
        <v>355</v>
      </c>
    </row>
    <row r="140" spans="1:5" x14ac:dyDescent="0.2">
      <c r="A140" t="s">
        <v>20</v>
      </c>
      <c r="B140">
        <v>92</v>
      </c>
      <c r="D140" t="s">
        <v>14</v>
      </c>
      <c r="E140">
        <v>44</v>
      </c>
    </row>
    <row r="141" spans="1:5" x14ac:dyDescent="0.2">
      <c r="A141" t="s">
        <v>20</v>
      </c>
      <c r="B141">
        <v>62</v>
      </c>
      <c r="D141" t="s">
        <v>14</v>
      </c>
      <c r="E141">
        <v>67</v>
      </c>
    </row>
    <row r="142" spans="1:5" x14ac:dyDescent="0.2">
      <c r="A142" t="s">
        <v>20</v>
      </c>
      <c r="B142">
        <v>149</v>
      </c>
      <c r="D142" t="s">
        <v>14</v>
      </c>
      <c r="E142">
        <v>1068</v>
      </c>
    </row>
    <row r="143" spans="1:5" x14ac:dyDescent="0.2">
      <c r="A143" t="s">
        <v>20</v>
      </c>
      <c r="B143">
        <v>329</v>
      </c>
      <c r="D143" t="s">
        <v>14</v>
      </c>
      <c r="E143">
        <v>424</v>
      </c>
    </row>
    <row r="144" spans="1:5" x14ac:dyDescent="0.2">
      <c r="A144" t="s">
        <v>20</v>
      </c>
      <c r="B144">
        <v>97</v>
      </c>
      <c r="D144" t="s">
        <v>14</v>
      </c>
      <c r="E144">
        <v>151</v>
      </c>
    </row>
    <row r="145" spans="1:5" x14ac:dyDescent="0.2">
      <c r="A145" t="s">
        <v>20</v>
      </c>
      <c r="B145">
        <v>1784</v>
      </c>
      <c r="D145" t="s">
        <v>14</v>
      </c>
      <c r="E145">
        <v>1608</v>
      </c>
    </row>
    <row r="146" spans="1:5" x14ac:dyDescent="0.2">
      <c r="A146" t="s">
        <v>20</v>
      </c>
      <c r="B146">
        <v>1684</v>
      </c>
      <c r="D146" t="s">
        <v>14</v>
      </c>
      <c r="E146">
        <v>941</v>
      </c>
    </row>
    <row r="147" spans="1:5" x14ac:dyDescent="0.2">
      <c r="A147" t="s">
        <v>20</v>
      </c>
      <c r="B147">
        <v>250</v>
      </c>
      <c r="D147" t="s">
        <v>14</v>
      </c>
      <c r="E147">
        <v>1</v>
      </c>
    </row>
    <row r="148" spans="1:5" x14ac:dyDescent="0.2">
      <c r="A148" t="s">
        <v>20</v>
      </c>
      <c r="B148">
        <v>238</v>
      </c>
      <c r="D148" t="s">
        <v>14</v>
      </c>
      <c r="E148">
        <v>40</v>
      </c>
    </row>
    <row r="149" spans="1:5" x14ac:dyDescent="0.2">
      <c r="A149" t="s">
        <v>20</v>
      </c>
      <c r="B149">
        <v>53</v>
      </c>
      <c r="D149" t="s">
        <v>14</v>
      </c>
      <c r="E149">
        <v>3015</v>
      </c>
    </row>
    <row r="150" spans="1:5" x14ac:dyDescent="0.2">
      <c r="A150" t="s">
        <v>20</v>
      </c>
      <c r="B150">
        <v>214</v>
      </c>
      <c r="D150" t="s">
        <v>14</v>
      </c>
      <c r="E150">
        <v>435</v>
      </c>
    </row>
    <row r="151" spans="1:5" x14ac:dyDescent="0.2">
      <c r="A151" t="s">
        <v>20</v>
      </c>
      <c r="B151">
        <v>222</v>
      </c>
      <c r="D151" t="s">
        <v>14</v>
      </c>
      <c r="E151">
        <v>714</v>
      </c>
    </row>
    <row r="152" spans="1:5" x14ac:dyDescent="0.2">
      <c r="A152" t="s">
        <v>20</v>
      </c>
      <c r="B152">
        <v>1884</v>
      </c>
      <c r="D152" t="s">
        <v>14</v>
      </c>
      <c r="E152">
        <v>5497</v>
      </c>
    </row>
    <row r="153" spans="1:5" x14ac:dyDescent="0.2">
      <c r="A153" t="s">
        <v>20</v>
      </c>
      <c r="B153">
        <v>218</v>
      </c>
      <c r="D153" t="s">
        <v>14</v>
      </c>
      <c r="E153">
        <v>418</v>
      </c>
    </row>
    <row r="154" spans="1:5" x14ac:dyDescent="0.2">
      <c r="A154" t="s">
        <v>20</v>
      </c>
      <c r="B154">
        <v>6465</v>
      </c>
      <c r="D154" t="s">
        <v>14</v>
      </c>
      <c r="E154">
        <v>1439</v>
      </c>
    </row>
    <row r="155" spans="1:5" x14ac:dyDescent="0.2">
      <c r="A155" t="s">
        <v>20</v>
      </c>
      <c r="B155">
        <v>59</v>
      </c>
      <c r="D155" t="s">
        <v>14</v>
      </c>
      <c r="E155">
        <v>15</v>
      </c>
    </row>
    <row r="156" spans="1:5" x14ac:dyDescent="0.2">
      <c r="A156" t="s">
        <v>20</v>
      </c>
      <c r="B156">
        <v>88</v>
      </c>
      <c r="D156" t="s">
        <v>14</v>
      </c>
      <c r="E156">
        <v>1999</v>
      </c>
    </row>
    <row r="157" spans="1:5" x14ac:dyDescent="0.2">
      <c r="A157" t="s">
        <v>20</v>
      </c>
      <c r="B157">
        <v>1697</v>
      </c>
      <c r="D157" t="s">
        <v>14</v>
      </c>
      <c r="E157">
        <v>118</v>
      </c>
    </row>
    <row r="158" spans="1:5" x14ac:dyDescent="0.2">
      <c r="A158" t="s">
        <v>20</v>
      </c>
      <c r="B158">
        <v>92</v>
      </c>
      <c r="D158" t="s">
        <v>14</v>
      </c>
      <c r="E158">
        <v>162</v>
      </c>
    </row>
    <row r="159" spans="1:5" x14ac:dyDescent="0.2">
      <c r="A159" t="s">
        <v>20</v>
      </c>
      <c r="B159">
        <v>186</v>
      </c>
      <c r="D159" t="s">
        <v>14</v>
      </c>
      <c r="E159">
        <v>83</v>
      </c>
    </row>
    <row r="160" spans="1:5" x14ac:dyDescent="0.2">
      <c r="A160" t="s">
        <v>20</v>
      </c>
      <c r="B160">
        <v>138</v>
      </c>
      <c r="D160" t="s">
        <v>14</v>
      </c>
      <c r="E160">
        <v>747</v>
      </c>
    </row>
    <row r="161" spans="1:5" x14ac:dyDescent="0.2">
      <c r="A161" t="s">
        <v>20</v>
      </c>
      <c r="B161">
        <v>261</v>
      </c>
      <c r="D161" t="s">
        <v>14</v>
      </c>
      <c r="E161">
        <v>84</v>
      </c>
    </row>
    <row r="162" spans="1:5" x14ac:dyDescent="0.2">
      <c r="A162" t="s">
        <v>20</v>
      </c>
      <c r="B162">
        <v>107</v>
      </c>
      <c r="D162" t="s">
        <v>14</v>
      </c>
      <c r="E162">
        <v>91</v>
      </c>
    </row>
    <row r="163" spans="1:5" x14ac:dyDescent="0.2">
      <c r="A163" t="s">
        <v>20</v>
      </c>
      <c r="B163">
        <v>199</v>
      </c>
      <c r="D163" t="s">
        <v>14</v>
      </c>
      <c r="E163">
        <v>792</v>
      </c>
    </row>
    <row r="164" spans="1:5" x14ac:dyDescent="0.2">
      <c r="A164" t="s">
        <v>20</v>
      </c>
      <c r="B164">
        <v>5512</v>
      </c>
      <c r="D164" t="s">
        <v>14</v>
      </c>
      <c r="E164">
        <v>32</v>
      </c>
    </row>
    <row r="165" spans="1:5" x14ac:dyDescent="0.2">
      <c r="A165" t="s">
        <v>20</v>
      </c>
      <c r="B165">
        <v>86</v>
      </c>
      <c r="D165" t="s">
        <v>14</v>
      </c>
      <c r="E165">
        <v>186</v>
      </c>
    </row>
    <row r="166" spans="1:5" x14ac:dyDescent="0.2">
      <c r="A166" t="s">
        <v>20</v>
      </c>
      <c r="B166">
        <v>2768</v>
      </c>
      <c r="D166" t="s">
        <v>14</v>
      </c>
      <c r="E166">
        <v>605</v>
      </c>
    </row>
    <row r="167" spans="1:5" x14ac:dyDescent="0.2">
      <c r="A167" t="s">
        <v>20</v>
      </c>
      <c r="B167">
        <v>48</v>
      </c>
      <c r="D167" t="s">
        <v>14</v>
      </c>
      <c r="E167">
        <v>1</v>
      </c>
    </row>
    <row r="168" spans="1:5" x14ac:dyDescent="0.2">
      <c r="A168" t="s">
        <v>20</v>
      </c>
      <c r="B168">
        <v>87</v>
      </c>
      <c r="D168" t="s">
        <v>14</v>
      </c>
      <c r="E168">
        <v>31</v>
      </c>
    </row>
    <row r="169" spans="1:5" x14ac:dyDescent="0.2">
      <c r="A169" t="s">
        <v>20</v>
      </c>
      <c r="B169">
        <v>1894</v>
      </c>
      <c r="D169" t="s">
        <v>14</v>
      </c>
      <c r="E169">
        <v>1181</v>
      </c>
    </row>
    <row r="170" spans="1:5" x14ac:dyDescent="0.2">
      <c r="A170" t="s">
        <v>20</v>
      </c>
      <c r="B170">
        <v>282</v>
      </c>
      <c r="D170" t="s">
        <v>14</v>
      </c>
      <c r="E170">
        <v>39</v>
      </c>
    </row>
    <row r="171" spans="1:5" x14ac:dyDescent="0.2">
      <c r="A171" t="s">
        <v>20</v>
      </c>
      <c r="B171">
        <v>116</v>
      </c>
      <c r="D171" t="s">
        <v>14</v>
      </c>
      <c r="E171">
        <v>46</v>
      </c>
    </row>
    <row r="172" spans="1:5" x14ac:dyDescent="0.2">
      <c r="A172" t="s">
        <v>20</v>
      </c>
      <c r="B172">
        <v>83</v>
      </c>
      <c r="D172" t="s">
        <v>14</v>
      </c>
      <c r="E172">
        <v>105</v>
      </c>
    </row>
    <row r="173" spans="1:5" x14ac:dyDescent="0.2">
      <c r="A173" t="s">
        <v>20</v>
      </c>
      <c r="B173">
        <v>91</v>
      </c>
      <c r="D173" t="s">
        <v>14</v>
      </c>
      <c r="E173">
        <v>535</v>
      </c>
    </row>
    <row r="174" spans="1:5" x14ac:dyDescent="0.2">
      <c r="A174" t="s">
        <v>20</v>
      </c>
      <c r="B174">
        <v>546</v>
      </c>
      <c r="D174" t="s">
        <v>14</v>
      </c>
      <c r="E174">
        <v>16</v>
      </c>
    </row>
    <row r="175" spans="1:5" x14ac:dyDescent="0.2">
      <c r="A175" t="s">
        <v>20</v>
      </c>
      <c r="B175">
        <v>393</v>
      </c>
      <c r="D175" t="s">
        <v>14</v>
      </c>
      <c r="E175">
        <v>575</v>
      </c>
    </row>
    <row r="176" spans="1:5" x14ac:dyDescent="0.2">
      <c r="A176" t="s">
        <v>20</v>
      </c>
      <c r="B176">
        <v>133</v>
      </c>
      <c r="D176" t="s">
        <v>14</v>
      </c>
      <c r="E176">
        <v>1120</v>
      </c>
    </row>
    <row r="177" spans="1:5" x14ac:dyDescent="0.2">
      <c r="A177" t="s">
        <v>20</v>
      </c>
      <c r="B177">
        <v>254</v>
      </c>
      <c r="D177" t="s">
        <v>14</v>
      </c>
      <c r="E177">
        <v>113</v>
      </c>
    </row>
    <row r="178" spans="1:5" x14ac:dyDescent="0.2">
      <c r="A178" t="s">
        <v>20</v>
      </c>
      <c r="B178">
        <v>176</v>
      </c>
      <c r="D178" t="s">
        <v>14</v>
      </c>
      <c r="E178">
        <v>1538</v>
      </c>
    </row>
    <row r="179" spans="1:5" x14ac:dyDescent="0.2">
      <c r="A179" t="s">
        <v>20</v>
      </c>
      <c r="B179">
        <v>337</v>
      </c>
      <c r="D179" t="s">
        <v>14</v>
      </c>
      <c r="E179">
        <v>9</v>
      </c>
    </row>
    <row r="180" spans="1:5" x14ac:dyDescent="0.2">
      <c r="A180" t="s">
        <v>20</v>
      </c>
      <c r="B180">
        <v>107</v>
      </c>
      <c r="D180" t="s">
        <v>14</v>
      </c>
      <c r="E180">
        <v>554</v>
      </c>
    </row>
    <row r="181" spans="1:5" x14ac:dyDescent="0.2">
      <c r="A181" t="s">
        <v>20</v>
      </c>
      <c r="B181">
        <v>183</v>
      </c>
      <c r="D181" t="s">
        <v>14</v>
      </c>
      <c r="E181">
        <v>648</v>
      </c>
    </row>
    <row r="182" spans="1:5" x14ac:dyDescent="0.2">
      <c r="A182" t="s">
        <v>20</v>
      </c>
      <c r="B182">
        <v>72</v>
      </c>
      <c r="D182" t="s">
        <v>14</v>
      </c>
      <c r="E182">
        <v>21</v>
      </c>
    </row>
    <row r="183" spans="1:5" x14ac:dyDescent="0.2">
      <c r="A183" t="s">
        <v>20</v>
      </c>
      <c r="B183">
        <v>295</v>
      </c>
      <c r="D183" t="s">
        <v>14</v>
      </c>
      <c r="E183">
        <v>54</v>
      </c>
    </row>
    <row r="184" spans="1:5" x14ac:dyDescent="0.2">
      <c r="A184" t="s">
        <v>20</v>
      </c>
      <c r="B184">
        <v>142</v>
      </c>
      <c r="D184" t="s">
        <v>14</v>
      </c>
      <c r="E184">
        <v>120</v>
      </c>
    </row>
    <row r="185" spans="1:5" x14ac:dyDescent="0.2">
      <c r="A185" t="s">
        <v>20</v>
      </c>
      <c r="B185">
        <v>85</v>
      </c>
      <c r="D185" t="s">
        <v>14</v>
      </c>
      <c r="E185">
        <v>579</v>
      </c>
    </row>
    <row r="186" spans="1:5" x14ac:dyDescent="0.2">
      <c r="A186" t="s">
        <v>20</v>
      </c>
      <c r="B186">
        <v>659</v>
      </c>
      <c r="D186" t="s">
        <v>14</v>
      </c>
      <c r="E186">
        <v>2072</v>
      </c>
    </row>
    <row r="187" spans="1:5" x14ac:dyDescent="0.2">
      <c r="A187" t="s">
        <v>20</v>
      </c>
      <c r="B187">
        <v>121</v>
      </c>
      <c r="D187" t="s">
        <v>14</v>
      </c>
      <c r="E187">
        <v>0</v>
      </c>
    </row>
    <row r="188" spans="1:5" x14ac:dyDescent="0.2">
      <c r="A188" t="s">
        <v>20</v>
      </c>
      <c r="B188">
        <v>3742</v>
      </c>
      <c r="D188" t="s">
        <v>14</v>
      </c>
      <c r="E188">
        <v>1796</v>
      </c>
    </row>
    <row r="189" spans="1:5" x14ac:dyDescent="0.2">
      <c r="A189" t="s">
        <v>20</v>
      </c>
      <c r="B189">
        <v>223</v>
      </c>
      <c r="D189" t="s">
        <v>14</v>
      </c>
      <c r="E189">
        <v>62</v>
      </c>
    </row>
    <row r="190" spans="1:5" x14ac:dyDescent="0.2">
      <c r="A190" t="s">
        <v>20</v>
      </c>
      <c r="B190">
        <v>133</v>
      </c>
      <c r="D190" t="s">
        <v>14</v>
      </c>
      <c r="E190">
        <v>347</v>
      </c>
    </row>
    <row r="191" spans="1:5" x14ac:dyDescent="0.2">
      <c r="A191" t="s">
        <v>20</v>
      </c>
      <c r="B191">
        <v>5168</v>
      </c>
      <c r="D191" t="s">
        <v>14</v>
      </c>
      <c r="E191">
        <v>19</v>
      </c>
    </row>
    <row r="192" spans="1:5" x14ac:dyDescent="0.2">
      <c r="A192" t="s">
        <v>20</v>
      </c>
      <c r="B192">
        <v>307</v>
      </c>
      <c r="D192" t="s">
        <v>14</v>
      </c>
      <c r="E192">
        <v>1258</v>
      </c>
    </row>
    <row r="193" spans="1:5" x14ac:dyDescent="0.2">
      <c r="A193" t="s">
        <v>20</v>
      </c>
      <c r="B193">
        <v>2441</v>
      </c>
      <c r="D193" t="s">
        <v>14</v>
      </c>
      <c r="E193">
        <v>362</v>
      </c>
    </row>
    <row r="194" spans="1:5" x14ac:dyDescent="0.2">
      <c r="A194" t="s">
        <v>20</v>
      </c>
      <c r="B194">
        <v>1385</v>
      </c>
      <c r="D194" t="s">
        <v>14</v>
      </c>
      <c r="E194">
        <v>133</v>
      </c>
    </row>
    <row r="195" spans="1:5" x14ac:dyDescent="0.2">
      <c r="A195" t="s">
        <v>20</v>
      </c>
      <c r="B195">
        <v>190</v>
      </c>
      <c r="D195" t="s">
        <v>14</v>
      </c>
      <c r="E195">
        <v>846</v>
      </c>
    </row>
    <row r="196" spans="1:5" x14ac:dyDescent="0.2">
      <c r="A196" t="s">
        <v>20</v>
      </c>
      <c r="B196">
        <v>470</v>
      </c>
      <c r="D196" t="s">
        <v>14</v>
      </c>
      <c r="E196">
        <v>10</v>
      </c>
    </row>
    <row r="197" spans="1:5" x14ac:dyDescent="0.2">
      <c r="A197" t="s">
        <v>20</v>
      </c>
      <c r="B197">
        <v>253</v>
      </c>
      <c r="D197" t="s">
        <v>14</v>
      </c>
      <c r="E197">
        <v>191</v>
      </c>
    </row>
    <row r="198" spans="1:5" x14ac:dyDescent="0.2">
      <c r="A198" t="s">
        <v>20</v>
      </c>
      <c r="B198">
        <v>1113</v>
      </c>
      <c r="D198" t="s">
        <v>14</v>
      </c>
      <c r="E198">
        <v>1979</v>
      </c>
    </row>
    <row r="199" spans="1:5" x14ac:dyDescent="0.2">
      <c r="A199" t="s">
        <v>20</v>
      </c>
      <c r="B199">
        <v>2283</v>
      </c>
      <c r="D199" t="s">
        <v>14</v>
      </c>
      <c r="E199">
        <v>63</v>
      </c>
    </row>
    <row r="200" spans="1:5" x14ac:dyDescent="0.2">
      <c r="A200" t="s">
        <v>20</v>
      </c>
      <c r="B200">
        <v>1095</v>
      </c>
      <c r="D200" t="s">
        <v>14</v>
      </c>
      <c r="E200">
        <v>6080</v>
      </c>
    </row>
    <row r="201" spans="1:5" x14ac:dyDescent="0.2">
      <c r="A201" t="s">
        <v>20</v>
      </c>
      <c r="B201">
        <v>1690</v>
      </c>
      <c r="D201" t="s">
        <v>14</v>
      </c>
      <c r="E201">
        <v>80</v>
      </c>
    </row>
    <row r="202" spans="1:5" x14ac:dyDescent="0.2">
      <c r="A202" t="s">
        <v>20</v>
      </c>
      <c r="B202">
        <v>191</v>
      </c>
      <c r="D202" t="s">
        <v>14</v>
      </c>
      <c r="E202">
        <v>9</v>
      </c>
    </row>
    <row r="203" spans="1:5" x14ac:dyDescent="0.2">
      <c r="A203" t="s">
        <v>20</v>
      </c>
      <c r="B203">
        <v>2013</v>
      </c>
      <c r="D203" t="s">
        <v>14</v>
      </c>
      <c r="E203">
        <v>1784</v>
      </c>
    </row>
    <row r="204" spans="1:5" x14ac:dyDescent="0.2">
      <c r="A204" t="s">
        <v>20</v>
      </c>
      <c r="B204">
        <v>1703</v>
      </c>
      <c r="D204" t="s">
        <v>14</v>
      </c>
      <c r="E204">
        <v>243</v>
      </c>
    </row>
    <row r="205" spans="1:5" x14ac:dyDescent="0.2">
      <c r="A205" t="s">
        <v>20</v>
      </c>
      <c r="B205">
        <v>80</v>
      </c>
      <c r="D205" t="s">
        <v>14</v>
      </c>
      <c r="E205">
        <v>1296</v>
      </c>
    </row>
    <row r="206" spans="1:5" x14ac:dyDescent="0.2">
      <c r="A206" t="s">
        <v>20</v>
      </c>
      <c r="B206">
        <v>41</v>
      </c>
      <c r="D206" t="s">
        <v>14</v>
      </c>
      <c r="E206">
        <v>77</v>
      </c>
    </row>
    <row r="207" spans="1:5" x14ac:dyDescent="0.2">
      <c r="A207" t="s">
        <v>20</v>
      </c>
      <c r="B207">
        <v>187</v>
      </c>
      <c r="D207" t="s">
        <v>14</v>
      </c>
      <c r="E207">
        <v>395</v>
      </c>
    </row>
    <row r="208" spans="1:5" x14ac:dyDescent="0.2">
      <c r="A208" t="s">
        <v>20</v>
      </c>
      <c r="B208">
        <v>2875</v>
      </c>
      <c r="D208" t="s">
        <v>14</v>
      </c>
      <c r="E208">
        <v>49</v>
      </c>
    </row>
    <row r="209" spans="1:5" x14ac:dyDescent="0.2">
      <c r="A209" t="s">
        <v>20</v>
      </c>
      <c r="B209">
        <v>88</v>
      </c>
      <c r="D209" t="s">
        <v>14</v>
      </c>
      <c r="E209">
        <v>180</v>
      </c>
    </row>
    <row r="210" spans="1:5" x14ac:dyDescent="0.2">
      <c r="A210" t="s">
        <v>20</v>
      </c>
      <c r="B210">
        <v>191</v>
      </c>
      <c r="D210" t="s">
        <v>14</v>
      </c>
      <c r="E210">
        <v>2690</v>
      </c>
    </row>
    <row r="211" spans="1:5" x14ac:dyDescent="0.2">
      <c r="A211" t="s">
        <v>20</v>
      </c>
      <c r="B211">
        <v>139</v>
      </c>
      <c r="D211" t="s">
        <v>14</v>
      </c>
      <c r="E211">
        <v>2779</v>
      </c>
    </row>
    <row r="212" spans="1:5" x14ac:dyDescent="0.2">
      <c r="A212" t="s">
        <v>20</v>
      </c>
      <c r="B212">
        <v>186</v>
      </c>
      <c r="D212" t="s">
        <v>14</v>
      </c>
      <c r="E212">
        <v>92</v>
      </c>
    </row>
    <row r="213" spans="1:5" x14ac:dyDescent="0.2">
      <c r="A213" t="s">
        <v>20</v>
      </c>
      <c r="B213">
        <v>112</v>
      </c>
      <c r="D213" t="s">
        <v>14</v>
      </c>
      <c r="E213">
        <v>1028</v>
      </c>
    </row>
    <row r="214" spans="1:5" x14ac:dyDescent="0.2">
      <c r="A214" t="s">
        <v>20</v>
      </c>
      <c r="B214">
        <v>101</v>
      </c>
      <c r="D214" t="s">
        <v>14</v>
      </c>
      <c r="E214">
        <v>26</v>
      </c>
    </row>
    <row r="215" spans="1:5" x14ac:dyDescent="0.2">
      <c r="A215" t="s">
        <v>20</v>
      </c>
      <c r="B215">
        <v>206</v>
      </c>
      <c r="D215" t="s">
        <v>14</v>
      </c>
      <c r="E215">
        <v>1790</v>
      </c>
    </row>
    <row r="216" spans="1:5" x14ac:dyDescent="0.2">
      <c r="A216" t="s">
        <v>20</v>
      </c>
      <c r="B216">
        <v>154</v>
      </c>
      <c r="D216" t="s">
        <v>14</v>
      </c>
      <c r="E216">
        <v>37</v>
      </c>
    </row>
    <row r="217" spans="1:5" x14ac:dyDescent="0.2">
      <c r="A217" t="s">
        <v>20</v>
      </c>
      <c r="B217">
        <v>5966</v>
      </c>
      <c r="D217" t="s">
        <v>14</v>
      </c>
      <c r="E217">
        <v>35</v>
      </c>
    </row>
    <row r="218" spans="1:5" x14ac:dyDescent="0.2">
      <c r="A218" t="s">
        <v>20</v>
      </c>
      <c r="B218">
        <v>169</v>
      </c>
      <c r="D218" t="s">
        <v>14</v>
      </c>
      <c r="E218">
        <v>558</v>
      </c>
    </row>
    <row r="219" spans="1:5" x14ac:dyDescent="0.2">
      <c r="A219" t="s">
        <v>20</v>
      </c>
      <c r="B219">
        <v>2106</v>
      </c>
      <c r="D219" t="s">
        <v>14</v>
      </c>
      <c r="E219">
        <v>64</v>
      </c>
    </row>
    <row r="220" spans="1:5" x14ac:dyDescent="0.2">
      <c r="A220" t="s">
        <v>20</v>
      </c>
      <c r="B220">
        <v>131</v>
      </c>
      <c r="D220" t="s">
        <v>14</v>
      </c>
      <c r="E220">
        <v>245</v>
      </c>
    </row>
    <row r="221" spans="1:5" x14ac:dyDescent="0.2">
      <c r="A221" t="s">
        <v>20</v>
      </c>
      <c r="B221">
        <v>84</v>
      </c>
      <c r="D221" t="s">
        <v>14</v>
      </c>
      <c r="E221">
        <v>71</v>
      </c>
    </row>
    <row r="222" spans="1:5" x14ac:dyDescent="0.2">
      <c r="A222" t="s">
        <v>20</v>
      </c>
      <c r="B222">
        <v>155</v>
      </c>
      <c r="D222" t="s">
        <v>14</v>
      </c>
      <c r="E222">
        <v>42</v>
      </c>
    </row>
    <row r="223" spans="1:5" x14ac:dyDescent="0.2">
      <c r="A223" t="s">
        <v>20</v>
      </c>
      <c r="B223">
        <v>189</v>
      </c>
      <c r="D223" t="s">
        <v>14</v>
      </c>
      <c r="E223">
        <v>156</v>
      </c>
    </row>
    <row r="224" spans="1:5" x14ac:dyDescent="0.2">
      <c r="A224" t="s">
        <v>20</v>
      </c>
      <c r="B224">
        <v>4799</v>
      </c>
      <c r="D224" t="s">
        <v>14</v>
      </c>
      <c r="E224">
        <v>1368</v>
      </c>
    </row>
    <row r="225" spans="1:5" x14ac:dyDescent="0.2">
      <c r="A225" t="s">
        <v>20</v>
      </c>
      <c r="B225">
        <v>1137</v>
      </c>
      <c r="D225" t="s">
        <v>14</v>
      </c>
      <c r="E225">
        <v>102</v>
      </c>
    </row>
    <row r="226" spans="1:5" x14ac:dyDescent="0.2">
      <c r="A226" t="s">
        <v>20</v>
      </c>
      <c r="B226">
        <v>1152</v>
      </c>
      <c r="D226" t="s">
        <v>14</v>
      </c>
      <c r="E226">
        <v>86</v>
      </c>
    </row>
    <row r="227" spans="1:5" x14ac:dyDescent="0.2">
      <c r="A227" t="s">
        <v>20</v>
      </c>
      <c r="B227">
        <v>50</v>
      </c>
      <c r="D227" t="s">
        <v>14</v>
      </c>
      <c r="E227">
        <v>253</v>
      </c>
    </row>
    <row r="228" spans="1:5" x14ac:dyDescent="0.2">
      <c r="A228" t="s">
        <v>20</v>
      </c>
      <c r="B228">
        <v>3059</v>
      </c>
      <c r="D228" t="s">
        <v>14</v>
      </c>
      <c r="E228">
        <v>157</v>
      </c>
    </row>
    <row r="229" spans="1:5" x14ac:dyDescent="0.2">
      <c r="A229" t="s">
        <v>20</v>
      </c>
      <c r="B229">
        <v>34</v>
      </c>
      <c r="D229" t="s">
        <v>14</v>
      </c>
      <c r="E229">
        <v>183</v>
      </c>
    </row>
    <row r="230" spans="1:5" x14ac:dyDescent="0.2">
      <c r="A230" t="s">
        <v>20</v>
      </c>
      <c r="B230">
        <v>220</v>
      </c>
      <c r="D230" t="s">
        <v>14</v>
      </c>
      <c r="E230">
        <v>82</v>
      </c>
    </row>
    <row r="231" spans="1:5" x14ac:dyDescent="0.2">
      <c r="A231" t="s">
        <v>20</v>
      </c>
      <c r="B231">
        <v>1604</v>
      </c>
      <c r="D231" t="s">
        <v>14</v>
      </c>
      <c r="E231">
        <v>1</v>
      </c>
    </row>
    <row r="232" spans="1:5" x14ac:dyDescent="0.2">
      <c r="A232" t="s">
        <v>20</v>
      </c>
      <c r="B232">
        <v>454</v>
      </c>
      <c r="D232" t="s">
        <v>14</v>
      </c>
      <c r="E232">
        <v>1198</v>
      </c>
    </row>
    <row r="233" spans="1:5" x14ac:dyDescent="0.2">
      <c r="A233" t="s">
        <v>20</v>
      </c>
      <c r="B233">
        <v>123</v>
      </c>
      <c r="D233" t="s">
        <v>14</v>
      </c>
      <c r="E233">
        <v>648</v>
      </c>
    </row>
    <row r="234" spans="1:5" x14ac:dyDescent="0.2">
      <c r="A234" t="s">
        <v>20</v>
      </c>
      <c r="B234">
        <v>299</v>
      </c>
      <c r="D234" t="s">
        <v>14</v>
      </c>
      <c r="E234">
        <v>64</v>
      </c>
    </row>
    <row r="235" spans="1:5" x14ac:dyDescent="0.2">
      <c r="A235" t="s">
        <v>20</v>
      </c>
      <c r="B235">
        <v>2237</v>
      </c>
      <c r="D235" t="s">
        <v>14</v>
      </c>
      <c r="E235">
        <v>62</v>
      </c>
    </row>
    <row r="236" spans="1:5" x14ac:dyDescent="0.2">
      <c r="A236" t="s">
        <v>20</v>
      </c>
      <c r="B236">
        <v>645</v>
      </c>
      <c r="D236" t="s">
        <v>14</v>
      </c>
      <c r="E236">
        <v>750</v>
      </c>
    </row>
    <row r="237" spans="1:5" x14ac:dyDescent="0.2">
      <c r="A237" t="s">
        <v>20</v>
      </c>
      <c r="B237">
        <v>484</v>
      </c>
      <c r="D237" t="s">
        <v>14</v>
      </c>
      <c r="E237">
        <v>105</v>
      </c>
    </row>
    <row r="238" spans="1:5" x14ac:dyDescent="0.2">
      <c r="A238" t="s">
        <v>20</v>
      </c>
      <c r="B238">
        <v>154</v>
      </c>
      <c r="D238" t="s">
        <v>14</v>
      </c>
      <c r="E238">
        <v>2604</v>
      </c>
    </row>
    <row r="239" spans="1:5" x14ac:dyDescent="0.2">
      <c r="A239" t="s">
        <v>20</v>
      </c>
      <c r="B239">
        <v>82</v>
      </c>
      <c r="D239" t="s">
        <v>14</v>
      </c>
      <c r="E239">
        <v>65</v>
      </c>
    </row>
    <row r="240" spans="1:5" x14ac:dyDescent="0.2">
      <c r="A240" t="s">
        <v>20</v>
      </c>
      <c r="B240">
        <v>134</v>
      </c>
      <c r="D240" t="s">
        <v>14</v>
      </c>
      <c r="E240">
        <v>94</v>
      </c>
    </row>
    <row r="241" spans="1:5" x14ac:dyDescent="0.2">
      <c r="A241" t="s">
        <v>20</v>
      </c>
      <c r="B241">
        <v>5203</v>
      </c>
      <c r="D241" t="s">
        <v>14</v>
      </c>
      <c r="E241">
        <v>257</v>
      </c>
    </row>
    <row r="242" spans="1:5" x14ac:dyDescent="0.2">
      <c r="A242" t="s">
        <v>20</v>
      </c>
      <c r="B242">
        <v>94</v>
      </c>
      <c r="D242" t="s">
        <v>14</v>
      </c>
      <c r="E242">
        <v>2928</v>
      </c>
    </row>
    <row r="243" spans="1:5" x14ac:dyDescent="0.2">
      <c r="A243" t="s">
        <v>20</v>
      </c>
      <c r="B243">
        <v>205</v>
      </c>
      <c r="D243" t="s">
        <v>14</v>
      </c>
      <c r="E243">
        <v>4697</v>
      </c>
    </row>
    <row r="244" spans="1:5" x14ac:dyDescent="0.2">
      <c r="A244" t="s">
        <v>20</v>
      </c>
      <c r="B244">
        <v>92</v>
      </c>
      <c r="D244" t="s">
        <v>14</v>
      </c>
      <c r="E244">
        <v>2915</v>
      </c>
    </row>
    <row r="245" spans="1:5" x14ac:dyDescent="0.2">
      <c r="A245" t="s">
        <v>20</v>
      </c>
      <c r="B245">
        <v>219</v>
      </c>
      <c r="D245" t="s">
        <v>14</v>
      </c>
      <c r="E245">
        <v>18</v>
      </c>
    </row>
    <row r="246" spans="1:5" x14ac:dyDescent="0.2">
      <c r="A246" t="s">
        <v>20</v>
      </c>
      <c r="B246">
        <v>2526</v>
      </c>
      <c r="D246" t="s">
        <v>14</v>
      </c>
      <c r="E246">
        <v>602</v>
      </c>
    </row>
    <row r="247" spans="1:5" x14ac:dyDescent="0.2">
      <c r="A247" t="s">
        <v>20</v>
      </c>
      <c r="B247">
        <v>94</v>
      </c>
      <c r="D247" t="s">
        <v>14</v>
      </c>
      <c r="E247">
        <v>1</v>
      </c>
    </row>
    <row r="248" spans="1:5" x14ac:dyDescent="0.2">
      <c r="A248" t="s">
        <v>20</v>
      </c>
      <c r="B248">
        <v>1713</v>
      </c>
      <c r="D248" t="s">
        <v>14</v>
      </c>
      <c r="E248">
        <v>3868</v>
      </c>
    </row>
    <row r="249" spans="1:5" x14ac:dyDescent="0.2">
      <c r="A249" t="s">
        <v>20</v>
      </c>
      <c r="B249">
        <v>249</v>
      </c>
      <c r="D249" t="s">
        <v>14</v>
      </c>
      <c r="E249">
        <v>504</v>
      </c>
    </row>
    <row r="250" spans="1:5" x14ac:dyDescent="0.2">
      <c r="A250" t="s">
        <v>20</v>
      </c>
      <c r="B250">
        <v>192</v>
      </c>
      <c r="D250" t="s">
        <v>14</v>
      </c>
      <c r="E250">
        <v>14</v>
      </c>
    </row>
    <row r="251" spans="1:5" x14ac:dyDescent="0.2">
      <c r="A251" t="s">
        <v>20</v>
      </c>
      <c r="B251">
        <v>247</v>
      </c>
      <c r="D251" t="s">
        <v>14</v>
      </c>
      <c r="E251">
        <v>750</v>
      </c>
    </row>
    <row r="252" spans="1:5" x14ac:dyDescent="0.2">
      <c r="A252" t="s">
        <v>20</v>
      </c>
      <c r="B252">
        <v>2293</v>
      </c>
      <c r="D252" t="s">
        <v>14</v>
      </c>
      <c r="E252">
        <v>77</v>
      </c>
    </row>
    <row r="253" spans="1:5" x14ac:dyDescent="0.2">
      <c r="A253" t="s">
        <v>20</v>
      </c>
      <c r="B253">
        <v>3131</v>
      </c>
      <c r="D253" t="s">
        <v>14</v>
      </c>
      <c r="E253">
        <v>752</v>
      </c>
    </row>
    <row r="254" spans="1:5" x14ac:dyDescent="0.2">
      <c r="A254" t="s">
        <v>20</v>
      </c>
      <c r="B254">
        <v>143</v>
      </c>
      <c r="D254" t="s">
        <v>14</v>
      </c>
      <c r="E254">
        <v>131</v>
      </c>
    </row>
    <row r="255" spans="1:5" x14ac:dyDescent="0.2">
      <c r="A255" t="s">
        <v>20</v>
      </c>
      <c r="B255">
        <v>296</v>
      </c>
      <c r="D255" t="s">
        <v>14</v>
      </c>
      <c r="E255">
        <v>87</v>
      </c>
    </row>
    <row r="256" spans="1:5" x14ac:dyDescent="0.2">
      <c r="A256" t="s">
        <v>20</v>
      </c>
      <c r="B256">
        <v>170</v>
      </c>
      <c r="D256" t="s">
        <v>14</v>
      </c>
      <c r="E256">
        <v>1063</v>
      </c>
    </row>
    <row r="257" spans="1:5" x14ac:dyDescent="0.2">
      <c r="A257" t="s">
        <v>20</v>
      </c>
      <c r="B257">
        <v>86</v>
      </c>
      <c r="D257" t="s">
        <v>14</v>
      </c>
      <c r="E257">
        <v>76</v>
      </c>
    </row>
    <row r="258" spans="1:5" x14ac:dyDescent="0.2">
      <c r="A258" t="s">
        <v>20</v>
      </c>
      <c r="B258">
        <v>6286</v>
      </c>
      <c r="D258" t="s">
        <v>14</v>
      </c>
      <c r="E258">
        <v>4428</v>
      </c>
    </row>
    <row r="259" spans="1:5" x14ac:dyDescent="0.2">
      <c r="A259" t="s">
        <v>20</v>
      </c>
      <c r="B259">
        <v>3727</v>
      </c>
      <c r="D259" t="s">
        <v>14</v>
      </c>
      <c r="E259">
        <v>58</v>
      </c>
    </row>
    <row r="260" spans="1:5" x14ac:dyDescent="0.2">
      <c r="A260" t="s">
        <v>20</v>
      </c>
      <c r="B260">
        <v>1605</v>
      </c>
      <c r="D260" t="s">
        <v>14</v>
      </c>
      <c r="E260">
        <v>111</v>
      </c>
    </row>
    <row r="261" spans="1:5" x14ac:dyDescent="0.2">
      <c r="A261" t="s">
        <v>20</v>
      </c>
      <c r="B261">
        <v>2120</v>
      </c>
      <c r="D261" t="s">
        <v>14</v>
      </c>
      <c r="E261">
        <v>2955</v>
      </c>
    </row>
    <row r="262" spans="1:5" x14ac:dyDescent="0.2">
      <c r="A262" t="s">
        <v>20</v>
      </c>
      <c r="B262">
        <v>50</v>
      </c>
      <c r="D262" t="s">
        <v>14</v>
      </c>
      <c r="E262">
        <v>1657</v>
      </c>
    </row>
    <row r="263" spans="1:5" x14ac:dyDescent="0.2">
      <c r="A263" t="s">
        <v>20</v>
      </c>
      <c r="B263">
        <v>2080</v>
      </c>
      <c r="D263" t="s">
        <v>14</v>
      </c>
      <c r="E263">
        <v>926</v>
      </c>
    </row>
    <row r="264" spans="1:5" x14ac:dyDescent="0.2">
      <c r="A264" t="s">
        <v>20</v>
      </c>
      <c r="B264">
        <v>2105</v>
      </c>
      <c r="D264" t="s">
        <v>14</v>
      </c>
      <c r="E264">
        <v>77</v>
      </c>
    </row>
    <row r="265" spans="1:5" x14ac:dyDescent="0.2">
      <c r="A265" t="s">
        <v>20</v>
      </c>
      <c r="B265">
        <v>2436</v>
      </c>
      <c r="D265" t="s">
        <v>14</v>
      </c>
      <c r="E265">
        <v>1748</v>
      </c>
    </row>
    <row r="266" spans="1:5" x14ac:dyDescent="0.2">
      <c r="A266" t="s">
        <v>20</v>
      </c>
      <c r="B266">
        <v>80</v>
      </c>
      <c r="D266" t="s">
        <v>14</v>
      </c>
      <c r="E266">
        <v>79</v>
      </c>
    </row>
    <row r="267" spans="1:5" x14ac:dyDescent="0.2">
      <c r="A267" t="s">
        <v>20</v>
      </c>
      <c r="B267">
        <v>42</v>
      </c>
      <c r="D267" t="s">
        <v>14</v>
      </c>
      <c r="E267">
        <v>889</v>
      </c>
    </row>
    <row r="268" spans="1:5" x14ac:dyDescent="0.2">
      <c r="A268" t="s">
        <v>20</v>
      </c>
      <c r="B268">
        <v>139</v>
      </c>
      <c r="D268" t="s">
        <v>14</v>
      </c>
      <c r="E268">
        <v>56</v>
      </c>
    </row>
    <row r="269" spans="1:5" x14ac:dyDescent="0.2">
      <c r="A269" t="s">
        <v>20</v>
      </c>
      <c r="B269">
        <v>159</v>
      </c>
      <c r="D269" t="s">
        <v>14</v>
      </c>
      <c r="E269">
        <v>1</v>
      </c>
    </row>
    <row r="270" spans="1:5" x14ac:dyDescent="0.2">
      <c r="A270" t="s">
        <v>20</v>
      </c>
      <c r="B270">
        <v>381</v>
      </c>
      <c r="D270" t="s">
        <v>14</v>
      </c>
      <c r="E270">
        <v>83</v>
      </c>
    </row>
    <row r="271" spans="1:5" x14ac:dyDescent="0.2">
      <c r="A271" t="s">
        <v>20</v>
      </c>
      <c r="B271">
        <v>194</v>
      </c>
      <c r="D271" t="s">
        <v>14</v>
      </c>
      <c r="E271">
        <v>2025</v>
      </c>
    </row>
    <row r="272" spans="1:5" x14ac:dyDescent="0.2">
      <c r="A272" t="s">
        <v>20</v>
      </c>
      <c r="B272">
        <v>106</v>
      </c>
      <c r="D272" t="s">
        <v>14</v>
      </c>
      <c r="E272">
        <v>14</v>
      </c>
    </row>
    <row r="273" spans="1:5" x14ac:dyDescent="0.2">
      <c r="A273" t="s">
        <v>20</v>
      </c>
      <c r="B273">
        <v>142</v>
      </c>
      <c r="D273" t="s">
        <v>14</v>
      </c>
      <c r="E273">
        <v>656</v>
      </c>
    </row>
    <row r="274" spans="1:5" x14ac:dyDescent="0.2">
      <c r="A274" t="s">
        <v>20</v>
      </c>
      <c r="B274">
        <v>211</v>
      </c>
      <c r="D274" t="s">
        <v>14</v>
      </c>
      <c r="E274">
        <v>1596</v>
      </c>
    </row>
    <row r="275" spans="1:5" x14ac:dyDescent="0.2">
      <c r="A275" t="s">
        <v>20</v>
      </c>
      <c r="B275">
        <v>2756</v>
      </c>
      <c r="D275" t="s">
        <v>14</v>
      </c>
      <c r="E275">
        <v>10</v>
      </c>
    </row>
    <row r="276" spans="1:5" x14ac:dyDescent="0.2">
      <c r="A276" t="s">
        <v>20</v>
      </c>
      <c r="B276">
        <v>173</v>
      </c>
      <c r="D276" t="s">
        <v>14</v>
      </c>
      <c r="E276">
        <v>1121</v>
      </c>
    </row>
    <row r="277" spans="1:5" x14ac:dyDescent="0.2">
      <c r="A277" t="s">
        <v>20</v>
      </c>
      <c r="B277">
        <v>87</v>
      </c>
      <c r="D277" t="s">
        <v>14</v>
      </c>
      <c r="E277">
        <v>15</v>
      </c>
    </row>
    <row r="278" spans="1:5" x14ac:dyDescent="0.2">
      <c r="A278" t="s">
        <v>20</v>
      </c>
      <c r="B278">
        <v>1572</v>
      </c>
      <c r="D278" t="s">
        <v>14</v>
      </c>
      <c r="E278">
        <v>191</v>
      </c>
    </row>
    <row r="279" spans="1:5" x14ac:dyDescent="0.2">
      <c r="A279" t="s">
        <v>20</v>
      </c>
      <c r="B279">
        <v>2346</v>
      </c>
      <c r="D279" t="s">
        <v>14</v>
      </c>
      <c r="E279">
        <v>16</v>
      </c>
    </row>
    <row r="280" spans="1:5" x14ac:dyDescent="0.2">
      <c r="A280" t="s">
        <v>20</v>
      </c>
      <c r="B280">
        <v>115</v>
      </c>
      <c r="D280" t="s">
        <v>14</v>
      </c>
      <c r="E280">
        <v>17</v>
      </c>
    </row>
    <row r="281" spans="1:5" x14ac:dyDescent="0.2">
      <c r="A281" t="s">
        <v>20</v>
      </c>
      <c r="B281">
        <v>85</v>
      </c>
      <c r="D281" t="s">
        <v>14</v>
      </c>
      <c r="E281">
        <v>34</v>
      </c>
    </row>
    <row r="282" spans="1:5" x14ac:dyDescent="0.2">
      <c r="A282" t="s">
        <v>20</v>
      </c>
      <c r="B282">
        <v>144</v>
      </c>
      <c r="D282" t="s">
        <v>14</v>
      </c>
      <c r="E282">
        <v>1</v>
      </c>
    </row>
    <row r="283" spans="1:5" x14ac:dyDescent="0.2">
      <c r="A283" t="s">
        <v>20</v>
      </c>
      <c r="B283">
        <v>2443</v>
      </c>
      <c r="D283" t="s">
        <v>14</v>
      </c>
      <c r="E283">
        <v>1274</v>
      </c>
    </row>
    <row r="284" spans="1:5" x14ac:dyDescent="0.2">
      <c r="A284" t="s">
        <v>20</v>
      </c>
      <c r="B284">
        <v>64</v>
      </c>
      <c r="D284" t="s">
        <v>14</v>
      </c>
      <c r="E284">
        <v>210</v>
      </c>
    </row>
    <row r="285" spans="1:5" x14ac:dyDescent="0.2">
      <c r="A285" t="s">
        <v>20</v>
      </c>
      <c r="B285">
        <v>268</v>
      </c>
      <c r="D285" t="s">
        <v>14</v>
      </c>
      <c r="E285">
        <v>248</v>
      </c>
    </row>
    <row r="286" spans="1:5" x14ac:dyDescent="0.2">
      <c r="A286" t="s">
        <v>20</v>
      </c>
      <c r="B286">
        <v>195</v>
      </c>
      <c r="D286" t="s">
        <v>14</v>
      </c>
      <c r="E286">
        <v>513</v>
      </c>
    </row>
    <row r="287" spans="1:5" x14ac:dyDescent="0.2">
      <c r="A287" t="s">
        <v>20</v>
      </c>
      <c r="B287">
        <v>186</v>
      </c>
      <c r="D287" t="s">
        <v>14</v>
      </c>
      <c r="E287">
        <v>3410</v>
      </c>
    </row>
    <row r="288" spans="1:5" x14ac:dyDescent="0.2">
      <c r="A288" t="s">
        <v>20</v>
      </c>
      <c r="B288">
        <v>460</v>
      </c>
      <c r="D288" t="s">
        <v>14</v>
      </c>
      <c r="E288">
        <v>10</v>
      </c>
    </row>
    <row r="289" spans="1:5" x14ac:dyDescent="0.2">
      <c r="A289" t="s">
        <v>20</v>
      </c>
      <c r="B289">
        <v>2528</v>
      </c>
      <c r="D289" t="s">
        <v>14</v>
      </c>
      <c r="E289">
        <v>2201</v>
      </c>
    </row>
    <row r="290" spans="1:5" x14ac:dyDescent="0.2">
      <c r="A290" t="s">
        <v>20</v>
      </c>
      <c r="B290">
        <v>3657</v>
      </c>
      <c r="D290" t="s">
        <v>14</v>
      </c>
      <c r="E290">
        <v>676</v>
      </c>
    </row>
    <row r="291" spans="1:5" x14ac:dyDescent="0.2">
      <c r="A291" t="s">
        <v>20</v>
      </c>
      <c r="B291">
        <v>131</v>
      </c>
      <c r="D291" t="s">
        <v>14</v>
      </c>
      <c r="E291">
        <v>831</v>
      </c>
    </row>
    <row r="292" spans="1:5" x14ac:dyDescent="0.2">
      <c r="A292" t="s">
        <v>20</v>
      </c>
      <c r="B292">
        <v>239</v>
      </c>
      <c r="D292" t="s">
        <v>14</v>
      </c>
      <c r="E292">
        <v>859</v>
      </c>
    </row>
    <row r="293" spans="1:5" x14ac:dyDescent="0.2">
      <c r="A293" t="s">
        <v>20</v>
      </c>
      <c r="B293">
        <v>78</v>
      </c>
      <c r="D293" t="s">
        <v>14</v>
      </c>
      <c r="E293">
        <v>45</v>
      </c>
    </row>
    <row r="294" spans="1:5" x14ac:dyDescent="0.2">
      <c r="A294" t="s">
        <v>20</v>
      </c>
      <c r="B294">
        <v>1773</v>
      </c>
      <c r="D294" t="s">
        <v>14</v>
      </c>
      <c r="E294">
        <v>6</v>
      </c>
    </row>
    <row r="295" spans="1:5" x14ac:dyDescent="0.2">
      <c r="A295" t="s">
        <v>20</v>
      </c>
      <c r="B295">
        <v>32</v>
      </c>
      <c r="D295" t="s">
        <v>14</v>
      </c>
      <c r="E295">
        <v>7</v>
      </c>
    </row>
    <row r="296" spans="1:5" x14ac:dyDescent="0.2">
      <c r="A296" t="s">
        <v>20</v>
      </c>
      <c r="B296">
        <v>369</v>
      </c>
      <c r="D296" t="s">
        <v>14</v>
      </c>
      <c r="E296">
        <v>31</v>
      </c>
    </row>
    <row r="297" spans="1:5" x14ac:dyDescent="0.2">
      <c r="A297" t="s">
        <v>20</v>
      </c>
      <c r="B297">
        <v>89</v>
      </c>
      <c r="D297" t="s">
        <v>14</v>
      </c>
      <c r="E297">
        <v>78</v>
      </c>
    </row>
    <row r="298" spans="1:5" x14ac:dyDescent="0.2">
      <c r="A298" t="s">
        <v>20</v>
      </c>
      <c r="B298">
        <v>147</v>
      </c>
      <c r="D298" t="s">
        <v>14</v>
      </c>
      <c r="E298">
        <v>1225</v>
      </c>
    </row>
    <row r="299" spans="1:5" x14ac:dyDescent="0.2">
      <c r="A299" t="s">
        <v>20</v>
      </c>
      <c r="B299">
        <v>126</v>
      </c>
      <c r="D299" t="s">
        <v>14</v>
      </c>
      <c r="E299">
        <v>1</v>
      </c>
    </row>
    <row r="300" spans="1:5" x14ac:dyDescent="0.2">
      <c r="A300" t="s">
        <v>20</v>
      </c>
      <c r="B300">
        <v>2218</v>
      </c>
      <c r="D300" t="s">
        <v>14</v>
      </c>
      <c r="E300">
        <v>67</v>
      </c>
    </row>
    <row r="301" spans="1:5" x14ac:dyDescent="0.2">
      <c r="A301" t="s">
        <v>20</v>
      </c>
      <c r="B301">
        <v>202</v>
      </c>
      <c r="D301" t="s">
        <v>14</v>
      </c>
      <c r="E301">
        <v>19</v>
      </c>
    </row>
    <row r="302" spans="1:5" x14ac:dyDescent="0.2">
      <c r="A302" t="s">
        <v>20</v>
      </c>
      <c r="B302">
        <v>140</v>
      </c>
      <c r="D302" t="s">
        <v>14</v>
      </c>
      <c r="E302">
        <v>2108</v>
      </c>
    </row>
    <row r="303" spans="1:5" x14ac:dyDescent="0.2">
      <c r="A303" t="s">
        <v>20</v>
      </c>
      <c r="B303">
        <v>1052</v>
      </c>
      <c r="D303" t="s">
        <v>14</v>
      </c>
      <c r="E303">
        <v>679</v>
      </c>
    </row>
    <row r="304" spans="1:5" x14ac:dyDescent="0.2">
      <c r="A304" t="s">
        <v>20</v>
      </c>
      <c r="B304">
        <v>247</v>
      </c>
      <c r="D304" t="s">
        <v>14</v>
      </c>
      <c r="E304">
        <v>36</v>
      </c>
    </row>
    <row r="305" spans="1:5" x14ac:dyDescent="0.2">
      <c r="A305" t="s">
        <v>20</v>
      </c>
      <c r="B305">
        <v>84</v>
      </c>
      <c r="D305" t="s">
        <v>14</v>
      </c>
      <c r="E305">
        <v>47</v>
      </c>
    </row>
    <row r="306" spans="1:5" x14ac:dyDescent="0.2">
      <c r="A306" t="s">
        <v>20</v>
      </c>
      <c r="B306">
        <v>88</v>
      </c>
      <c r="D306" t="s">
        <v>14</v>
      </c>
      <c r="E306">
        <v>70</v>
      </c>
    </row>
    <row r="307" spans="1:5" x14ac:dyDescent="0.2">
      <c r="A307" t="s">
        <v>20</v>
      </c>
      <c r="B307">
        <v>156</v>
      </c>
      <c r="D307" t="s">
        <v>14</v>
      </c>
      <c r="E307">
        <v>154</v>
      </c>
    </row>
    <row r="308" spans="1:5" x14ac:dyDescent="0.2">
      <c r="A308" t="s">
        <v>20</v>
      </c>
      <c r="B308">
        <v>2985</v>
      </c>
      <c r="D308" t="s">
        <v>14</v>
      </c>
      <c r="E308">
        <v>22</v>
      </c>
    </row>
    <row r="309" spans="1:5" x14ac:dyDescent="0.2">
      <c r="A309" t="s">
        <v>20</v>
      </c>
      <c r="B309">
        <v>762</v>
      </c>
      <c r="D309" t="s">
        <v>14</v>
      </c>
      <c r="E309">
        <v>1758</v>
      </c>
    </row>
    <row r="310" spans="1:5" x14ac:dyDescent="0.2">
      <c r="A310" t="s">
        <v>20</v>
      </c>
      <c r="B310">
        <v>554</v>
      </c>
      <c r="D310" t="s">
        <v>14</v>
      </c>
      <c r="E310">
        <v>94</v>
      </c>
    </row>
    <row r="311" spans="1:5" x14ac:dyDescent="0.2">
      <c r="A311" t="s">
        <v>20</v>
      </c>
      <c r="B311">
        <v>135</v>
      </c>
      <c r="D311" t="s">
        <v>14</v>
      </c>
      <c r="E311">
        <v>33</v>
      </c>
    </row>
    <row r="312" spans="1:5" x14ac:dyDescent="0.2">
      <c r="A312" t="s">
        <v>20</v>
      </c>
      <c r="B312">
        <v>122</v>
      </c>
      <c r="D312" t="s">
        <v>14</v>
      </c>
      <c r="E312">
        <v>1</v>
      </c>
    </row>
    <row r="313" spans="1:5" x14ac:dyDescent="0.2">
      <c r="A313" t="s">
        <v>20</v>
      </c>
      <c r="B313">
        <v>221</v>
      </c>
      <c r="D313" t="s">
        <v>14</v>
      </c>
      <c r="E313">
        <v>31</v>
      </c>
    </row>
    <row r="314" spans="1:5" x14ac:dyDescent="0.2">
      <c r="A314" t="s">
        <v>20</v>
      </c>
      <c r="B314">
        <v>126</v>
      </c>
      <c r="D314" t="s">
        <v>14</v>
      </c>
      <c r="E314">
        <v>35</v>
      </c>
    </row>
    <row r="315" spans="1:5" x14ac:dyDescent="0.2">
      <c r="A315" t="s">
        <v>20</v>
      </c>
      <c r="B315">
        <v>1022</v>
      </c>
      <c r="D315" t="s">
        <v>14</v>
      </c>
      <c r="E315">
        <v>63</v>
      </c>
    </row>
    <row r="316" spans="1:5" x14ac:dyDescent="0.2">
      <c r="A316" t="s">
        <v>20</v>
      </c>
      <c r="B316">
        <v>3177</v>
      </c>
      <c r="D316" t="s">
        <v>14</v>
      </c>
      <c r="E316">
        <v>526</v>
      </c>
    </row>
    <row r="317" spans="1:5" x14ac:dyDescent="0.2">
      <c r="A317" t="s">
        <v>20</v>
      </c>
      <c r="B317">
        <v>198</v>
      </c>
      <c r="D317" t="s">
        <v>14</v>
      </c>
      <c r="E317">
        <v>121</v>
      </c>
    </row>
    <row r="318" spans="1:5" x14ac:dyDescent="0.2">
      <c r="A318" t="s">
        <v>20</v>
      </c>
      <c r="B318">
        <v>85</v>
      </c>
      <c r="D318" t="s">
        <v>14</v>
      </c>
      <c r="E318">
        <v>67</v>
      </c>
    </row>
    <row r="319" spans="1:5" x14ac:dyDescent="0.2">
      <c r="A319" t="s">
        <v>20</v>
      </c>
      <c r="B319">
        <v>3596</v>
      </c>
      <c r="D319" t="s">
        <v>14</v>
      </c>
      <c r="E319">
        <v>57</v>
      </c>
    </row>
    <row r="320" spans="1:5" x14ac:dyDescent="0.2">
      <c r="A320" t="s">
        <v>20</v>
      </c>
      <c r="B320">
        <v>244</v>
      </c>
      <c r="D320" t="s">
        <v>14</v>
      </c>
      <c r="E320">
        <v>1229</v>
      </c>
    </row>
    <row r="321" spans="1:5" x14ac:dyDescent="0.2">
      <c r="A321" t="s">
        <v>20</v>
      </c>
      <c r="B321">
        <v>5180</v>
      </c>
      <c r="D321" t="s">
        <v>14</v>
      </c>
      <c r="E321">
        <v>12</v>
      </c>
    </row>
    <row r="322" spans="1:5" x14ac:dyDescent="0.2">
      <c r="A322" t="s">
        <v>20</v>
      </c>
      <c r="B322">
        <v>589</v>
      </c>
      <c r="D322" t="s">
        <v>14</v>
      </c>
      <c r="E322">
        <v>452</v>
      </c>
    </row>
    <row r="323" spans="1:5" x14ac:dyDescent="0.2">
      <c r="A323" t="s">
        <v>20</v>
      </c>
      <c r="B323">
        <v>2725</v>
      </c>
      <c r="D323" t="s">
        <v>14</v>
      </c>
      <c r="E323">
        <v>1886</v>
      </c>
    </row>
    <row r="324" spans="1:5" x14ac:dyDescent="0.2">
      <c r="A324" t="s">
        <v>20</v>
      </c>
      <c r="B324">
        <v>300</v>
      </c>
      <c r="D324" t="s">
        <v>14</v>
      </c>
      <c r="E324">
        <v>1825</v>
      </c>
    </row>
    <row r="325" spans="1:5" x14ac:dyDescent="0.2">
      <c r="A325" t="s">
        <v>20</v>
      </c>
      <c r="B325">
        <v>144</v>
      </c>
      <c r="D325" t="s">
        <v>14</v>
      </c>
      <c r="E325">
        <v>31</v>
      </c>
    </row>
    <row r="326" spans="1:5" x14ac:dyDescent="0.2">
      <c r="A326" t="s">
        <v>20</v>
      </c>
      <c r="B326">
        <v>87</v>
      </c>
      <c r="D326" t="s">
        <v>14</v>
      </c>
      <c r="E326">
        <v>107</v>
      </c>
    </row>
    <row r="327" spans="1:5" x14ac:dyDescent="0.2">
      <c r="A327" t="s">
        <v>20</v>
      </c>
      <c r="B327">
        <v>3116</v>
      </c>
      <c r="D327" t="s">
        <v>14</v>
      </c>
      <c r="E327">
        <v>27</v>
      </c>
    </row>
    <row r="328" spans="1:5" x14ac:dyDescent="0.2">
      <c r="A328" t="s">
        <v>20</v>
      </c>
      <c r="B328">
        <v>909</v>
      </c>
      <c r="D328" t="s">
        <v>14</v>
      </c>
      <c r="E328">
        <v>1221</v>
      </c>
    </row>
    <row r="329" spans="1:5" x14ac:dyDescent="0.2">
      <c r="A329" t="s">
        <v>20</v>
      </c>
      <c r="B329">
        <v>1613</v>
      </c>
      <c r="D329" t="s">
        <v>14</v>
      </c>
      <c r="E329">
        <v>1</v>
      </c>
    </row>
    <row r="330" spans="1:5" x14ac:dyDescent="0.2">
      <c r="A330" t="s">
        <v>20</v>
      </c>
      <c r="B330">
        <v>136</v>
      </c>
      <c r="D330" t="s">
        <v>14</v>
      </c>
      <c r="E330">
        <v>16</v>
      </c>
    </row>
    <row r="331" spans="1:5" x14ac:dyDescent="0.2">
      <c r="A331" t="s">
        <v>20</v>
      </c>
      <c r="B331">
        <v>130</v>
      </c>
      <c r="D331" t="s">
        <v>14</v>
      </c>
      <c r="E331">
        <v>41</v>
      </c>
    </row>
    <row r="332" spans="1:5" x14ac:dyDescent="0.2">
      <c r="A332" t="s">
        <v>20</v>
      </c>
      <c r="B332">
        <v>102</v>
      </c>
      <c r="D332" t="s">
        <v>14</v>
      </c>
      <c r="E332">
        <v>523</v>
      </c>
    </row>
    <row r="333" spans="1:5" x14ac:dyDescent="0.2">
      <c r="A333" t="s">
        <v>20</v>
      </c>
      <c r="B333">
        <v>4006</v>
      </c>
      <c r="D333" t="s">
        <v>14</v>
      </c>
      <c r="E333">
        <v>141</v>
      </c>
    </row>
    <row r="334" spans="1:5" x14ac:dyDescent="0.2">
      <c r="A334" t="s">
        <v>20</v>
      </c>
      <c r="B334">
        <v>1629</v>
      </c>
      <c r="D334" t="s">
        <v>14</v>
      </c>
      <c r="E334">
        <v>52</v>
      </c>
    </row>
    <row r="335" spans="1:5" x14ac:dyDescent="0.2">
      <c r="A335" t="s">
        <v>20</v>
      </c>
      <c r="B335">
        <v>2188</v>
      </c>
      <c r="D335" t="s">
        <v>14</v>
      </c>
      <c r="E335">
        <v>225</v>
      </c>
    </row>
    <row r="336" spans="1:5" x14ac:dyDescent="0.2">
      <c r="A336" t="s">
        <v>20</v>
      </c>
      <c r="B336">
        <v>2409</v>
      </c>
      <c r="D336" t="s">
        <v>14</v>
      </c>
      <c r="E336">
        <v>38</v>
      </c>
    </row>
    <row r="337" spans="1:5" x14ac:dyDescent="0.2">
      <c r="A337" t="s">
        <v>20</v>
      </c>
      <c r="B337">
        <v>194</v>
      </c>
      <c r="D337" t="s">
        <v>14</v>
      </c>
      <c r="E337">
        <v>15</v>
      </c>
    </row>
    <row r="338" spans="1:5" x14ac:dyDescent="0.2">
      <c r="A338" t="s">
        <v>20</v>
      </c>
      <c r="B338">
        <v>1140</v>
      </c>
      <c r="D338" t="s">
        <v>14</v>
      </c>
      <c r="E338">
        <v>37</v>
      </c>
    </row>
    <row r="339" spans="1:5" x14ac:dyDescent="0.2">
      <c r="A339" t="s">
        <v>20</v>
      </c>
      <c r="B339">
        <v>102</v>
      </c>
      <c r="D339" t="s">
        <v>14</v>
      </c>
      <c r="E339">
        <v>112</v>
      </c>
    </row>
    <row r="340" spans="1:5" x14ac:dyDescent="0.2">
      <c r="A340" t="s">
        <v>20</v>
      </c>
      <c r="B340">
        <v>2857</v>
      </c>
      <c r="D340" t="s">
        <v>14</v>
      </c>
      <c r="E340">
        <v>21</v>
      </c>
    </row>
    <row r="341" spans="1:5" x14ac:dyDescent="0.2">
      <c r="A341" t="s">
        <v>20</v>
      </c>
      <c r="B341">
        <v>107</v>
      </c>
      <c r="D341" t="s">
        <v>14</v>
      </c>
      <c r="E341">
        <v>67</v>
      </c>
    </row>
    <row r="342" spans="1:5" x14ac:dyDescent="0.2">
      <c r="A342" t="s">
        <v>20</v>
      </c>
      <c r="B342">
        <v>160</v>
      </c>
      <c r="D342" t="s">
        <v>14</v>
      </c>
      <c r="E342">
        <v>78</v>
      </c>
    </row>
    <row r="343" spans="1:5" x14ac:dyDescent="0.2">
      <c r="A343" t="s">
        <v>20</v>
      </c>
      <c r="B343">
        <v>2230</v>
      </c>
      <c r="D343" t="s">
        <v>14</v>
      </c>
      <c r="E343">
        <v>67</v>
      </c>
    </row>
    <row r="344" spans="1:5" x14ac:dyDescent="0.2">
      <c r="A344" t="s">
        <v>20</v>
      </c>
      <c r="B344">
        <v>316</v>
      </c>
      <c r="D344" t="s">
        <v>14</v>
      </c>
      <c r="E344">
        <v>263</v>
      </c>
    </row>
    <row r="345" spans="1:5" x14ac:dyDescent="0.2">
      <c r="A345" t="s">
        <v>20</v>
      </c>
      <c r="B345">
        <v>117</v>
      </c>
      <c r="D345" t="s">
        <v>14</v>
      </c>
      <c r="E345">
        <v>1691</v>
      </c>
    </row>
    <row r="346" spans="1:5" x14ac:dyDescent="0.2">
      <c r="A346" t="s">
        <v>20</v>
      </c>
      <c r="B346">
        <v>6406</v>
      </c>
      <c r="D346" t="s">
        <v>14</v>
      </c>
      <c r="E346">
        <v>181</v>
      </c>
    </row>
    <row r="347" spans="1:5" x14ac:dyDescent="0.2">
      <c r="A347" t="s">
        <v>20</v>
      </c>
      <c r="B347">
        <v>192</v>
      </c>
      <c r="D347" t="s">
        <v>14</v>
      </c>
      <c r="E347">
        <v>13</v>
      </c>
    </row>
    <row r="348" spans="1:5" x14ac:dyDescent="0.2">
      <c r="A348" t="s">
        <v>20</v>
      </c>
      <c r="B348">
        <v>26</v>
      </c>
      <c r="D348" t="s">
        <v>14</v>
      </c>
      <c r="E348">
        <v>1</v>
      </c>
    </row>
    <row r="349" spans="1:5" x14ac:dyDescent="0.2">
      <c r="A349" t="s">
        <v>20</v>
      </c>
      <c r="B349">
        <v>723</v>
      </c>
      <c r="D349" t="s">
        <v>14</v>
      </c>
      <c r="E349">
        <v>21</v>
      </c>
    </row>
    <row r="350" spans="1:5" x14ac:dyDescent="0.2">
      <c r="A350" t="s">
        <v>20</v>
      </c>
      <c r="B350">
        <v>170</v>
      </c>
      <c r="D350" t="s">
        <v>14</v>
      </c>
      <c r="E350">
        <v>830</v>
      </c>
    </row>
    <row r="351" spans="1:5" x14ac:dyDescent="0.2">
      <c r="A351" t="s">
        <v>20</v>
      </c>
      <c r="B351">
        <v>238</v>
      </c>
      <c r="D351" t="s">
        <v>14</v>
      </c>
      <c r="E351">
        <v>130</v>
      </c>
    </row>
    <row r="352" spans="1:5" x14ac:dyDescent="0.2">
      <c r="A352" t="s">
        <v>20</v>
      </c>
      <c r="B352">
        <v>55</v>
      </c>
      <c r="D352" t="s">
        <v>14</v>
      </c>
      <c r="E352">
        <v>55</v>
      </c>
    </row>
    <row r="353" spans="1:5" x14ac:dyDescent="0.2">
      <c r="A353" t="s">
        <v>20</v>
      </c>
      <c r="B353">
        <v>128</v>
      </c>
      <c r="D353" t="s">
        <v>14</v>
      </c>
      <c r="E353">
        <v>114</v>
      </c>
    </row>
    <row r="354" spans="1:5" x14ac:dyDescent="0.2">
      <c r="A354" t="s">
        <v>20</v>
      </c>
      <c r="B354">
        <v>2144</v>
      </c>
      <c r="D354" t="s">
        <v>14</v>
      </c>
      <c r="E354">
        <v>594</v>
      </c>
    </row>
    <row r="355" spans="1:5" x14ac:dyDescent="0.2">
      <c r="A355" t="s">
        <v>20</v>
      </c>
      <c r="B355">
        <v>2693</v>
      </c>
      <c r="D355" t="s">
        <v>14</v>
      </c>
      <c r="E355">
        <v>24</v>
      </c>
    </row>
    <row r="356" spans="1:5" x14ac:dyDescent="0.2">
      <c r="A356" t="s">
        <v>20</v>
      </c>
      <c r="B356">
        <v>432</v>
      </c>
      <c r="D356" t="s">
        <v>14</v>
      </c>
      <c r="E356">
        <v>252</v>
      </c>
    </row>
    <row r="357" spans="1:5" x14ac:dyDescent="0.2">
      <c r="A357" t="s">
        <v>20</v>
      </c>
      <c r="B357">
        <v>189</v>
      </c>
      <c r="D357" t="s">
        <v>14</v>
      </c>
      <c r="E357">
        <v>67</v>
      </c>
    </row>
    <row r="358" spans="1:5" x14ac:dyDescent="0.2">
      <c r="A358" t="s">
        <v>20</v>
      </c>
      <c r="B358">
        <v>154</v>
      </c>
      <c r="D358" t="s">
        <v>14</v>
      </c>
      <c r="E358">
        <v>742</v>
      </c>
    </row>
    <row r="359" spans="1:5" x14ac:dyDescent="0.2">
      <c r="A359" t="s">
        <v>20</v>
      </c>
      <c r="B359">
        <v>96</v>
      </c>
      <c r="D359" t="s">
        <v>14</v>
      </c>
      <c r="E359">
        <v>75</v>
      </c>
    </row>
    <row r="360" spans="1:5" x14ac:dyDescent="0.2">
      <c r="A360" t="s">
        <v>20</v>
      </c>
      <c r="B360">
        <v>3063</v>
      </c>
      <c r="D360" t="s">
        <v>14</v>
      </c>
      <c r="E360">
        <v>4405</v>
      </c>
    </row>
    <row r="361" spans="1:5" x14ac:dyDescent="0.2">
      <c r="A361" t="s">
        <v>20</v>
      </c>
      <c r="B361">
        <v>2266</v>
      </c>
      <c r="D361" t="s">
        <v>14</v>
      </c>
      <c r="E361">
        <v>92</v>
      </c>
    </row>
    <row r="362" spans="1:5" x14ac:dyDescent="0.2">
      <c r="A362" t="s">
        <v>20</v>
      </c>
      <c r="B362">
        <v>194</v>
      </c>
      <c r="D362" t="s">
        <v>14</v>
      </c>
      <c r="E362">
        <v>64</v>
      </c>
    </row>
    <row r="363" spans="1:5" x14ac:dyDescent="0.2">
      <c r="A363" t="s">
        <v>20</v>
      </c>
      <c r="B363">
        <v>129</v>
      </c>
      <c r="D363" t="s">
        <v>14</v>
      </c>
      <c r="E363">
        <v>64</v>
      </c>
    </row>
    <row r="364" spans="1:5" x14ac:dyDescent="0.2">
      <c r="A364" t="s">
        <v>20</v>
      </c>
      <c r="B364">
        <v>375</v>
      </c>
      <c r="D364" t="s">
        <v>14</v>
      </c>
      <c r="E364">
        <v>842</v>
      </c>
    </row>
    <row r="365" spans="1:5" x14ac:dyDescent="0.2">
      <c r="A365" t="s">
        <v>20</v>
      </c>
      <c r="B365">
        <v>409</v>
      </c>
      <c r="D365" t="s">
        <v>14</v>
      </c>
      <c r="E365">
        <v>112</v>
      </c>
    </row>
    <row r="366" spans="1:5" x14ac:dyDescent="0.2">
      <c r="A366" t="s">
        <v>20</v>
      </c>
      <c r="B366">
        <v>234</v>
      </c>
      <c r="D366" t="s">
        <v>14</v>
      </c>
      <c r="E366">
        <v>374</v>
      </c>
    </row>
    <row r="367" spans="1:5" x14ac:dyDescent="0.2">
      <c r="A367" t="s">
        <v>20</v>
      </c>
      <c r="B367">
        <v>3016</v>
      </c>
    </row>
    <row r="368" spans="1:5" x14ac:dyDescent="0.2">
      <c r="A368" t="s">
        <v>20</v>
      </c>
      <c r="B368">
        <v>264</v>
      </c>
    </row>
    <row r="369" spans="1:2" x14ac:dyDescent="0.2">
      <c r="A369" t="s">
        <v>20</v>
      </c>
      <c r="B369">
        <v>272</v>
      </c>
    </row>
    <row r="370" spans="1:2" x14ac:dyDescent="0.2">
      <c r="A370" t="s">
        <v>20</v>
      </c>
      <c r="B370">
        <v>419</v>
      </c>
    </row>
    <row r="371" spans="1:2" x14ac:dyDescent="0.2">
      <c r="A371" t="s">
        <v>20</v>
      </c>
      <c r="B371">
        <v>1621</v>
      </c>
    </row>
    <row r="372" spans="1:2" x14ac:dyDescent="0.2">
      <c r="A372" t="s">
        <v>20</v>
      </c>
      <c r="B372">
        <v>1101</v>
      </c>
    </row>
    <row r="373" spans="1:2" x14ac:dyDescent="0.2">
      <c r="A373" t="s">
        <v>20</v>
      </c>
      <c r="B373">
        <v>1073</v>
      </c>
    </row>
    <row r="374" spans="1:2" x14ac:dyDescent="0.2">
      <c r="A374" t="s">
        <v>20</v>
      </c>
      <c r="B374">
        <v>331</v>
      </c>
    </row>
    <row r="375" spans="1:2" x14ac:dyDescent="0.2">
      <c r="A375" t="s">
        <v>20</v>
      </c>
      <c r="B375">
        <v>1170</v>
      </c>
    </row>
    <row r="376" spans="1:2" x14ac:dyDescent="0.2">
      <c r="A376" t="s">
        <v>20</v>
      </c>
      <c r="B376">
        <v>363</v>
      </c>
    </row>
    <row r="377" spans="1:2" x14ac:dyDescent="0.2">
      <c r="A377" t="s">
        <v>20</v>
      </c>
      <c r="B377">
        <v>103</v>
      </c>
    </row>
    <row r="378" spans="1:2" x14ac:dyDescent="0.2">
      <c r="A378" t="s">
        <v>20</v>
      </c>
      <c r="B378">
        <v>147</v>
      </c>
    </row>
    <row r="379" spans="1:2" x14ac:dyDescent="0.2">
      <c r="A379" t="s">
        <v>20</v>
      </c>
      <c r="B379">
        <v>110</v>
      </c>
    </row>
    <row r="380" spans="1:2" x14ac:dyDescent="0.2">
      <c r="A380" t="s">
        <v>20</v>
      </c>
      <c r="B380">
        <v>134</v>
      </c>
    </row>
    <row r="381" spans="1:2" x14ac:dyDescent="0.2">
      <c r="A381" t="s">
        <v>20</v>
      </c>
      <c r="B381">
        <v>269</v>
      </c>
    </row>
    <row r="382" spans="1:2" x14ac:dyDescent="0.2">
      <c r="A382" t="s">
        <v>20</v>
      </c>
      <c r="B382">
        <v>175</v>
      </c>
    </row>
    <row r="383" spans="1:2" x14ac:dyDescent="0.2">
      <c r="A383" t="s">
        <v>20</v>
      </c>
      <c r="B383">
        <v>69</v>
      </c>
    </row>
    <row r="384" spans="1:2" x14ac:dyDescent="0.2">
      <c r="A384" t="s">
        <v>20</v>
      </c>
      <c r="B384">
        <v>190</v>
      </c>
    </row>
    <row r="385" spans="1:2" x14ac:dyDescent="0.2">
      <c r="A385" t="s">
        <v>20</v>
      </c>
      <c r="B385">
        <v>237</v>
      </c>
    </row>
    <row r="386" spans="1:2" x14ac:dyDescent="0.2">
      <c r="A386" t="s">
        <v>20</v>
      </c>
      <c r="B386">
        <v>196</v>
      </c>
    </row>
    <row r="387" spans="1:2" x14ac:dyDescent="0.2">
      <c r="A387" t="s">
        <v>20</v>
      </c>
      <c r="B387">
        <v>7295</v>
      </c>
    </row>
    <row r="388" spans="1:2" x14ac:dyDescent="0.2">
      <c r="A388" t="s">
        <v>20</v>
      </c>
      <c r="B388">
        <v>2893</v>
      </c>
    </row>
    <row r="389" spans="1:2" x14ac:dyDescent="0.2">
      <c r="A389" t="s">
        <v>20</v>
      </c>
      <c r="B389">
        <v>820</v>
      </c>
    </row>
    <row r="390" spans="1:2" x14ac:dyDescent="0.2">
      <c r="A390" t="s">
        <v>20</v>
      </c>
      <c r="B390">
        <v>2038</v>
      </c>
    </row>
    <row r="391" spans="1:2" x14ac:dyDescent="0.2">
      <c r="A391" t="s">
        <v>20</v>
      </c>
      <c r="B391">
        <v>116</v>
      </c>
    </row>
    <row r="392" spans="1:2" x14ac:dyDescent="0.2">
      <c r="A392" t="s">
        <v>20</v>
      </c>
      <c r="B392">
        <v>1345</v>
      </c>
    </row>
    <row r="393" spans="1:2" x14ac:dyDescent="0.2">
      <c r="A393" t="s">
        <v>20</v>
      </c>
      <c r="B393">
        <v>168</v>
      </c>
    </row>
    <row r="394" spans="1:2" x14ac:dyDescent="0.2">
      <c r="A394" t="s">
        <v>20</v>
      </c>
      <c r="B394">
        <v>137</v>
      </c>
    </row>
    <row r="395" spans="1:2" x14ac:dyDescent="0.2">
      <c r="A395" t="s">
        <v>20</v>
      </c>
      <c r="B395">
        <v>186</v>
      </c>
    </row>
    <row r="396" spans="1:2" x14ac:dyDescent="0.2">
      <c r="A396" t="s">
        <v>20</v>
      </c>
      <c r="B396">
        <v>125</v>
      </c>
    </row>
    <row r="397" spans="1:2" x14ac:dyDescent="0.2">
      <c r="A397" t="s">
        <v>20</v>
      </c>
      <c r="B397">
        <v>202</v>
      </c>
    </row>
    <row r="398" spans="1:2" x14ac:dyDescent="0.2">
      <c r="A398" t="s">
        <v>20</v>
      </c>
      <c r="B398">
        <v>103</v>
      </c>
    </row>
    <row r="399" spans="1:2" x14ac:dyDescent="0.2">
      <c r="A399" t="s">
        <v>20</v>
      </c>
      <c r="B399">
        <v>1785</v>
      </c>
    </row>
    <row r="400" spans="1:2" x14ac:dyDescent="0.2">
      <c r="A400" t="s">
        <v>20</v>
      </c>
      <c r="B400">
        <v>157</v>
      </c>
    </row>
    <row r="401" spans="1:2" x14ac:dyDescent="0.2">
      <c r="A401" t="s">
        <v>20</v>
      </c>
      <c r="B401">
        <v>555</v>
      </c>
    </row>
    <row r="402" spans="1:2" x14ac:dyDescent="0.2">
      <c r="A402" t="s">
        <v>20</v>
      </c>
      <c r="B402">
        <v>297</v>
      </c>
    </row>
    <row r="403" spans="1:2" x14ac:dyDescent="0.2">
      <c r="A403" t="s">
        <v>20</v>
      </c>
      <c r="B403">
        <v>123</v>
      </c>
    </row>
    <row r="404" spans="1:2" x14ac:dyDescent="0.2">
      <c r="A404" t="s">
        <v>20</v>
      </c>
      <c r="B404">
        <v>3036</v>
      </c>
    </row>
    <row r="405" spans="1:2" x14ac:dyDescent="0.2">
      <c r="A405" t="s">
        <v>20</v>
      </c>
      <c r="B405">
        <v>144</v>
      </c>
    </row>
    <row r="406" spans="1:2" x14ac:dyDescent="0.2">
      <c r="A406" t="s">
        <v>20</v>
      </c>
      <c r="B406">
        <v>121</v>
      </c>
    </row>
    <row r="407" spans="1:2" x14ac:dyDescent="0.2">
      <c r="A407" t="s">
        <v>20</v>
      </c>
      <c r="B407">
        <v>181</v>
      </c>
    </row>
    <row r="408" spans="1:2" x14ac:dyDescent="0.2">
      <c r="A408" t="s">
        <v>20</v>
      </c>
      <c r="B408">
        <v>122</v>
      </c>
    </row>
    <row r="409" spans="1:2" x14ac:dyDescent="0.2">
      <c r="A409" t="s">
        <v>20</v>
      </c>
      <c r="B409">
        <v>1071</v>
      </c>
    </row>
    <row r="410" spans="1:2" x14ac:dyDescent="0.2">
      <c r="A410" t="s">
        <v>20</v>
      </c>
      <c r="B410">
        <v>980</v>
      </c>
    </row>
    <row r="411" spans="1:2" x14ac:dyDescent="0.2">
      <c r="A411" t="s">
        <v>20</v>
      </c>
      <c r="B411">
        <v>536</v>
      </c>
    </row>
    <row r="412" spans="1:2" x14ac:dyDescent="0.2">
      <c r="A412" t="s">
        <v>20</v>
      </c>
      <c r="B412">
        <v>1991</v>
      </c>
    </row>
    <row r="413" spans="1:2" x14ac:dyDescent="0.2">
      <c r="A413" t="s">
        <v>20</v>
      </c>
      <c r="B413">
        <v>180</v>
      </c>
    </row>
    <row r="414" spans="1:2" x14ac:dyDescent="0.2">
      <c r="A414" t="s">
        <v>20</v>
      </c>
      <c r="B414">
        <v>130</v>
      </c>
    </row>
    <row r="415" spans="1:2" x14ac:dyDescent="0.2">
      <c r="A415" t="s">
        <v>20</v>
      </c>
      <c r="B415">
        <v>122</v>
      </c>
    </row>
    <row r="416" spans="1:2" x14ac:dyDescent="0.2">
      <c r="A416" t="s">
        <v>20</v>
      </c>
      <c r="B416">
        <v>140</v>
      </c>
    </row>
    <row r="417" spans="1:2" x14ac:dyDescent="0.2">
      <c r="A417" t="s">
        <v>20</v>
      </c>
      <c r="B417">
        <v>3388</v>
      </c>
    </row>
    <row r="418" spans="1:2" x14ac:dyDescent="0.2">
      <c r="A418" t="s">
        <v>20</v>
      </c>
      <c r="B418">
        <v>280</v>
      </c>
    </row>
    <row r="419" spans="1:2" x14ac:dyDescent="0.2">
      <c r="A419" t="s">
        <v>20</v>
      </c>
      <c r="B419">
        <v>366</v>
      </c>
    </row>
    <row r="420" spans="1:2" x14ac:dyDescent="0.2">
      <c r="A420" t="s">
        <v>20</v>
      </c>
      <c r="B420">
        <v>270</v>
      </c>
    </row>
    <row r="421" spans="1:2" x14ac:dyDescent="0.2">
      <c r="A421" t="s">
        <v>20</v>
      </c>
      <c r="B421">
        <v>137</v>
      </c>
    </row>
    <row r="422" spans="1:2" x14ac:dyDescent="0.2">
      <c r="A422" t="s">
        <v>20</v>
      </c>
      <c r="B422">
        <v>3205</v>
      </c>
    </row>
    <row r="423" spans="1:2" x14ac:dyDescent="0.2">
      <c r="A423" t="s">
        <v>20</v>
      </c>
      <c r="B423">
        <v>288</v>
      </c>
    </row>
    <row r="424" spans="1:2" x14ac:dyDescent="0.2">
      <c r="A424" t="s">
        <v>20</v>
      </c>
      <c r="B424">
        <v>148</v>
      </c>
    </row>
    <row r="425" spans="1:2" x14ac:dyDescent="0.2">
      <c r="A425" t="s">
        <v>20</v>
      </c>
      <c r="B425">
        <v>114</v>
      </c>
    </row>
    <row r="426" spans="1:2" x14ac:dyDescent="0.2">
      <c r="A426" t="s">
        <v>20</v>
      </c>
      <c r="B426">
        <v>1518</v>
      </c>
    </row>
    <row r="427" spans="1:2" x14ac:dyDescent="0.2">
      <c r="A427" t="s">
        <v>20</v>
      </c>
      <c r="B427">
        <v>166</v>
      </c>
    </row>
    <row r="428" spans="1:2" x14ac:dyDescent="0.2">
      <c r="A428" t="s">
        <v>20</v>
      </c>
      <c r="B428">
        <v>100</v>
      </c>
    </row>
    <row r="429" spans="1:2" x14ac:dyDescent="0.2">
      <c r="A429" t="s">
        <v>20</v>
      </c>
      <c r="B429">
        <v>235</v>
      </c>
    </row>
    <row r="430" spans="1:2" x14ac:dyDescent="0.2">
      <c r="A430" t="s">
        <v>20</v>
      </c>
      <c r="B430">
        <v>148</v>
      </c>
    </row>
    <row r="431" spans="1:2" x14ac:dyDescent="0.2">
      <c r="A431" t="s">
        <v>20</v>
      </c>
      <c r="B431">
        <v>198</v>
      </c>
    </row>
    <row r="432" spans="1:2" x14ac:dyDescent="0.2">
      <c r="A432" t="s">
        <v>20</v>
      </c>
      <c r="B432">
        <v>150</v>
      </c>
    </row>
    <row r="433" spans="1:2" x14ac:dyDescent="0.2">
      <c r="A433" t="s">
        <v>20</v>
      </c>
      <c r="B433">
        <v>216</v>
      </c>
    </row>
    <row r="434" spans="1:2" x14ac:dyDescent="0.2">
      <c r="A434" t="s">
        <v>20</v>
      </c>
      <c r="B434">
        <v>5139</v>
      </c>
    </row>
    <row r="435" spans="1:2" x14ac:dyDescent="0.2">
      <c r="A435" t="s">
        <v>20</v>
      </c>
      <c r="B435">
        <v>2353</v>
      </c>
    </row>
    <row r="436" spans="1:2" x14ac:dyDescent="0.2">
      <c r="A436" t="s">
        <v>20</v>
      </c>
      <c r="B436">
        <v>78</v>
      </c>
    </row>
    <row r="437" spans="1:2" x14ac:dyDescent="0.2">
      <c r="A437" t="s">
        <v>20</v>
      </c>
      <c r="B437">
        <v>174</v>
      </c>
    </row>
    <row r="438" spans="1:2" x14ac:dyDescent="0.2">
      <c r="A438" t="s">
        <v>20</v>
      </c>
      <c r="B438">
        <v>164</v>
      </c>
    </row>
    <row r="439" spans="1:2" x14ac:dyDescent="0.2">
      <c r="A439" t="s">
        <v>20</v>
      </c>
      <c r="B439">
        <v>161</v>
      </c>
    </row>
    <row r="440" spans="1:2" x14ac:dyDescent="0.2">
      <c r="A440" t="s">
        <v>20</v>
      </c>
      <c r="B440">
        <v>138</v>
      </c>
    </row>
    <row r="441" spans="1:2" x14ac:dyDescent="0.2">
      <c r="A441" t="s">
        <v>20</v>
      </c>
      <c r="B441">
        <v>3308</v>
      </c>
    </row>
    <row r="442" spans="1:2" x14ac:dyDescent="0.2">
      <c r="A442" t="s">
        <v>20</v>
      </c>
      <c r="B442">
        <v>127</v>
      </c>
    </row>
    <row r="443" spans="1:2" x14ac:dyDescent="0.2">
      <c r="A443" t="s">
        <v>20</v>
      </c>
      <c r="B443">
        <v>207</v>
      </c>
    </row>
    <row r="444" spans="1:2" x14ac:dyDescent="0.2">
      <c r="A444" t="s">
        <v>20</v>
      </c>
      <c r="B444">
        <v>181</v>
      </c>
    </row>
    <row r="445" spans="1:2" x14ac:dyDescent="0.2">
      <c r="A445" t="s">
        <v>20</v>
      </c>
      <c r="B445">
        <v>110</v>
      </c>
    </row>
    <row r="446" spans="1:2" x14ac:dyDescent="0.2">
      <c r="A446" t="s">
        <v>20</v>
      </c>
      <c r="B446">
        <v>185</v>
      </c>
    </row>
    <row r="447" spans="1:2" x14ac:dyDescent="0.2">
      <c r="A447" t="s">
        <v>20</v>
      </c>
      <c r="B447">
        <v>121</v>
      </c>
    </row>
    <row r="448" spans="1:2" x14ac:dyDescent="0.2">
      <c r="A448" t="s">
        <v>20</v>
      </c>
      <c r="B448">
        <v>106</v>
      </c>
    </row>
    <row r="449" spans="1:2" x14ac:dyDescent="0.2">
      <c r="A449" t="s">
        <v>20</v>
      </c>
      <c r="B449">
        <v>142</v>
      </c>
    </row>
    <row r="450" spans="1:2" x14ac:dyDescent="0.2">
      <c r="A450" t="s">
        <v>20</v>
      </c>
      <c r="B450">
        <v>233</v>
      </c>
    </row>
    <row r="451" spans="1:2" x14ac:dyDescent="0.2">
      <c r="A451" t="s">
        <v>20</v>
      </c>
      <c r="B451">
        <v>218</v>
      </c>
    </row>
    <row r="452" spans="1:2" x14ac:dyDescent="0.2">
      <c r="A452" t="s">
        <v>20</v>
      </c>
      <c r="B452">
        <v>76</v>
      </c>
    </row>
    <row r="453" spans="1:2" x14ac:dyDescent="0.2">
      <c r="A453" t="s">
        <v>20</v>
      </c>
      <c r="B453">
        <v>43</v>
      </c>
    </row>
    <row r="454" spans="1:2" x14ac:dyDescent="0.2">
      <c r="A454" t="s">
        <v>20</v>
      </c>
      <c r="B454">
        <v>221</v>
      </c>
    </row>
    <row r="455" spans="1:2" x14ac:dyDescent="0.2">
      <c r="A455" t="s">
        <v>20</v>
      </c>
      <c r="B455">
        <v>2805</v>
      </c>
    </row>
    <row r="456" spans="1:2" x14ac:dyDescent="0.2">
      <c r="A456" t="s">
        <v>20</v>
      </c>
      <c r="B456">
        <v>68</v>
      </c>
    </row>
    <row r="457" spans="1:2" x14ac:dyDescent="0.2">
      <c r="A457" t="s">
        <v>20</v>
      </c>
      <c r="B457">
        <v>183</v>
      </c>
    </row>
    <row r="458" spans="1:2" x14ac:dyDescent="0.2">
      <c r="A458" t="s">
        <v>20</v>
      </c>
      <c r="B458">
        <v>133</v>
      </c>
    </row>
    <row r="459" spans="1:2" x14ac:dyDescent="0.2">
      <c r="A459" t="s">
        <v>20</v>
      </c>
      <c r="B459">
        <v>2489</v>
      </c>
    </row>
    <row r="460" spans="1:2" x14ac:dyDescent="0.2">
      <c r="A460" t="s">
        <v>20</v>
      </c>
      <c r="B460">
        <v>69</v>
      </c>
    </row>
    <row r="461" spans="1:2" x14ac:dyDescent="0.2">
      <c r="A461" t="s">
        <v>20</v>
      </c>
      <c r="B461">
        <v>279</v>
      </c>
    </row>
    <row r="462" spans="1:2" x14ac:dyDescent="0.2">
      <c r="A462" t="s">
        <v>20</v>
      </c>
      <c r="B462">
        <v>210</v>
      </c>
    </row>
    <row r="463" spans="1:2" x14ac:dyDescent="0.2">
      <c r="A463" t="s">
        <v>20</v>
      </c>
      <c r="B463">
        <v>2100</v>
      </c>
    </row>
    <row r="464" spans="1:2" x14ac:dyDescent="0.2">
      <c r="A464" t="s">
        <v>20</v>
      </c>
      <c r="B464">
        <v>252</v>
      </c>
    </row>
    <row r="465" spans="1:2" x14ac:dyDescent="0.2">
      <c r="A465" t="s">
        <v>20</v>
      </c>
      <c r="B465">
        <v>1280</v>
      </c>
    </row>
    <row r="466" spans="1:2" x14ac:dyDescent="0.2">
      <c r="A466" t="s">
        <v>20</v>
      </c>
      <c r="B466">
        <v>157</v>
      </c>
    </row>
    <row r="467" spans="1:2" x14ac:dyDescent="0.2">
      <c r="A467" t="s">
        <v>20</v>
      </c>
      <c r="B467">
        <v>194</v>
      </c>
    </row>
    <row r="468" spans="1:2" x14ac:dyDescent="0.2">
      <c r="A468" t="s">
        <v>20</v>
      </c>
      <c r="B468">
        <v>82</v>
      </c>
    </row>
    <row r="469" spans="1:2" x14ac:dyDescent="0.2">
      <c r="A469" t="s">
        <v>20</v>
      </c>
      <c r="B469">
        <v>4233</v>
      </c>
    </row>
    <row r="470" spans="1:2" x14ac:dyDescent="0.2">
      <c r="A470" t="s">
        <v>20</v>
      </c>
      <c r="B470">
        <v>1297</v>
      </c>
    </row>
    <row r="471" spans="1:2" x14ac:dyDescent="0.2">
      <c r="A471" t="s">
        <v>20</v>
      </c>
      <c r="B471">
        <v>165</v>
      </c>
    </row>
    <row r="472" spans="1:2" x14ac:dyDescent="0.2">
      <c r="A472" t="s">
        <v>20</v>
      </c>
      <c r="B472">
        <v>119</v>
      </c>
    </row>
    <row r="473" spans="1:2" x14ac:dyDescent="0.2">
      <c r="A473" t="s">
        <v>20</v>
      </c>
      <c r="B473">
        <v>1797</v>
      </c>
    </row>
    <row r="474" spans="1:2" x14ac:dyDescent="0.2">
      <c r="A474" t="s">
        <v>20</v>
      </c>
      <c r="B474">
        <v>261</v>
      </c>
    </row>
    <row r="475" spans="1:2" x14ac:dyDescent="0.2">
      <c r="A475" t="s">
        <v>20</v>
      </c>
      <c r="B475">
        <v>157</v>
      </c>
    </row>
    <row r="476" spans="1:2" x14ac:dyDescent="0.2">
      <c r="A476" t="s">
        <v>20</v>
      </c>
      <c r="B476">
        <v>3533</v>
      </c>
    </row>
    <row r="477" spans="1:2" x14ac:dyDescent="0.2">
      <c r="A477" t="s">
        <v>20</v>
      </c>
      <c r="B477">
        <v>155</v>
      </c>
    </row>
    <row r="478" spans="1:2" x14ac:dyDescent="0.2">
      <c r="A478" t="s">
        <v>20</v>
      </c>
      <c r="B478">
        <v>132</v>
      </c>
    </row>
    <row r="479" spans="1:2" x14ac:dyDescent="0.2">
      <c r="A479" t="s">
        <v>20</v>
      </c>
      <c r="B479">
        <v>1354</v>
      </c>
    </row>
    <row r="480" spans="1:2" x14ac:dyDescent="0.2">
      <c r="A480" t="s">
        <v>20</v>
      </c>
      <c r="B480">
        <v>48</v>
      </c>
    </row>
    <row r="481" spans="1:2" x14ac:dyDescent="0.2">
      <c r="A481" t="s">
        <v>20</v>
      </c>
      <c r="B481">
        <v>110</v>
      </c>
    </row>
    <row r="482" spans="1:2" x14ac:dyDescent="0.2">
      <c r="A482" t="s">
        <v>20</v>
      </c>
      <c r="B482">
        <v>172</v>
      </c>
    </row>
    <row r="483" spans="1:2" x14ac:dyDescent="0.2">
      <c r="A483" t="s">
        <v>20</v>
      </c>
      <c r="B483">
        <v>307</v>
      </c>
    </row>
    <row r="484" spans="1:2" x14ac:dyDescent="0.2">
      <c r="A484" t="s">
        <v>20</v>
      </c>
      <c r="B484">
        <v>160</v>
      </c>
    </row>
    <row r="485" spans="1:2" x14ac:dyDescent="0.2">
      <c r="A485" t="s">
        <v>20</v>
      </c>
      <c r="B485">
        <v>1467</v>
      </c>
    </row>
    <row r="486" spans="1:2" x14ac:dyDescent="0.2">
      <c r="A486" t="s">
        <v>20</v>
      </c>
      <c r="B486">
        <v>2662</v>
      </c>
    </row>
    <row r="487" spans="1:2" x14ac:dyDescent="0.2">
      <c r="A487" t="s">
        <v>20</v>
      </c>
      <c r="B487">
        <v>452</v>
      </c>
    </row>
    <row r="488" spans="1:2" x14ac:dyDescent="0.2">
      <c r="A488" t="s">
        <v>20</v>
      </c>
      <c r="B488">
        <v>158</v>
      </c>
    </row>
    <row r="489" spans="1:2" x14ac:dyDescent="0.2">
      <c r="A489" t="s">
        <v>20</v>
      </c>
      <c r="B489">
        <v>225</v>
      </c>
    </row>
    <row r="490" spans="1:2" x14ac:dyDescent="0.2">
      <c r="A490" t="s">
        <v>20</v>
      </c>
      <c r="B490">
        <v>65</v>
      </c>
    </row>
    <row r="491" spans="1:2" x14ac:dyDescent="0.2">
      <c r="A491" t="s">
        <v>20</v>
      </c>
      <c r="B491">
        <v>163</v>
      </c>
    </row>
    <row r="492" spans="1:2" x14ac:dyDescent="0.2">
      <c r="A492" t="s">
        <v>20</v>
      </c>
      <c r="B492">
        <v>85</v>
      </c>
    </row>
    <row r="493" spans="1:2" x14ac:dyDescent="0.2">
      <c r="A493" t="s">
        <v>20</v>
      </c>
      <c r="B493">
        <v>217</v>
      </c>
    </row>
    <row r="494" spans="1:2" x14ac:dyDescent="0.2">
      <c r="A494" t="s">
        <v>20</v>
      </c>
      <c r="B494">
        <v>150</v>
      </c>
    </row>
    <row r="495" spans="1:2" x14ac:dyDescent="0.2">
      <c r="A495" t="s">
        <v>20</v>
      </c>
      <c r="B495">
        <v>3272</v>
      </c>
    </row>
    <row r="496" spans="1:2" x14ac:dyDescent="0.2">
      <c r="A496" t="s">
        <v>20</v>
      </c>
      <c r="B496">
        <v>300</v>
      </c>
    </row>
    <row r="497" spans="1:2" x14ac:dyDescent="0.2">
      <c r="A497" t="s">
        <v>20</v>
      </c>
      <c r="B497">
        <v>126</v>
      </c>
    </row>
    <row r="498" spans="1:2" x14ac:dyDescent="0.2">
      <c r="A498" t="s">
        <v>20</v>
      </c>
      <c r="B498">
        <v>2320</v>
      </c>
    </row>
    <row r="499" spans="1:2" x14ac:dyDescent="0.2">
      <c r="A499" t="s">
        <v>20</v>
      </c>
      <c r="B499">
        <v>81</v>
      </c>
    </row>
    <row r="500" spans="1:2" x14ac:dyDescent="0.2">
      <c r="A500" t="s">
        <v>20</v>
      </c>
      <c r="B500">
        <v>1887</v>
      </c>
    </row>
    <row r="501" spans="1:2" x14ac:dyDescent="0.2">
      <c r="A501" t="s">
        <v>20</v>
      </c>
      <c r="B501">
        <v>4358</v>
      </c>
    </row>
    <row r="502" spans="1:2" x14ac:dyDescent="0.2">
      <c r="A502" t="s">
        <v>20</v>
      </c>
      <c r="B502">
        <v>53</v>
      </c>
    </row>
    <row r="503" spans="1:2" x14ac:dyDescent="0.2">
      <c r="A503" t="s">
        <v>20</v>
      </c>
      <c r="B503">
        <v>2414</v>
      </c>
    </row>
    <row r="504" spans="1:2" x14ac:dyDescent="0.2">
      <c r="A504" t="s">
        <v>20</v>
      </c>
      <c r="B504">
        <v>80</v>
      </c>
    </row>
    <row r="505" spans="1:2" x14ac:dyDescent="0.2">
      <c r="A505" t="s">
        <v>20</v>
      </c>
      <c r="B505">
        <v>193</v>
      </c>
    </row>
    <row r="506" spans="1:2" x14ac:dyDescent="0.2">
      <c r="A506" t="s">
        <v>20</v>
      </c>
      <c r="B506">
        <v>52</v>
      </c>
    </row>
    <row r="507" spans="1:2" x14ac:dyDescent="0.2">
      <c r="A507" t="s">
        <v>20</v>
      </c>
      <c r="B507">
        <v>290</v>
      </c>
    </row>
    <row r="508" spans="1:2" x14ac:dyDescent="0.2">
      <c r="A508" t="s">
        <v>20</v>
      </c>
      <c r="B508">
        <v>122</v>
      </c>
    </row>
    <row r="509" spans="1:2" x14ac:dyDescent="0.2">
      <c r="A509" t="s">
        <v>20</v>
      </c>
      <c r="B509">
        <v>1470</v>
      </c>
    </row>
    <row r="510" spans="1:2" x14ac:dyDescent="0.2">
      <c r="A510" t="s">
        <v>20</v>
      </c>
      <c r="B510">
        <v>165</v>
      </c>
    </row>
    <row r="511" spans="1:2" x14ac:dyDescent="0.2">
      <c r="A511" t="s">
        <v>20</v>
      </c>
      <c r="B511">
        <v>182</v>
      </c>
    </row>
    <row r="512" spans="1:2" x14ac:dyDescent="0.2">
      <c r="A512" t="s">
        <v>20</v>
      </c>
      <c r="B512">
        <v>199</v>
      </c>
    </row>
    <row r="513" spans="1:2" x14ac:dyDescent="0.2">
      <c r="A513" t="s">
        <v>20</v>
      </c>
      <c r="B513">
        <v>56</v>
      </c>
    </row>
    <row r="514" spans="1:2" x14ac:dyDescent="0.2">
      <c r="A514" t="s">
        <v>20</v>
      </c>
      <c r="B514">
        <v>1460</v>
      </c>
    </row>
    <row r="515" spans="1:2" x14ac:dyDescent="0.2">
      <c r="A515" t="s">
        <v>20</v>
      </c>
      <c r="B515">
        <v>123</v>
      </c>
    </row>
    <row r="516" spans="1:2" x14ac:dyDescent="0.2">
      <c r="A516" t="s">
        <v>20</v>
      </c>
      <c r="B516">
        <v>159</v>
      </c>
    </row>
    <row r="517" spans="1:2" x14ac:dyDescent="0.2">
      <c r="A517" t="s">
        <v>20</v>
      </c>
      <c r="B517">
        <v>110</v>
      </c>
    </row>
    <row r="518" spans="1:2" x14ac:dyDescent="0.2">
      <c r="A518" t="s">
        <v>20</v>
      </c>
      <c r="B518">
        <v>236</v>
      </c>
    </row>
    <row r="519" spans="1:2" x14ac:dyDescent="0.2">
      <c r="A519" t="s">
        <v>20</v>
      </c>
      <c r="B519">
        <v>191</v>
      </c>
    </row>
    <row r="520" spans="1:2" x14ac:dyDescent="0.2">
      <c r="A520" t="s">
        <v>20</v>
      </c>
      <c r="B520">
        <v>3934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462</v>
      </c>
    </row>
    <row r="523" spans="1:2" x14ac:dyDescent="0.2">
      <c r="A523" t="s">
        <v>20</v>
      </c>
      <c r="B523">
        <v>179</v>
      </c>
    </row>
    <row r="524" spans="1:2" x14ac:dyDescent="0.2">
      <c r="A524" t="s">
        <v>20</v>
      </c>
      <c r="B524">
        <v>1866</v>
      </c>
    </row>
    <row r="525" spans="1:2" x14ac:dyDescent="0.2">
      <c r="A525" t="s">
        <v>20</v>
      </c>
      <c r="B525">
        <v>156</v>
      </c>
    </row>
    <row r="526" spans="1:2" x14ac:dyDescent="0.2">
      <c r="A526" t="s">
        <v>20</v>
      </c>
      <c r="B526">
        <v>255</v>
      </c>
    </row>
    <row r="527" spans="1:2" x14ac:dyDescent="0.2">
      <c r="A527" t="s">
        <v>20</v>
      </c>
      <c r="B527">
        <v>2261</v>
      </c>
    </row>
    <row r="528" spans="1:2" x14ac:dyDescent="0.2">
      <c r="A528" t="s">
        <v>20</v>
      </c>
      <c r="B528">
        <v>40</v>
      </c>
    </row>
    <row r="529" spans="1:2" x14ac:dyDescent="0.2">
      <c r="A529" t="s">
        <v>20</v>
      </c>
      <c r="B529">
        <v>2289</v>
      </c>
    </row>
    <row r="530" spans="1:2" x14ac:dyDescent="0.2">
      <c r="A530" t="s">
        <v>20</v>
      </c>
      <c r="B530">
        <v>65</v>
      </c>
    </row>
    <row r="531" spans="1:2" x14ac:dyDescent="0.2">
      <c r="A531" t="s">
        <v>20</v>
      </c>
      <c r="B531">
        <v>3777</v>
      </c>
    </row>
    <row r="532" spans="1:2" x14ac:dyDescent="0.2">
      <c r="A532" t="s">
        <v>20</v>
      </c>
      <c r="B532">
        <v>184</v>
      </c>
    </row>
    <row r="533" spans="1:2" x14ac:dyDescent="0.2">
      <c r="A533" t="s">
        <v>20</v>
      </c>
      <c r="B533">
        <v>85</v>
      </c>
    </row>
    <row r="534" spans="1:2" x14ac:dyDescent="0.2">
      <c r="A534" t="s">
        <v>20</v>
      </c>
      <c r="B534">
        <v>144</v>
      </c>
    </row>
    <row r="535" spans="1:2" x14ac:dyDescent="0.2">
      <c r="A535" t="s">
        <v>20</v>
      </c>
      <c r="B535">
        <v>1902</v>
      </c>
    </row>
    <row r="536" spans="1:2" x14ac:dyDescent="0.2">
      <c r="A536" t="s">
        <v>20</v>
      </c>
      <c r="B536">
        <v>105</v>
      </c>
    </row>
    <row r="537" spans="1:2" x14ac:dyDescent="0.2">
      <c r="A537" t="s">
        <v>20</v>
      </c>
      <c r="B537">
        <v>132</v>
      </c>
    </row>
    <row r="538" spans="1:2" x14ac:dyDescent="0.2">
      <c r="A538" t="s">
        <v>20</v>
      </c>
      <c r="B538">
        <v>96</v>
      </c>
    </row>
    <row r="539" spans="1:2" x14ac:dyDescent="0.2">
      <c r="A539" t="s">
        <v>20</v>
      </c>
      <c r="B539">
        <v>114</v>
      </c>
    </row>
    <row r="540" spans="1:2" x14ac:dyDescent="0.2">
      <c r="A540" t="s">
        <v>20</v>
      </c>
      <c r="B540">
        <v>203</v>
      </c>
    </row>
    <row r="541" spans="1:2" x14ac:dyDescent="0.2">
      <c r="A541" t="s">
        <v>20</v>
      </c>
      <c r="B541">
        <v>1559</v>
      </c>
    </row>
    <row r="542" spans="1:2" x14ac:dyDescent="0.2">
      <c r="A542" t="s">
        <v>20</v>
      </c>
      <c r="B542">
        <v>1548</v>
      </c>
    </row>
    <row r="543" spans="1:2" x14ac:dyDescent="0.2">
      <c r="A543" t="s">
        <v>20</v>
      </c>
      <c r="B543">
        <v>80</v>
      </c>
    </row>
    <row r="544" spans="1:2" x14ac:dyDescent="0.2">
      <c r="A544" t="s">
        <v>20</v>
      </c>
      <c r="B544">
        <v>131</v>
      </c>
    </row>
    <row r="545" spans="1:2" x14ac:dyDescent="0.2">
      <c r="A545" t="s">
        <v>20</v>
      </c>
      <c r="B545">
        <v>112</v>
      </c>
    </row>
    <row r="546" spans="1:2" x14ac:dyDescent="0.2">
      <c r="A546" t="s">
        <v>20</v>
      </c>
      <c r="B546">
        <v>155</v>
      </c>
    </row>
    <row r="547" spans="1:2" x14ac:dyDescent="0.2">
      <c r="A547" t="s">
        <v>20</v>
      </c>
      <c r="B547">
        <v>266</v>
      </c>
    </row>
    <row r="548" spans="1:2" x14ac:dyDescent="0.2">
      <c r="A548" t="s">
        <v>20</v>
      </c>
      <c r="B548">
        <v>155</v>
      </c>
    </row>
    <row r="549" spans="1:2" x14ac:dyDescent="0.2">
      <c r="A549" t="s">
        <v>20</v>
      </c>
      <c r="B549">
        <v>207</v>
      </c>
    </row>
    <row r="550" spans="1:2" x14ac:dyDescent="0.2">
      <c r="A550" t="s">
        <v>20</v>
      </c>
      <c r="B550">
        <v>245</v>
      </c>
    </row>
    <row r="551" spans="1:2" x14ac:dyDescent="0.2">
      <c r="A551" t="s">
        <v>20</v>
      </c>
      <c r="B551">
        <v>1573</v>
      </c>
    </row>
    <row r="552" spans="1:2" x14ac:dyDescent="0.2">
      <c r="A552" t="s">
        <v>20</v>
      </c>
      <c r="B552">
        <v>114</v>
      </c>
    </row>
    <row r="553" spans="1:2" x14ac:dyDescent="0.2">
      <c r="A553" t="s">
        <v>20</v>
      </c>
      <c r="B553">
        <v>93</v>
      </c>
    </row>
    <row r="554" spans="1:2" x14ac:dyDescent="0.2">
      <c r="A554" t="s">
        <v>20</v>
      </c>
      <c r="B554">
        <v>1681</v>
      </c>
    </row>
    <row r="555" spans="1:2" x14ac:dyDescent="0.2">
      <c r="A555" t="s">
        <v>20</v>
      </c>
      <c r="B555">
        <v>32</v>
      </c>
    </row>
    <row r="556" spans="1:2" x14ac:dyDescent="0.2">
      <c r="A556" t="s">
        <v>20</v>
      </c>
      <c r="B556">
        <v>135</v>
      </c>
    </row>
    <row r="557" spans="1:2" x14ac:dyDescent="0.2">
      <c r="A557" t="s">
        <v>20</v>
      </c>
      <c r="B557">
        <v>140</v>
      </c>
    </row>
    <row r="558" spans="1:2" x14ac:dyDescent="0.2">
      <c r="A558" t="s">
        <v>20</v>
      </c>
      <c r="B558">
        <v>92</v>
      </c>
    </row>
    <row r="559" spans="1:2" x14ac:dyDescent="0.2">
      <c r="A559" t="s">
        <v>20</v>
      </c>
      <c r="B559">
        <v>1015</v>
      </c>
    </row>
    <row r="560" spans="1:2" x14ac:dyDescent="0.2">
      <c r="A560" t="s">
        <v>20</v>
      </c>
      <c r="B560">
        <v>323</v>
      </c>
    </row>
    <row r="561" spans="1:2" x14ac:dyDescent="0.2">
      <c r="A561" t="s">
        <v>20</v>
      </c>
      <c r="B561">
        <v>2326</v>
      </c>
    </row>
    <row r="562" spans="1:2" x14ac:dyDescent="0.2">
      <c r="A562" t="s">
        <v>20</v>
      </c>
      <c r="B562">
        <v>381</v>
      </c>
    </row>
    <row r="563" spans="1:2" x14ac:dyDescent="0.2">
      <c r="A563" t="s">
        <v>20</v>
      </c>
      <c r="B563">
        <v>480</v>
      </c>
    </row>
    <row r="564" spans="1:2" x14ac:dyDescent="0.2">
      <c r="A564" t="s">
        <v>20</v>
      </c>
      <c r="B564">
        <v>226</v>
      </c>
    </row>
    <row r="565" spans="1:2" x14ac:dyDescent="0.2">
      <c r="A565" t="s">
        <v>20</v>
      </c>
      <c r="B565">
        <v>241</v>
      </c>
    </row>
    <row r="566" spans="1:2" x14ac:dyDescent="0.2">
      <c r="A566" t="s">
        <v>20</v>
      </c>
      <c r="B566">
        <v>132</v>
      </c>
    </row>
    <row r="567" spans="1:2" x14ac:dyDescent="0.2">
      <c r="A567" t="s">
        <v>20</v>
      </c>
      <c r="B567">
        <v>2043</v>
      </c>
    </row>
  </sheetData>
  <conditionalFormatting sqref="A2:A1048142">
    <cfRule type="cellIs" dxfId="7" priority="5" operator="equal">
      <formula>"canceled"</formula>
    </cfRule>
    <cfRule type="cellIs" dxfId="6" priority="7" operator="equal">
      <formula>"failed"</formula>
    </cfRule>
    <cfRule type="cellIs" dxfId="5" priority="6" operator="equal">
      <formula>"live"</formula>
    </cfRule>
    <cfRule type="cellIs" dxfId="4" priority="8" operator="equal">
      <formula>"Successful"</formula>
    </cfRule>
  </conditionalFormatting>
  <conditionalFormatting sqref="D2:D1047941">
    <cfRule type="cellIs" dxfId="3" priority="4" operator="equal">
      <formula>"Successful"</formula>
    </cfRule>
    <cfRule type="cellIs" dxfId="2" priority="3" operator="equal">
      <formula>"failed"</formula>
    </cfRule>
    <cfRule type="cellIs" dxfId="1" priority="2" operator="equal">
      <formula>"live"</formula>
    </cfRule>
    <cfRule type="cellIs" dxfId="0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</vt:lpstr>
      <vt:lpstr>pivot table 2</vt:lpstr>
      <vt:lpstr>pivot table 3</vt:lpstr>
      <vt:lpstr>Crowdfunding</vt:lpstr>
      <vt:lpstr>outcome by category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Marty Thompson</cp:lastModifiedBy>
  <dcterms:created xsi:type="dcterms:W3CDTF">2021-09-29T18:52:28Z</dcterms:created>
  <dcterms:modified xsi:type="dcterms:W3CDTF">2024-04-22T19:36:30Z</dcterms:modified>
</cp:coreProperties>
</file>