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</workbook>
</file>

<file path=xl/sharedStrings.xml><?xml version="1.0" encoding="utf-8"?>
<sst xmlns="http://schemas.openxmlformats.org/spreadsheetml/2006/main" count="190" uniqueCount="180">
  <si>
    <t>Gatunki</t>
  </si>
  <si>
    <t>Reżyserzy</t>
  </si>
  <si>
    <t>Dostępne tytuły</t>
  </si>
  <si>
    <t>id_gatunku</t>
  </si>
  <si>
    <t>gatunek</t>
  </si>
  <si>
    <t>id_reżysera</t>
  </si>
  <si>
    <t>Imię</t>
  </si>
  <si>
    <t>Nazwisko</t>
  </si>
  <si>
    <t>data_urodzenia</t>
  </si>
  <si>
    <t>id_tytułu</t>
  </si>
  <si>
    <t>tytuł</t>
  </si>
  <si>
    <t>rok produkcji</t>
  </si>
  <si>
    <t>czas_minuty</t>
  </si>
  <si>
    <t>Drama</t>
  </si>
  <si>
    <t>Major</t>
  </si>
  <si>
    <t>Loftie</t>
  </si>
  <si>
    <t>Manhattan Baby</t>
  </si>
  <si>
    <t>Thriller</t>
  </si>
  <si>
    <t>Alick</t>
  </si>
  <si>
    <t>Cassels</t>
  </si>
  <si>
    <t>Very Good Girls</t>
  </si>
  <si>
    <t>Komedia</t>
  </si>
  <si>
    <t>Nikos</t>
  </si>
  <si>
    <t>Settle</t>
  </si>
  <si>
    <t>Solid Gold Cadillac</t>
  </si>
  <si>
    <t>Fantazy</t>
  </si>
  <si>
    <t>Gwen</t>
  </si>
  <si>
    <t>Bernardot</t>
  </si>
  <si>
    <t>Step Into Liquid</t>
  </si>
  <si>
    <t>Romans</t>
  </si>
  <si>
    <t>Myrilla</t>
  </si>
  <si>
    <t>Checchetelli</t>
  </si>
  <si>
    <t>Metropolis</t>
  </si>
  <si>
    <t>Science-fiction</t>
  </si>
  <si>
    <t>Hermine</t>
  </si>
  <si>
    <t>Ullett</t>
  </si>
  <si>
    <t>Ernest in the Army</t>
  </si>
  <si>
    <t>Przygodowy</t>
  </si>
  <si>
    <t>Suellen</t>
  </si>
  <si>
    <t>Skehens</t>
  </si>
  <si>
    <t>Mindwalk</t>
  </si>
  <si>
    <t>Western</t>
  </si>
  <si>
    <t>Katerina</t>
  </si>
  <si>
    <t>Beek</t>
  </si>
  <si>
    <t>Celebration</t>
  </si>
  <si>
    <t>Horror</t>
  </si>
  <si>
    <t>Matty</t>
  </si>
  <si>
    <t>Selesnick</t>
  </si>
  <si>
    <t>Operation Homecoming</t>
  </si>
  <si>
    <t>Musical</t>
  </si>
  <si>
    <t>Elroy</t>
  </si>
  <si>
    <t>Prior</t>
  </si>
  <si>
    <t>Madeline</t>
  </si>
  <si>
    <t>Aldus</t>
  </si>
  <si>
    <t>Drynan</t>
  </si>
  <si>
    <t>Black Oil</t>
  </si>
  <si>
    <t>https://lucid.app/lucidchart/15047e45-7ea6-4503-97c0-368a799eaa12/edit?viewport_loc=-188%2C-42%2C3328%2C1674%2CUIeJ1H~rTpWL&amp;invitationId=inv_3258d211-0044-43e9-a24b-98ff15d5d39d</t>
  </si>
  <si>
    <t>Ruperta</t>
  </si>
  <si>
    <t>Woollaston</t>
  </si>
  <si>
    <t>Diamonds</t>
  </si>
  <si>
    <t>Pattie</t>
  </si>
  <si>
    <t>Trendle</t>
  </si>
  <si>
    <t>Bastards</t>
  </si>
  <si>
    <t>Annamarie</t>
  </si>
  <si>
    <t>Richardet</t>
  </si>
  <si>
    <t>Terror on a Train</t>
  </si>
  <si>
    <t>Ruthy</t>
  </si>
  <si>
    <t>Behneke</t>
  </si>
  <si>
    <t>Opening Night</t>
  </si>
  <si>
    <t>Klienci</t>
  </si>
  <si>
    <t>Zwroty</t>
  </si>
  <si>
    <t>Reżyseria</t>
  </si>
  <si>
    <t>id_klienta</t>
  </si>
  <si>
    <t>imie</t>
  </si>
  <si>
    <t>nazwisko</t>
  </si>
  <si>
    <t>telefon</t>
  </si>
  <si>
    <t>adres e-mail</t>
  </si>
  <si>
    <t>id_zwrotu</t>
  </si>
  <si>
    <t>id_wypozyczenia</t>
  </si>
  <si>
    <t>data zwrotu</t>
  </si>
  <si>
    <t>id_pracownika</t>
  </si>
  <si>
    <t>id tytułu</t>
  </si>
  <si>
    <t>id rezysera</t>
  </si>
  <si>
    <t>Roby</t>
  </si>
  <si>
    <t>Lyste</t>
  </si>
  <si>
    <t>mloftie0@wix.com</t>
  </si>
  <si>
    <t>Fanni</t>
  </si>
  <si>
    <t>Copeland</t>
  </si>
  <si>
    <t>acassels1@moonfruit.com</t>
  </si>
  <si>
    <t>Will</t>
  </si>
  <si>
    <t>Feavyour</t>
  </si>
  <si>
    <t>nsettle2@columbia.edu</t>
  </si>
  <si>
    <t>Wolfy</t>
  </si>
  <si>
    <t>Starie</t>
  </si>
  <si>
    <t>gbernardot3@sogou.com</t>
  </si>
  <si>
    <t>Emmalynne</t>
  </si>
  <si>
    <t>MacGillreich</t>
  </si>
  <si>
    <t>mchecchetelli4@revernation.com</t>
  </si>
  <si>
    <t>Luisa</t>
  </si>
  <si>
    <t>Ferrelli</t>
  </si>
  <si>
    <t>hullett5@irs.gov</t>
  </si>
  <si>
    <t>Saidee</t>
  </si>
  <si>
    <t>Bellham</t>
  </si>
  <si>
    <t>sskehens6@elpais.com</t>
  </si>
  <si>
    <t>Chickie</t>
  </si>
  <si>
    <t>Bruckental</t>
  </si>
  <si>
    <t>kbeek7@mozilla.org</t>
  </si>
  <si>
    <t>Ki</t>
  </si>
  <si>
    <t>Remington</t>
  </si>
  <si>
    <t>kremington0@cafepress.com</t>
  </si>
  <si>
    <t>Alica</t>
  </si>
  <si>
    <t>Calfe</t>
  </si>
  <si>
    <t>acalfe1@deliciousdays.com</t>
  </si>
  <si>
    <t>Florence</t>
  </si>
  <si>
    <t>Gors</t>
  </si>
  <si>
    <t>fgors2@bizjournals.com</t>
  </si>
  <si>
    <t>Rudolf</t>
  </si>
  <si>
    <t>Dulton</t>
  </si>
  <si>
    <t>rdulton3@marketwatch.com</t>
  </si>
  <si>
    <t>Even</t>
  </si>
  <si>
    <t>Whales</t>
  </si>
  <si>
    <t>ewhales4@arizona.edu</t>
  </si>
  <si>
    <t>Brook</t>
  </si>
  <si>
    <t>Ambrois</t>
  </si>
  <si>
    <t>bambrois5@independent.co.uk</t>
  </si>
  <si>
    <t>Sinclair</t>
  </si>
  <si>
    <t>Bianco</t>
  </si>
  <si>
    <t>sbianco6@com.com</t>
  </si>
  <si>
    <t>Egzemplarze</t>
  </si>
  <si>
    <t>Wypożyczenia</t>
  </si>
  <si>
    <t>id_egzemplarza</t>
  </si>
  <si>
    <t>id_wypożyczenia</t>
  </si>
  <si>
    <t>data wypożyczenia</t>
  </si>
  <si>
    <t>do_kiedy</t>
  </si>
  <si>
    <t>Pracownicy</t>
  </si>
  <si>
    <t>Amii</t>
  </si>
  <si>
    <t>Petrillo</t>
  </si>
  <si>
    <t>apetrillo0@mozilla.com</t>
  </si>
  <si>
    <t>Gardiner</t>
  </si>
  <si>
    <t>Medling</t>
  </si>
  <si>
    <t>gmedling1@vkontakte.ru</t>
  </si>
  <si>
    <t>Hasheem</t>
  </si>
  <si>
    <t>McGlone</t>
  </si>
  <si>
    <t>hmcglone2@weather.com</t>
  </si>
  <si>
    <t>Mabelle</t>
  </si>
  <si>
    <t>Richardsson</t>
  </si>
  <si>
    <t>mrichardsson3@domainmarket.com</t>
  </si>
  <si>
    <t>Shea</t>
  </si>
  <si>
    <t>Guiel</t>
  </si>
  <si>
    <t>sguiel4@cam.ac.uk</t>
  </si>
  <si>
    <t>Felicle</t>
  </si>
  <si>
    <t>Peepall</t>
  </si>
  <si>
    <t>fpeepall5@mediafire.com</t>
  </si>
  <si>
    <t>Jecho</t>
  </si>
  <si>
    <t>Crampsey</t>
  </si>
  <si>
    <t>jcrampsey6@myspace.com</t>
  </si>
  <si>
    <t>Auroora</t>
  </si>
  <si>
    <t>Dollman</t>
  </si>
  <si>
    <t>adollman7@comcast.net</t>
  </si>
  <si>
    <t>Angie</t>
  </si>
  <si>
    <t>Francesco</t>
  </si>
  <si>
    <t>afrancesco8@last.fm</t>
  </si>
  <si>
    <t>Fleming</t>
  </si>
  <si>
    <t>Dutton</t>
  </si>
  <si>
    <t>fdutton9@ameblo.jp</t>
  </si>
  <si>
    <t>Paten</t>
  </si>
  <si>
    <t>Swatman</t>
  </si>
  <si>
    <t>pswatmana@bandcamp.com</t>
  </si>
  <si>
    <t>Brandea</t>
  </si>
  <si>
    <t>Ferebee</t>
  </si>
  <si>
    <t>bferebeeb@slashdot.org</t>
  </si>
  <si>
    <t>Lainey</t>
  </si>
  <si>
    <t>Ewins</t>
  </si>
  <si>
    <t>lewinsc@webnode.com</t>
  </si>
  <si>
    <t>Creigh</t>
  </si>
  <si>
    <t>Grayer</t>
  </si>
  <si>
    <t>cgrayerd@printfriendly.com</t>
  </si>
  <si>
    <t>Jaimie</t>
  </si>
  <si>
    <t>Oosthout de Vree</t>
  </si>
  <si>
    <t>joosthoutdevreee@company.com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</si>
</sst>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/>
    <font>
      <sz val="10.0"/>
      <color theme="1"/>
      <name val="&quot;Liberation Sans&quot;"/>
    </font>
    <font>
      <sz val="10.0"/>
      <color theme="1"/>
      <name val="Arial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FFCEEE"/>
        <bgColor rgb="FFFFCEEE"/>
      </patternFill>
    </fill>
    <fill>
      <patternFill patternType="solid">
        <fgColor rgb="FFFFFC92"/>
        <bgColor rgb="FFFFFC92"/>
      </patternFill>
    </fill>
    <fill>
      <patternFill patternType="solid">
        <fgColor rgb="FFC5F9FF"/>
        <bgColor rgb="FFC5F9FF"/>
      </patternFill>
    </fill>
    <fill>
      <patternFill patternType="solid">
        <fgColor rgb="FFC4FFBF"/>
        <bgColor rgb="FFC4FFBF"/>
      </patternFill>
    </fill>
    <fill>
      <patternFill patternType="solid">
        <fgColor rgb="FFFFA2DF"/>
        <bgColor rgb="FFFFA2DF"/>
      </patternFill>
    </fill>
    <fill>
      <patternFill patternType="solid">
        <fgColor rgb="FFFFC953"/>
        <bgColor rgb="FFFFC953"/>
      </patternFill>
    </fill>
    <fill>
      <patternFill patternType="solid">
        <fgColor rgb="FFFFB4B4"/>
        <bgColor rgb="FFFFB4B4"/>
      </patternFill>
    </fill>
    <fill>
      <patternFill patternType="solid">
        <fgColor rgb="FFBFDACB"/>
        <bgColor rgb="FFBFDACB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0" fontId="1" numFmtId="0" xfId="0" applyAlignment="1" applyBorder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4" fillId="2" fontId="1" numFmtId="0" xfId="0" applyAlignment="1" applyBorder="1" applyFill="1" applyFont="1">
      <alignment horizontal="center" readingOrder="0" vertical="center"/>
    </xf>
    <xf borderId="4" fillId="0" fontId="1" numFmtId="0" xfId="0" applyAlignment="1" applyBorder="1" applyFont="1">
      <alignment horizontal="center" readingOrder="0" vertical="center"/>
    </xf>
    <xf borderId="4" fillId="3" fontId="1" numFmtId="0" xfId="0" applyAlignment="1" applyBorder="1" applyFill="1" applyFont="1">
      <alignment horizontal="center" readingOrder="0" vertical="center"/>
    </xf>
    <xf borderId="4" fillId="0" fontId="1" numFmtId="0" xfId="0" applyAlignment="1" applyBorder="1" applyFont="1">
      <alignment horizontal="center" readingOrder="0"/>
    </xf>
    <xf borderId="4" fillId="4" fontId="4" numFmtId="0" xfId="0" applyAlignment="1" applyBorder="1" applyFill="1" applyFont="1">
      <alignment horizontal="center" readingOrder="0" vertical="center"/>
    </xf>
    <xf borderId="4" fillId="0" fontId="4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center" readingOrder="0"/>
    </xf>
    <xf borderId="4" fillId="2" fontId="5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horizontal="center" readingOrder="0" vertical="center"/>
    </xf>
    <xf borderId="4" fillId="0" fontId="1" numFmtId="164" xfId="0" applyAlignment="1" applyBorder="1" applyFont="1" applyNumberFormat="1">
      <alignment horizontal="center" readingOrder="0"/>
    </xf>
    <xf borderId="4" fillId="4" fontId="1" numFmtId="0" xfId="0" applyAlignment="1" applyBorder="1" applyFont="1">
      <alignment horizontal="center" readingOrder="0" vertical="center"/>
    </xf>
    <xf borderId="4" fillId="2" fontId="4" numFmtId="0" xfId="0" applyAlignment="1" applyBorder="1" applyFont="1">
      <alignment horizontal="center" readingOrder="0" vertical="center"/>
    </xf>
    <xf borderId="0" fillId="0" fontId="6" numFmtId="0" xfId="0" applyAlignment="1" applyFont="1">
      <alignment readingOrder="0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/>
    </xf>
    <xf borderId="4" fillId="5" fontId="1" numFmtId="0" xfId="0" applyAlignment="1" applyBorder="1" applyFill="1" applyFont="1">
      <alignment horizontal="center" readingOrder="0" vertical="center"/>
    </xf>
    <xf borderId="4" fillId="6" fontId="2" numFmtId="0" xfId="0" applyAlignment="1" applyBorder="1" applyFill="1" applyFont="1">
      <alignment horizontal="center" readingOrder="0" vertical="center"/>
    </xf>
    <xf borderId="4" fillId="7" fontId="2" numFmtId="0" xfId="0" applyAlignment="1" applyBorder="1" applyFill="1" applyFont="1">
      <alignment horizontal="center" readingOrder="0" vertical="center"/>
    </xf>
    <xf borderId="4" fillId="0" fontId="2" numFmtId="0" xfId="0" applyAlignment="1" applyBorder="1" applyFont="1">
      <alignment horizontal="center" readingOrder="0" vertical="center"/>
    </xf>
    <xf borderId="4" fillId="4" fontId="2" numFmtId="0" xfId="0" applyAlignment="1" applyBorder="1" applyFont="1">
      <alignment horizontal="center" readingOrder="0"/>
    </xf>
    <xf borderId="4" fillId="3" fontId="2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center" readingOrder="0"/>
    </xf>
    <xf borderId="4" fillId="7" fontId="1" numFmtId="0" xfId="0" applyAlignment="1" applyBorder="1" applyFont="1">
      <alignment horizontal="center" readingOrder="0" vertical="center"/>
    </xf>
    <xf borderId="4" fillId="0" fontId="1" numFmtId="14" xfId="0" applyAlignment="1" applyBorder="1" applyFont="1" applyNumberFormat="1">
      <alignment horizontal="center" vertical="center"/>
    </xf>
    <xf borderId="4" fillId="0" fontId="1" numFmtId="14" xfId="0" applyAlignment="1" applyBorder="1" applyFont="1" applyNumberFormat="1">
      <alignment horizontal="center" readingOrder="0" vertical="center"/>
    </xf>
    <xf borderId="4" fillId="0" fontId="2" numFmtId="14" xfId="0" applyAlignment="1" applyBorder="1" applyFont="1" applyNumberFormat="1">
      <alignment horizontal="center" vertical="center"/>
    </xf>
    <xf borderId="4" fillId="0" fontId="2" numFmtId="14" xfId="0" applyAlignment="1" applyBorder="1" applyFont="1" applyNumberFormat="1">
      <alignment horizontal="center" readingOrder="0" vertical="center"/>
    </xf>
    <xf borderId="4" fillId="6" fontId="2" numFmtId="0" xfId="0" applyAlignment="1" applyBorder="1" applyFont="1">
      <alignment horizontal="center"/>
    </xf>
    <xf borderId="4" fillId="8" fontId="1" numFmtId="0" xfId="0" applyAlignment="1" applyBorder="1" applyFill="1" applyFont="1">
      <alignment horizontal="center" readingOrder="0" vertical="center"/>
    </xf>
    <xf borderId="4" fillId="9" fontId="1" numFmtId="0" xfId="0" applyAlignment="1" applyBorder="1" applyFill="1" applyFont="1">
      <alignment horizontal="center" readingOrder="0" vertical="center"/>
    </xf>
    <xf borderId="4" fillId="0" fontId="1" numFmtId="164" xfId="0" applyAlignment="1" applyBorder="1" applyFont="1" applyNumberFormat="1">
      <alignment horizontal="center" readingOrder="0" vertical="center"/>
    </xf>
    <xf borderId="4" fillId="8" fontId="1" numFmtId="0" xfId="0" applyAlignment="1" applyBorder="1" applyFont="1">
      <alignment horizontal="center" vertical="center"/>
    </xf>
    <xf borderId="4" fillId="8" fontId="2" numFmtId="0" xfId="0" applyAlignment="1" applyBorder="1" applyFont="1">
      <alignment horizontal="center" readingOrder="0" vertical="center"/>
    </xf>
    <xf borderId="4" fillId="4" fontId="2" numFmtId="0" xfId="0" applyAlignment="1" applyBorder="1" applyFont="1">
      <alignment horizontal="center" readingOrder="0" vertical="center"/>
    </xf>
    <xf borderId="4" fillId="5" fontId="2" numFmtId="0" xfId="0" applyAlignment="1" applyBorder="1" applyFont="1">
      <alignment horizontal="center" readingOrder="0" vertical="center"/>
    </xf>
    <xf borderId="4" fillId="9" fontId="2" numFmtId="0" xfId="0" applyAlignment="1" applyBorder="1" applyFont="1">
      <alignment horizontal="center" readingOrder="0" vertical="center"/>
    </xf>
    <xf borderId="4" fillId="5" fontId="2" numFmtId="0" xfId="0" applyAlignment="1" applyBorder="1" applyFont="1">
      <alignment horizontal="center" readingOrder="0"/>
    </xf>
    <xf borderId="4" fillId="9" fontId="2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lucid.app/lucidchart/15047e45-7ea6-4503-97c0-368a799eaa12/edit?viewport_loc=-188%2C-42%2C3328%2C1674%2CUIeJ1H~rTpWL&amp;invitationId=inv_3258d211-0044-43e9-a24b-98ff15d5d39d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2.75"/>
    <col customWidth="1" min="3" max="3" width="11.88"/>
    <col customWidth="1" min="4" max="4" width="10.13"/>
    <col customWidth="1" min="5" max="5" width="13.63"/>
    <col customWidth="1" min="6" max="6" width="25.63"/>
    <col customWidth="1" min="7" max="7" width="14.0"/>
    <col customWidth="1" min="8" max="8" width="27.75"/>
    <col customWidth="1" min="9" max="9" width="13.63"/>
    <col customWidth="1" min="10" max="10" width="12.5"/>
    <col customWidth="1" min="11" max="11" width="18.63"/>
    <col customWidth="1" min="12" max="12" width="10.5"/>
    <col customWidth="1" min="13" max="13" width="9.13"/>
    <col customWidth="1" min="14" max="14" width="10.25"/>
    <col customWidth="1" min="15" max="15" width="14.0"/>
    <col customWidth="1" min="16" max="16" width="14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</row>
    <row r="2">
      <c r="A2" s="1"/>
      <c r="B2" s="3" t="s">
        <v>0</v>
      </c>
      <c r="C2" s="4"/>
      <c r="D2" s="1"/>
      <c r="E2" s="3" t="s">
        <v>1</v>
      </c>
      <c r="F2" s="5"/>
      <c r="G2" s="5"/>
      <c r="H2" s="4"/>
      <c r="I2" s="1"/>
      <c r="J2" s="3" t="s">
        <v>2</v>
      </c>
      <c r="K2" s="5"/>
      <c r="L2" s="5"/>
      <c r="M2" s="5"/>
      <c r="N2" s="4"/>
    </row>
    <row r="3">
      <c r="A3" s="1"/>
      <c r="B3" s="6" t="s">
        <v>3</v>
      </c>
      <c r="C3" s="7" t="s">
        <v>4</v>
      </c>
      <c r="D3" s="1"/>
      <c r="E3" s="8" t="s">
        <v>5</v>
      </c>
      <c r="F3" s="7" t="s">
        <v>6</v>
      </c>
      <c r="G3" s="7" t="s">
        <v>7</v>
      </c>
      <c r="H3" s="9" t="s">
        <v>8</v>
      </c>
      <c r="I3" s="1"/>
      <c r="J3" s="10" t="s">
        <v>9</v>
      </c>
      <c r="K3" s="11" t="s">
        <v>10</v>
      </c>
      <c r="L3" s="12" t="s">
        <v>11</v>
      </c>
      <c r="M3" s="13" t="s">
        <v>3</v>
      </c>
      <c r="N3" s="14" t="s">
        <v>12</v>
      </c>
    </row>
    <row r="4">
      <c r="A4" s="1"/>
      <c r="B4" s="6">
        <v>1.0</v>
      </c>
      <c r="C4" s="7" t="s">
        <v>13</v>
      </c>
      <c r="D4" s="1"/>
      <c r="E4" s="8">
        <v>1.0</v>
      </c>
      <c r="F4" s="7" t="s">
        <v>14</v>
      </c>
      <c r="G4" s="7" t="s">
        <v>15</v>
      </c>
      <c r="H4" s="15">
        <v>31036.0</v>
      </c>
      <c r="I4" s="1"/>
      <c r="J4" s="10">
        <v>1.0</v>
      </c>
      <c r="K4" s="14" t="s">
        <v>16</v>
      </c>
      <c r="L4" s="12">
        <v>2010.0</v>
      </c>
      <c r="M4" s="13">
        <v>1.0</v>
      </c>
      <c r="N4" s="11">
        <v>130.0</v>
      </c>
    </row>
    <row r="5">
      <c r="A5" s="1"/>
      <c r="B5" s="6">
        <v>2.0</v>
      </c>
      <c r="C5" s="7" t="s">
        <v>17</v>
      </c>
      <c r="D5" s="1"/>
      <c r="E5" s="8">
        <v>2.0</v>
      </c>
      <c r="F5" s="7" t="s">
        <v>18</v>
      </c>
      <c r="G5" s="7" t="s">
        <v>19</v>
      </c>
      <c r="H5" s="15">
        <v>25703.0</v>
      </c>
      <c r="I5" s="1"/>
      <c r="J5" s="10">
        <v>2.0</v>
      </c>
      <c r="K5" s="11" t="s">
        <v>20</v>
      </c>
      <c r="L5" s="12">
        <v>2009.0</v>
      </c>
      <c r="M5" s="13">
        <v>3.0</v>
      </c>
      <c r="N5" s="11">
        <v>128.0</v>
      </c>
    </row>
    <row r="6">
      <c r="A6" s="1"/>
      <c r="B6" s="6">
        <v>3.0</v>
      </c>
      <c r="C6" s="7" t="s">
        <v>21</v>
      </c>
      <c r="D6" s="1"/>
      <c r="E6" s="8">
        <v>3.0</v>
      </c>
      <c r="F6" s="7" t="s">
        <v>22</v>
      </c>
      <c r="G6" s="7" t="s">
        <v>23</v>
      </c>
      <c r="H6" s="15">
        <v>27322.0</v>
      </c>
      <c r="I6" s="1"/>
      <c r="J6" s="10">
        <v>3.0</v>
      </c>
      <c r="K6" s="14" t="s">
        <v>24</v>
      </c>
      <c r="L6" s="12">
        <v>2020.0</v>
      </c>
      <c r="M6" s="13">
        <v>3.0</v>
      </c>
      <c r="N6" s="11">
        <v>120.0</v>
      </c>
    </row>
    <row r="7">
      <c r="A7" s="1"/>
      <c r="B7" s="6">
        <v>4.0</v>
      </c>
      <c r="C7" s="7" t="s">
        <v>25</v>
      </c>
      <c r="D7" s="1"/>
      <c r="E7" s="8">
        <v>4.0</v>
      </c>
      <c r="F7" s="7" t="s">
        <v>26</v>
      </c>
      <c r="G7" s="7" t="s">
        <v>27</v>
      </c>
      <c r="H7" s="15">
        <v>30614.0</v>
      </c>
      <c r="I7" s="1"/>
      <c r="J7" s="10">
        <v>4.0</v>
      </c>
      <c r="K7" s="11" t="s">
        <v>28</v>
      </c>
      <c r="L7" s="12">
        <v>2021.0</v>
      </c>
      <c r="M7" s="13">
        <v>6.0</v>
      </c>
      <c r="N7" s="11">
        <v>122.0</v>
      </c>
    </row>
    <row r="8">
      <c r="A8" s="1"/>
      <c r="B8" s="6">
        <v>5.0</v>
      </c>
      <c r="C8" s="7" t="s">
        <v>29</v>
      </c>
      <c r="D8" s="1"/>
      <c r="E8" s="8">
        <v>5.0</v>
      </c>
      <c r="F8" s="7" t="s">
        <v>30</v>
      </c>
      <c r="G8" s="7" t="s">
        <v>31</v>
      </c>
      <c r="H8" s="15">
        <v>21739.0</v>
      </c>
      <c r="I8" s="1"/>
      <c r="J8" s="10">
        <v>5.0</v>
      </c>
      <c r="K8" s="11" t="s">
        <v>32</v>
      </c>
      <c r="L8" s="12">
        <v>2013.0</v>
      </c>
      <c r="M8" s="13">
        <v>1.0</v>
      </c>
      <c r="N8" s="11">
        <v>135.0</v>
      </c>
    </row>
    <row r="9">
      <c r="A9" s="1"/>
      <c r="B9" s="6">
        <v>6.0</v>
      </c>
      <c r="C9" s="7" t="s">
        <v>33</v>
      </c>
      <c r="D9" s="1"/>
      <c r="E9" s="8">
        <v>6.0</v>
      </c>
      <c r="F9" s="7" t="s">
        <v>34</v>
      </c>
      <c r="G9" s="7" t="s">
        <v>35</v>
      </c>
      <c r="H9" s="15">
        <v>18981.0</v>
      </c>
      <c r="I9" s="1"/>
      <c r="J9" s="10">
        <v>6.0</v>
      </c>
      <c r="K9" s="11" t="s">
        <v>36</v>
      </c>
      <c r="L9" s="12">
        <v>2012.0</v>
      </c>
      <c r="M9" s="13">
        <v>6.0</v>
      </c>
      <c r="N9" s="11">
        <v>138.0</v>
      </c>
    </row>
    <row r="10">
      <c r="A10" s="1"/>
      <c r="B10" s="6">
        <v>7.0</v>
      </c>
      <c r="C10" s="7" t="s">
        <v>37</v>
      </c>
      <c r="D10" s="1"/>
      <c r="E10" s="8">
        <v>7.0</v>
      </c>
      <c r="F10" s="7" t="s">
        <v>38</v>
      </c>
      <c r="G10" s="7" t="s">
        <v>39</v>
      </c>
      <c r="H10" s="15">
        <v>20040.0</v>
      </c>
      <c r="I10" s="1"/>
      <c r="J10" s="10">
        <v>7.0</v>
      </c>
      <c r="K10" s="11" t="s">
        <v>40</v>
      </c>
      <c r="L10" s="12">
        <v>2010.0</v>
      </c>
      <c r="M10" s="13">
        <v>7.0</v>
      </c>
      <c r="N10" s="11">
        <v>93.0</v>
      </c>
    </row>
    <row r="11">
      <c r="A11" s="1"/>
      <c r="B11" s="6">
        <v>8.0</v>
      </c>
      <c r="C11" s="7" t="s">
        <v>41</v>
      </c>
      <c r="D11" s="1"/>
      <c r="E11" s="8">
        <v>8.0</v>
      </c>
      <c r="F11" s="7" t="s">
        <v>42</v>
      </c>
      <c r="G11" s="7" t="s">
        <v>43</v>
      </c>
      <c r="H11" s="15">
        <v>29823.0</v>
      </c>
      <c r="I11" s="1"/>
      <c r="J11" s="10">
        <v>8.0</v>
      </c>
      <c r="K11" s="14" t="s">
        <v>44</v>
      </c>
      <c r="L11" s="12">
        <v>2005.0</v>
      </c>
      <c r="M11" s="13">
        <v>8.0</v>
      </c>
      <c r="N11" s="11">
        <v>99.0</v>
      </c>
    </row>
    <row r="12">
      <c r="A12" s="1"/>
      <c r="B12" s="6">
        <v>9.0</v>
      </c>
      <c r="C12" s="7" t="s">
        <v>45</v>
      </c>
      <c r="D12" s="1"/>
      <c r="E12" s="8">
        <v>9.0</v>
      </c>
      <c r="F12" s="7" t="s">
        <v>46</v>
      </c>
      <c r="G12" s="7" t="s">
        <v>47</v>
      </c>
      <c r="H12" s="15">
        <v>23071.0</v>
      </c>
      <c r="I12" s="1"/>
      <c r="J12" s="10">
        <v>9.0</v>
      </c>
      <c r="K12" s="14" t="s">
        <v>48</v>
      </c>
      <c r="L12" s="12">
        <v>2016.0</v>
      </c>
      <c r="M12" s="13">
        <v>9.0</v>
      </c>
      <c r="N12" s="11">
        <v>93.0</v>
      </c>
    </row>
    <row r="13">
      <c r="A13" s="1"/>
      <c r="B13" s="6">
        <v>10.0</v>
      </c>
      <c r="C13" s="7" t="s">
        <v>49</v>
      </c>
      <c r="D13" s="1"/>
      <c r="E13" s="8">
        <v>10.0</v>
      </c>
      <c r="F13" s="7" t="s">
        <v>50</v>
      </c>
      <c r="G13" s="7" t="s">
        <v>51</v>
      </c>
      <c r="H13" s="15">
        <v>25937.0</v>
      </c>
      <c r="I13" s="1"/>
      <c r="J13" s="10">
        <v>10.0</v>
      </c>
      <c r="K13" s="11" t="s">
        <v>52</v>
      </c>
      <c r="L13" s="7">
        <v>2019.0</v>
      </c>
      <c r="M13" s="13">
        <v>10.0</v>
      </c>
      <c r="N13" s="11">
        <v>124.0</v>
      </c>
    </row>
    <row r="14">
      <c r="A14" s="1"/>
      <c r="B14" s="1"/>
      <c r="C14" s="1"/>
      <c r="D14" s="1"/>
      <c r="E14" s="8">
        <v>11.0</v>
      </c>
      <c r="F14" s="7" t="s">
        <v>53</v>
      </c>
      <c r="G14" s="7" t="s">
        <v>54</v>
      </c>
      <c r="H14" s="15">
        <v>29368.0</v>
      </c>
      <c r="I14" s="1"/>
      <c r="J14" s="16">
        <v>11.0</v>
      </c>
      <c r="K14" s="14" t="s">
        <v>55</v>
      </c>
      <c r="L14" s="11">
        <v>2022.0</v>
      </c>
      <c r="M14" s="17">
        <v>9.0</v>
      </c>
      <c r="N14" s="11">
        <v>117.0</v>
      </c>
      <c r="P14" s="18" t="s">
        <v>56</v>
      </c>
    </row>
    <row r="15">
      <c r="A15" s="1"/>
      <c r="B15" s="2"/>
      <c r="C15" s="2"/>
      <c r="D15" s="2"/>
      <c r="E15" s="8">
        <v>12.0</v>
      </c>
      <c r="F15" s="7" t="s">
        <v>57</v>
      </c>
      <c r="G15" s="7" t="s">
        <v>58</v>
      </c>
      <c r="H15" s="15">
        <v>25110.0</v>
      </c>
      <c r="I15" s="1"/>
      <c r="J15" s="16">
        <v>12.0</v>
      </c>
      <c r="K15" s="14" t="s">
        <v>59</v>
      </c>
      <c r="L15" s="11">
        <v>2022.0</v>
      </c>
      <c r="M15" s="17">
        <v>6.0</v>
      </c>
      <c r="N15" s="11">
        <v>111.0</v>
      </c>
    </row>
    <row r="16">
      <c r="A16" s="1"/>
      <c r="B16" s="2"/>
      <c r="C16" s="2"/>
      <c r="D16" s="2"/>
      <c r="E16" s="8">
        <v>13.0</v>
      </c>
      <c r="F16" s="7" t="s">
        <v>60</v>
      </c>
      <c r="G16" s="7" t="s">
        <v>61</v>
      </c>
      <c r="H16" s="15">
        <v>20616.0</v>
      </c>
      <c r="I16" s="1"/>
      <c r="J16" s="16">
        <v>13.0</v>
      </c>
      <c r="K16" s="14" t="s">
        <v>62</v>
      </c>
      <c r="L16" s="11">
        <v>2019.0</v>
      </c>
      <c r="M16" s="17">
        <v>3.0</v>
      </c>
      <c r="N16" s="11">
        <v>130.0</v>
      </c>
    </row>
    <row r="17">
      <c r="A17" s="1"/>
      <c r="B17" s="2"/>
      <c r="C17" s="2"/>
      <c r="D17" s="2"/>
      <c r="E17" s="8">
        <v>14.0</v>
      </c>
      <c r="F17" s="7" t="s">
        <v>63</v>
      </c>
      <c r="G17" s="7" t="s">
        <v>64</v>
      </c>
      <c r="H17" s="15">
        <v>21493.0</v>
      </c>
      <c r="I17" s="2"/>
      <c r="J17" s="16">
        <v>14.0</v>
      </c>
      <c r="K17" s="14" t="s">
        <v>65</v>
      </c>
      <c r="L17" s="11">
        <v>2010.0</v>
      </c>
      <c r="M17" s="17">
        <v>9.0</v>
      </c>
      <c r="N17" s="11">
        <v>129.0</v>
      </c>
    </row>
    <row r="18">
      <c r="A18" s="1"/>
      <c r="B18" s="2"/>
      <c r="C18" s="2"/>
      <c r="D18" s="2"/>
      <c r="E18" s="8">
        <v>15.0</v>
      </c>
      <c r="F18" s="7" t="s">
        <v>66</v>
      </c>
      <c r="G18" s="7" t="s">
        <v>67</v>
      </c>
      <c r="H18" s="15">
        <v>23417.0</v>
      </c>
      <c r="I18" s="2"/>
      <c r="J18" s="16">
        <v>15.0</v>
      </c>
      <c r="K18" s="11" t="s">
        <v>68</v>
      </c>
      <c r="L18" s="11">
        <v>2014.0</v>
      </c>
      <c r="M18" s="17">
        <v>9.0</v>
      </c>
      <c r="N18" s="11">
        <v>124.0</v>
      </c>
    </row>
    <row r="19">
      <c r="A19" s="1"/>
      <c r="B19" s="2"/>
      <c r="C19" s="2"/>
      <c r="D19" s="2"/>
      <c r="E19" s="2"/>
      <c r="F19" s="2"/>
      <c r="G19" s="2"/>
      <c r="H19" s="2"/>
      <c r="I19" s="2"/>
    </row>
    <row r="20">
      <c r="A20" s="1"/>
      <c r="B20" s="3" t="s">
        <v>69</v>
      </c>
      <c r="C20" s="5"/>
      <c r="D20" s="5"/>
      <c r="E20" s="5"/>
      <c r="F20" s="4"/>
      <c r="G20" s="1"/>
      <c r="H20" s="19" t="s">
        <v>70</v>
      </c>
      <c r="I20" s="5"/>
      <c r="J20" s="5"/>
      <c r="K20" s="4"/>
      <c r="L20" s="2"/>
      <c r="M20" s="20" t="s">
        <v>71</v>
      </c>
      <c r="N20" s="4"/>
    </row>
    <row r="21">
      <c r="A21" s="1"/>
      <c r="B21" s="21" t="s">
        <v>72</v>
      </c>
      <c r="C21" s="7" t="s">
        <v>73</v>
      </c>
      <c r="D21" s="7" t="s">
        <v>74</v>
      </c>
      <c r="E21" s="7" t="s">
        <v>75</v>
      </c>
      <c r="F21" s="9" t="s">
        <v>76</v>
      </c>
      <c r="G21" s="1"/>
      <c r="H21" s="22" t="s">
        <v>77</v>
      </c>
      <c r="I21" s="23" t="s">
        <v>78</v>
      </c>
      <c r="J21" s="24" t="s">
        <v>79</v>
      </c>
      <c r="K21" s="24" t="s">
        <v>80</v>
      </c>
      <c r="L21" s="2"/>
      <c r="M21" s="25" t="s">
        <v>81</v>
      </c>
      <c r="N21" s="26" t="s">
        <v>82</v>
      </c>
    </row>
    <row r="22">
      <c r="A22" s="1"/>
      <c r="B22" s="21">
        <v>1.0</v>
      </c>
      <c r="C22" s="7" t="s">
        <v>83</v>
      </c>
      <c r="D22" s="7" t="s">
        <v>84</v>
      </c>
      <c r="E22" s="27">
        <v>6.39412906E8</v>
      </c>
      <c r="F22" s="9" t="s">
        <v>85</v>
      </c>
      <c r="G22" s="1"/>
      <c r="H22" s="22">
        <v>1.0</v>
      </c>
      <c r="I22" s="28">
        <v>1.0</v>
      </c>
      <c r="J22" s="29">
        <f>DATE(2022,6,18)</f>
        <v>44730</v>
      </c>
      <c r="K22" s="24">
        <v>5.0</v>
      </c>
      <c r="L22" s="2"/>
      <c r="M22" s="25">
        <v>1.0</v>
      </c>
      <c r="N22" s="26">
        <v>1.0</v>
      </c>
    </row>
    <row r="23">
      <c r="A23" s="1"/>
      <c r="B23" s="21">
        <v>2.0</v>
      </c>
      <c r="C23" s="7" t="s">
        <v>86</v>
      </c>
      <c r="D23" s="7" t="s">
        <v>87</v>
      </c>
      <c r="E23" s="27">
        <v>6.81797743E8</v>
      </c>
      <c r="F23" s="9" t="s">
        <v>88</v>
      </c>
      <c r="G23" s="1"/>
      <c r="H23" s="22">
        <v>2.0</v>
      </c>
      <c r="I23" s="28">
        <v>2.0</v>
      </c>
      <c r="J23" s="30">
        <f>DATE(2022,7,4)</f>
        <v>44746</v>
      </c>
      <c r="K23" s="24">
        <v>4.0</v>
      </c>
      <c r="L23" s="2"/>
      <c r="M23" s="25">
        <v>1.0</v>
      </c>
      <c r="N23" s="26">
        <v>2.0</v>
      </c>
    </row>
    <row r="24">
      <c r="A24" s="1"/>
      <c r="B24" s="21">
        <v>3.0</v>
      </c>
      <c r="C24" s="7" t="s">
        <v>89</v>
      </c>
      <c r="D24" s="7" t="s">
        <v>90</v>
      </c>
      <c r="E24" s="27">
        <v>6.30845339E8</v>
      </c>
      <c r="F24" s="9" t="s">
        <v>91</v>
      </c>
      <c r="G24" s="1"/>
      <c r="H24" s="22">
        <f t="shared" ref="H24:I24" si="1">SUM(H23+1)</f>
        <v>3</v>
      </c>
      <c r="I24" s="23">
        <f t="shared" si="1"/>
        <v>3</v>
      </c>
      <c r="J24" s="31">
        <f>DATE(2022,7,1)</f>
        <v>44743</v>
      </c>
      <c r="K24" s="24">
        <v>3.0</v>
      </c>
      <c r="L24" s="2"/>
      <c r="M24" s="25">
        <v>2.0</v>
      </c>
      <c r="N24" s="26">
        <v>1.0</v>
      </c>
    </row>
    <row r="25">
      <c r="A25" s="1"/>
      <c r="B25" s="21">
        <v>4.0</v>
      </c>
      <c r="C25" s="7" t="s">
        <v>92</v>
      </c>
      <c r="D25" s="7" t="s">
        <v>93</v>
      </c>
      <c r="E25" s="27">
        <v>6.35958232E8</v>
      </c>
      <c r="F25" s="9" t="s">
        <v>94</v>
      </c>
      <c r="G25" s="1"/>
      <c r="H25" s="22">
        <f t="shared" ref="H25:I25" si="2">SUM(H24+1)</f>
        <v>4</v>
      </c>
      <c r="I25" s="23">
        <f t="shared" si="2"/>
        <v>4</v>
      </c>
      <c r="J25" s="32">
        <f>DATE(2022,7,4)</f>
        <v>44746</v>
      </c>
      <c r="K25" s="24">
        <v>1.0</v>
      </c>
      <c r="L25" s="2"/>
      <c r="M25" s="25">
        <v>2.0</v>
      </c>
      <c r="N25" s="26">
        <v>3.0</v>
      </c>
    </row>
    <row r="26">
      <c r="A26" s="1"/>
      <c r="B26" s="21">
        <v>5.0</v>
      </c>
      <c r="C26" s="7" t="s">
        <v>95</v>
      </c>
      <c r="D26" s="7" t="s">
        <v>96</v>
      </c>
      <c r="E26" s="27">
        <v>8.16146732E8</v>
      </c>
      <c r="F26" s="9" t="s">
        <v>97</v>
      </c>
      <c r="G26" s="1"/>
      <c r="H26" s="22">
        <f t="shared" ref="H26:I26" si="3">SUM(H25+1)</f>
        <v>5</v>
      </c>
      <c r="I26" s="23">
        <f t="shared" si="3"/>
        <v>5</v>
      </c>
      <c r="J26" s="31">
        <f>DATE(2022,7,3)</f>
        <v>44745</v>
      </c>
      <c r="K26" s="24">
        <v>2.0</v>
      </c>
      <c r="L26" s="2"/>
      <c r="M26" s="25">
        <v>3.0</v>
      </c>
      <c r="N26" s="26">
        <v>4.0</v>
      </c>
    </row>
    <row r="27">
      <c r="A27" s="1"/>
      <c r="B27" s="21">
        <v>6.0</v>
      </c>
      <c r="C27" s="7" t="s">
        <v>98</v>
      </c>
      <c r="D27" s="7" t="s">
        <v>99</v>
      </c>
      <c r="E27" s="27">
        <v>7.23345385E8</v>
      </c>
      <c r="F27" s="9" t="s">
        <v>100</v>
      </c>
      <c r="G27" s="1"/>
      <c r="H27" s="22">
        <f t="shared" ref="H27:I27" si="4">SUM(H26+1)</f>
        <v>6</v>
      </c>
      <c r="I27" s="23">
        <f t="shared" si="4"/>
        <v>6</v>
      </c>
      <c r="J27" s="31">
        <f>DATE(2022,7,4)</f>
        <v>44746</v>
      </c>
      <c r="K27" s="24">
        <v>6.0</v>
      </c>
      <c r="L27" s="2"/>
      <c r="M27" s="25">
        <v>3.0</v>
      </c>
      <c r="N27" s="26">
        <v>5.0</v>
      </c>
    </row>
    <row r="28">
      <c r="A28" s="1"/>
      <c r="B28" s="21">
        <v>7.0</v>
      </c>
      <c r="C28" s="7" t="s">
        <v>101</v>
      </c>
      <c r="D28" s="7" t="s">
        <v>102</v>
      </c>
      <c r="E28" s="27">
        <v>7.53119477E8</v>
      </c>
      <c r="F28" s="7" t="s">
        <v>103</v>
      </c>
      <c r="G28" s="1"/>
      <c r="H28" s="22">
        <f t="shared" ref="H28:I28" si="5">SUM(H27+1)</f>
        <v>7</v>
      </c>
      <c r="I28" s="23">
        <f t="shared" si="5"/>
        <v>7</v>
      </c>
      <c r="J28" s="31">
        <f>DATE(2022,7,12)</f>
        <v>44754</v>
      </c>
      <c r="K28" s="24">
        <v>12.0</v>
      </c>
      <c r="L28" s="2"/>
      <c r="M28" s="25">
        <v>4.0</v>
      </c>
      <c r="N28" s="26">
        <v>6.0</v>
      </c>
    </row>
    <row r="29">
      <c r="A29" s="1"/>
      <c r="B29" s="21">
        <v>8.0</v>
      </c>
      <c r="C29" s="7" t="s">
        <v>104</v>
      </c>
      <c r="D29" s="7" t="s">
        <v>105</v>
      </c>
      <c r="E29" s="27">
        <v>6.37464235E8</v>
      </c>
      <c r="F29" s="7" t="s">
        <v>106</v>
      </c>
      <c r="G29" s="1"/>
      <c r="H29" s="22">
        <f t="shared" ref="H29:I29" si="6">SUM(H28+1)</f>
        <v>8</v>
      </c>
      <c r="I29" s="23">
        <f t="shared" si="6"/>
        <v>8</v>
      </c>
      <c r="J29" s="31">
        <f>DATE(2022,7,3)</f>
        <v>44745</v>
      </c>
      <c r="K29" s="24">
        <v>14.0</v>
      </c>
      <c r="L29" s="2"/>
      <c r="M29" s="25">
        <v>5.0</v>
      </c>
      <c r="N29" s="26">
        <v>6.0</v>
      </c>
    </row>
    <row r="30">
      <c r="A30" s="1"/>
      <c r="B30" s="21">
        <v>9.0</v>
      </c>
      <c r="C30" s="11" t="s">
        <v>107</v>
      </c>
      <c r="D30" s="11" t="s">
        <v>108</v>
      </c>
      <c r="E30" s="27">
        <v>8.22892957E8</v>
      </c>
      <c r="F30" s="11" t="s">
        <v>109</v>
      </c>
      <c r="G30" s="2"/>
      <c r="H30" s="22">
        <f t="shared" ref="H30:I30" si="7">SUM(H29+1)</f>
        <v>9</v>
      </c>
      <c r="I30" s="23">
        <f t="shared" si="7"/>
        <v>9</v>
      </c>
      <c r="J30" s="31">
        <f>DATE(2022,7,14)</f>
        <v>44756</v>
      </c>
      <c r="K30" s="24">
        <v>8.0</v>
      </c>
      <c r="L30" s="2"/>
      <c r="M30" s="25">
        <v>6.0</v>
      </c>
      <c r="N30" s="26">
        <v>7.0</v>
      </c>
    </row>
    <row r="31">
      <c r="A31" s="1"/>
      <c r="B31" s="21">
        <v>10.0</v>
      </c>
      <c r="C31" s="11" t="s">
        <v>110</v>
      </c>
      <c r="D31" s="11" t="s">
        <v>111</v>
      </c>
      <c r="E31" s="27">
        <v>6.01729144E8</v>
      </c>
      <c r="F31" s="11" t="s">
        <v>112</v>
      </c>
      <c r="G31" s="2"/>
      <c r="H31" s="22">
        <f t="shared" ref="H31:I31" si="8">SUM(H30+1)</f>
        <v>10</v>
      </c>
      <c r="I31" s="23">
        <f t="shared" si="8"/>
        <v>10</v>
      </c>
      <c r="J31" s="31">
        <f>DATE(2022,7,4)</f>
        <v>44746</v>
      </c>
      <c r="K31" s="24">
        <v>7.0</v>
      </c>
      <c r="M31" s="25">
        <v>6.0</v>
      </c>
      <c r="N31" s="26">
        <v>8.0</v>
      </c>
    </row>
    <row r="32">
      <c r="A32" s="1"/>
      <c r="B32" s="21">
        <v>11.0</v>
      </c>
      <c r="C32" s="11" t="s">
        <v>113</v>
      </c>
      <c r="D32" s="11" t="s">
        <v>114</v>
      </c>
      <c r="E32" s="27">
        <v>5.35530309E8</v>
      </c>
      <c r="F32" s="11" t="s">
        <v>115</v>
      </c>
      <c r="G32" s="2"/>
      <c r="H32" s="33">
        <f t="shared" ref="H32:I32" si="9">SUM(H31+1)</f>
        <v>11</v>
      </c>
      <c r="I32" s="23">
        <f t="shared" si="9"/>
        <v>11</v>
      </c>
      <c r="J32" s="31">
        <f>DATE(2022,6,19)</f>
        <v>44731</v>
      </c>
      <c r="K32" s="12">
        <v>11.0</v>
      </c>
      <c r="M32" s="25">
        <v>7.0</v>
      </c>
      <c r="N32" s="26">
        <v>9.0</v>
      </c>
    </row>
    <row r="33">
      <c r="A33" s="2"/>
      <c r="B33" s="21">
        <v>12.0</v>
      </c>
      <c r="C33" s="11" t="s">
        <v>116</v>
      </c>
      <c r="D33" s="11" t="s">
        <v>117</v>
      </c>
      <c r="E33" s="27">
        <v>8.39918076E8</v>
      </c>
      <c r="F33" s="11" t="s">
        <v>118</v>
      </c>
      <c r="G33" s="2"/>
      <c r="H33" s="33">
        <f t="shared" ref="H33:I33" si="10">SUM(H32+1)</f>
        <v>12</v>
      </c>
      <c r="I33" s="23">
        <f t="shared" si="10"/>
        <v>12</v>
      </c>
      <c r="J33" s="31">
        <f>DATE(2022,7,16)</f>
        <v>44758</v>
      </c>
      <c r="K33" s="12">
        <v>12.0</v>
      </c>
      <c r="M33" s="25">
        <v>8.0</v>
      </c>
      <c r="N33" s="26">
        <v>11.0</v>
      </c>
    </row>
    <row r="34">
      <c r="A34" s="2"/>
      <c r="B34" s="21">
        <v>13.0</v>
      </c>
      <c r="C34" s="11" t="s">
        <v>119</v>
      </c>
      <c r="D34" s="11" t="s">
        <v>120</v>
      </c>
      <c r="E34" s="27">
        <v>5.70575811E8</v>
      </c>
      <c r="F34" s="11" t="s">
        <v>121</v>
      </c>
      <c r="G34" s="2"/>
      <c r="H34" s="33">
        <f t="shared" ref="H34:I34" si="11">SUM(H33+1)</f>
        <v>13</v>
      </c>
      <c r="I34" s="23">
        <f t="shared" si="11"/>
        <v>13</v>
      </c>
      <c r="J34" s="31">
        <f>DATE(2022,7,18)</f>
        <v>44760</v>
      </c>
      <c r="K34" s="12">
        <v>13.0</v>
      </c>
      <c r="M34" s="25">
        <v>8.0</v>
      </c>
      <c r="N34" s="26">
        <v>12.0</v>
      </c>
    </row>
    <row r="35">
      <c r="A35" s="2"/>
      <c r="B35" s="21">
        <v>14.0</v>
      </c>
      <c r="C35" s="11" t="s">
        <v>122</v>
      </c>
      <c r="D35" s="11" t="s">
        <v>123</v>
      </c>
      <c r="E35" s="27">
        <v>8.59972688E8</v>
      </c>
      <c r="F35" s="11" t="s">
        <v>124</v>
      </c>
      <c r="G35" s="2"/>
      <c r="H35" s="33">
        <f t="shared" ref="H35:I35" si="12">SUM(H34+1)</f>
        <v>14</v>
      </c>
      <c r="I35" s="23">
        <f t="shared" si="12"/>
        <v>14</v>
      </c>
      <c r="J35" s="31">
        <f>DATE(2022,7,20)</f>
        <v>44762</v>
      </c>
      <c r="K35" s="12">
        <v>14.0</v>
      </c>
      <c r="M35" s="25">
        <v>9.0</v>
      </c>
      <c r="N35" s="26">
        <v>13.0</v>
      </c>
    </row>
    <row r="36">
      <c r="A36" s="2"/>
      <c r="B36" s="21">
        <v>15.0</v>
      </c>
      <c r="C36" s="11" t="s">
        <v>125</v>
      </c>
      <c r="D36" s="11" t="s">
        <v>126</v>
      </c>
      <c r="E36" s="27">
        <v>5.43145268E8</v>
      </c>
      <c r="F36" s="11" t="s">
        <v>127</v>
      </c>
      <c r="G36" s="2"/>
      <c r="H36" s="33">
        <f t="shared" ref="H36:I36" si="13">SUM(H35+1)</f>
        <v>15</v>
      </c>
      <c r="I36" s="23">
        <f t="shared" si="13"/>
        <v>15</v>
      </c>
      <c r="J36" s="31">
        <f>DATE(2022,7,17)</f>
        <v>44759</v>
      </c>
      <c r="K36" s="12">
        <v>5.0</v>
      </c>
      <c r="M36" s="25">
        <v>10.0</v>
      </c>
      <c r="N36" s="26">
        <v>15.0</v>
      </c>
    </row>
    <row r="37">
      <c r="A37" s="2"/>
      <c r="G37" s="2"/>
      <c r="M37" s="25">
        <v>11.0</v>
      </c>
      <c r="N37" s="26">
        <v>7.0</v>
      </c>
    </row>
    <row r="38">
      <c r="A38" s="2"/>
      <c r="B38" s="3" t="s">
        <v>128</v>
      </c>
      <c r="C38" s="4"/>
      <c r="E38" s="3" t="s">
        <v>129</v>
      </c>
      <c r="F38" s="5"/>
      <c r="G38" s="5"/>
      <c r="H38" s="5"/>
      <c r="I38" s="5"/>
      <c r="J38" s="4"/>
      <c r="M38" s="25">
        <v>12.0</v>
      </c>
      <c r="N38" s="26">
        <v>9.0</v>
      </c>
    </row>
    <row r="39">
      <c r="A39" s="2"/>
      <c r="B39" s="34" t="s">
        <v>130</v>
      </c>
      <c r="C39" s="16" t="s">
        <v>9</v>
      </c>
      <c r="D39" s="2"/>
      <c r="E39" s="28" t="s">
        <v>131</v>
      </c>
      <c r="F39" s="34" t="s">
        <v>130</v>
      </c>
      <c r="G39" s="21" t="s">
        <v>72</v>
      </c>
      <c r="H39" s="9" t="s">
        <v>132</v>
      </c>
      <c r="I39" s="7" t="s">
        <v>133</v>
      </c>
      <c r="J39" s="35" t="s">
        <v>80</v>
      </c>
      <c r="M39" s="25">
        <v>12.0</v>
      </c>
      <c r="N39" s="26">
        <v>10.0</v>
      </c>
    </row>
    <row r="40">
      <c r="A40" s="2"/>
      <c r="B40" s="34">
        <v>1.0</v>
      </c>
      <c r="C40" s="16">
        <v>1.0</v>
      </c>
      <c r="D40" s="2"/>
      <c r="E40" s="28">
        <v>1.0</v>
      </c>
      <c r="F40" s="34">
        <v>1.0</v>
      </c>
      <c r="G40" s="21">
        <v>1.0</v>
      </c>
      <c r="H40" s="36">
        <v>44711.0</v>
      </c>
      <c r="I40" s="29">
        <f>DATE(2022,6,30)</f>
        <v>44742</v>
      </c>
      <c r="J40" s="35">
        <v>1.0</v>
      </c>
      <c r="M40" s="25">
        <v>13.0</v>
      </c>
      <c r="N40" s="26">
        <v>11.0</v>
      </c>
    </row>
    <row r="41">
      <c r="A41" s="2"/>
      <c r="B41" s="34">
        <v>2.0</v>
      </c>
      <c r="C41" s="16">
        <v>1.0</v>
      </c>
      <c r="D41" s="2"/>
      <c r="E41" s="28">
        <f t="shared" ref="E41:E54" si="14">SUM(E40+1)</f>
        <v>2</v>
      </c>
      <c r="F41" s="37">
        <f t="shared" ref="F41:F54" si="15">SUM(F40+2)</f>
        <v>3</v>
      </c>
      <c r="G41" s="21">
        <v>3.0</v>
      </c>
      <c r="H41" s="29">
        <f>DATE(2022,6,1)</f>
        <v>44713</v>
      </c>
      <c r="I41" s="29">
        <f>DATE(2022,7,1)</f>
        <v>44743</v>
      </c>
      <c r="J41" s="35">
        <v>2.0</v>
      </c>
      <c r="M41" s="25">
        <v>13.0</v>
      </c>
      <c r="N41" s="26">
        <v>14.0</v>
      </c>
    </row>
    <row r="42">
      <c r="A42" s="2"/>
      <c r="B42" s="38">
        <f t="shared" ref="B42:B73" si="16">SUM(B41+1)</f>
        <v>3</v>
      </c>
      <c r="C42" s="39">
        <v>1.0</v>
      </c>
      <c r="D42" s="2"/>
      <c r="E42" s="28">
        <f t="shared" si="14"/>
        <v>3</v>
      </c>
      <c r="F42" s="37">
        <f t="shared" si="15"/>
        <v>5</v>
      </c>
      <c r="G42" s="40">
        <v>3.0</v>
      </c>
      <c r="H42" s="31">
        <f>DATE(2022,6,2)</f>
        <v>44714</v>
      </c>
      <c r="I42" s="31">
        <f>DATE(2022,7,2)</f>
        <v>44744</v>
      </c>
      <c r="J42" s="41">
        <v>3.0</v>
      </c>
      <c r="M42" s="25">
        <v>14.0</v>
      </c>
      <c r="N42" s="26">
        <v>12.0</v>
      </c>
    </row>
    <row r="43">
      <c r="A43" s="2"/>
      <c r="B43" s="38">
        <f t="shared" si="16"/>
        <v>4</v>
      </c>
      <c r="C43" s="39">
        <v>2.0</v>
      </c>
      <c r="D43" s="2"/>
      <c r="E43" s="28">
        <f t="shared" si="14"/>
        <v>4</v>
      </c>
      <c r="F43" s="37">
        <f t="shared" si="15"/>
        <v>7</v>
      </c>
      <c r="G43" s="40">
        <v>3.0</v>
      </c>
      <c r="H43" s="31">
        <f>DATE(2022,6,3)</f>
        <v>44715</v>
      </c>
      <c r="I43" s="31">
        <f>DATE(2022,7,3)</f>
        <v>44745</v>
      </c>
      <c r="J43" s="41">
        <v>4.0</v>
      </c>
      <c r="M43" s="25">
        <v>15.0</v>
      </c>
      <c r="N43" s="26">
        <v>13.0</v>
      </c>
    </row>
    <row r="44">
      <c r="A44" s="2"/>
      <c r="B44" s="38">
        <f t="shared" si="16"/>
        <v>5</v>
      </c>
      <c r="C44" s="39">
        <v>3.0</v>
      </c>
      <c r="D44" s="2"/>
      <c r="E44" s="28">
        <f t="shared" si="14"/>
        <v>5</v>
      </c>
      <c r="F44" s="37">
        <f t="shared" si="15"/>
        <v>9</v>
      </c>
      <c r="G44" s="40">
        <v>5.0</v>
      </c>
      <c r="H44" s="31">
        <f>DATE(2022,6,5)</f>
        <v>44717</v>
      </c>
      <c r="I44" s="31">
        <f>DATE(2022,7,5)</f>
        <v>44747</v>
      </c>
      <c r="J44" s="41">
        <v>5.0</v>
      </c>
      <c r="M44" s="25">
        <v>15.0</v>
      </c>
      <c r="N44" s="26">
        <v>8.0</v>
      </c>
    </row>
    <row r="45">
      <c r="A45" s="2"/>
      <c r="B45" s="38">
        <f t="shared" si="16"/>
        <v>6</v>
      </c>
      <c r="C45" s="39">
        <v>3.0</v>
      </c>
      <c r="D45" s="2"/>
      <c r="E45" s="28">
        <f t="shared" si="14"/>
        <v>6</v>
      </c>
      <c r="F45" s="37">
        <f t="shared" si="15"/>
        <v>11</v>
      </c>
      <c r="G45" s="40">
        <v>5.0</v>
      </c>
      <c r="H45" s="31">
        <f>DATE(2022,6,7)</f>
        <v>44719</v>
      </c>
      <c r="I45" s="31">
        <f>DATE(2022,7,7)</f>
        <v>44749</v>
      </c>
      <c r="J45" s="41">
        <v>6.0</v>
      </c>
      <c r="N45" s="2"/>
    </row>
    <row r="46">
      <c r="A46" s="2"/>
      <c r="B46" s="38">
        <f t="shared" si="16"/>
        <v>7</v>
      </c>
      <c r="C46" s="39">
        <v>4.0</v>
      </c>
      <c r="D46" s="2"/>
      <c r="E46" s="28">
        <f t="shared" si="14"/>
        <v>7</v>
      </c>
      <c r="F46" s="37">
        <f t="shared" si="15"/>
        <v>13</v>
      </c>
      <c r="G46" s="40">
        <v>7.0</v>
      </c>
      <c r="H46" s="31">
        <f>DATE(2022,6,10)</f>
        <v>44722</v>
      </c>
      <c r="I46" s="31">
        <f>DATE(2022,7,10)</f>
        <v>44752</v>
      </c>
      <c r="J46" s="41">
        <v>6.0</v>
      </c>
      <c r="N46" s="2"/>
    </row>
    <row r="47">
      <c r="A47" s="2"/>
      <c r="B47" s="38">
        <f t="shared" si="16"/>
        <v>8</v>
      </c>
      <c r="C47" s="39">
        <v>4.0</v>
      </c>
      <c r="D47" s="2"/>
      <c r="E47" s="28">
        <f t="shared" si="14"/>
        <v>8</v>
      </c>
      <c r="F47" s="37">
        <f t="shared" si="15"/>
        <v>15</v>
      </c>
      <c r="G47" s="40">
        <v>9.0</v>
      </c>
      <c r="H47" s="31">
        <f>DATE(2022,6,13)</f>
        <v>44725</v>
      </c>
      <c r="I47" s="31">
        <f>DATE(2022,7,13)</f>
        <v>44755</v>
      </c>
      <c r="J47" s="41">
        <v>10.0</v>
      </c>
      <c r="M47" s="2"/>
      <c r="N47" s="2"/>
    </row>
    <row r="48">
      <c r="A48" s="2"/>
      <c r="B48" s="38">
        <f t="shared" si="16"/>
        <v>9</v>
      </c>
      <c r="C48" s="39">
        <v>4.0</v>
      </c>
      <c r="D48" s="2"/>
      <c r="E48" s="28">
        <f t="shared" si="14"/>
        <v>9</v>
      </c>
      <c r="F48" s="37">
        <f t="shared" si="15"/>
        <v>17</v>
      </c>
      <c r="G48" s="40">
        <v>9.0</v>
      </c>
      <c r="H48" s="31">
        <f>DATE(2022,6,15)</f>
        <v>44727</v>
      </c>
      <c r="I48" s="31">
        <f>DATE(2022,7,15)</f>
        <v>44757</v>
      </c>
      <c r="J48" s="41">
        <v>13.0</v>
      </c>
      <c r="N48" s="2"/>
    </row>
    <row r="49">
      <c r="A49" s="2"/>
      <c r="B49" s="38">
        <f t="shared" si="16"/>
        <v>10</v>
      </c>
      <c r="C49" s="39">
        <v>4.0</v>
      </c>
      <c r="D49" s="2"/>
      <c r="E49" s="28">
        <f t="shared" si="14"/>
        <v>10</v>
      </c>
      <c r="F49" s="37">
        <f t="shared" si="15"/>
        <v>19</v>
      </c>
      <c r="G49" s="40">
        <v>3.0</v>
      </c>
      <c r="H49" s="31">
        <f>DATE(2022,6,20)</f>
        <v>44732</v>
      </c>
      <c r="I49" s="31">
        <f>DATE(2022,7,20)</f>
        <v>44762</v>
      </c>
      <c r="J49" s="41">
        <v>11.0</v>
      </c>
      <c r="N49" s="2"/>
    </row>
    <row r="50">
      <c r="A50" s="2"/>
      <c r="B50" s="38">
        <f t="shared" si="16"/>
        <v>11</v>
      </c>
      <c r="C50" s="39">
        <v>5.0</v>
      </c>
      <c r="D50" s="2"/>
      <c r="E50" s="28">
        <f t="shared" si="14"/>
        <v>11</v>
      </c>
      <c r="F50" s="37">
        <f t="shared" si="15"/>
        <v>21</v>
      </c>
      <c r="G50" s="42">
        <v>12.0</v>
      </c>
      <c r="H50" s="31">
        <f t="shared" ref="H50:I50" si="17">DATE(2022,6,21)</f>
        <v>44733</v>
      </c>
      <c r="I50" s="31">
        <f t="shared" si="17"/>
        <v>44733</v>
      </c>
      <c r="J50" s="43">
        <v>14.0</v>
      </c>
      <c r="N50" s="2"/>
    </row>
    <row r="51">
      <c r="A51" s="2"/>
      <c r="B51" s="38">
        <f t="shared" si="16"/>
        <v>12</v>
      </c>
      <c r="C51" s="39">
        <v>5.0</v>
      </c>
      <c r="D51" s="2"/>
      <c r="E51" s="28">
        <f t="shared" si="14"/>
        <v>12</v>
      </c>
      <c r="F51" s="37">
        <f t="shared" si="15"/>
        <v>23</v>
      </c>
      <c r="G51" s="42">
        <v>12.0</v>
      </c>
      <c r="H51" s="31">
        <f>DATE(2022,6,22)</f>
        <v>44734</v>
      </c>
      <c r="I51" s="31">
        <f>DATE(2022,7,22)</f>
        <v>44764</v>
      </c>
      <c r="J51" s="43">
        <v>12.0</v>
      </c>
      <c r="N51" s="2"/>
    </row>
    <row r="52">
      <c r="A52" s="2"/>
      <c r="B52" s="38">
        <f t="shared" si="16"/>
        <v>13</v>
      </c>
      <c r="C52" s="39">
        <v>6.0</v>
      </c>
      <c r="D52" s="2"/>
      <c r="E52" s="28">
        <f t="shared" si="14"/>
        <v>13</v>
      </c>
      <c r="F52" s="37">
        <f t="shared" si="15"/>
        <v>25</v>
      </c>
      <c r="G52" s="42">
        <v>12.0</v>
      </c>
      <c r="H52" s="31">
        <f>DATE(2022,6,23)</f>
        <v>44735</v>
      </c>
      <c r="I52" s="31">
        <f>DATE(2022,7,23)</f>
        <v>44765</v>
      </c>
      <c r="J52" s="43">
        <v>9.0</v>
      </c>
      <c r="N52" s="2"/>
    </row>
    <row r="53">
      <c r="A53" s="2"/>
      <c r="B53" s="38">
        <f t="shared" si="16"/>
        <v>14</v>
      </c>
      <c r="C53" s="39">
        <v>7.0</v>
      </c>
      <c r="D53" s="2"/>
      <c r="E53" s="28">
        <f t="shared" si="14"/>
        <v>14</v>
      </c>
      <c r="F53" s="37">
        <f t="shared" si="15"/>
        <v>27</v>
      </c>
      <c r="G53" s="42">
        <v>15.0</v>
      </c>
      <c r="H53" s="31">
        <f>DATE(2022,6,24)</f>
        <v>44736</v>
      </c>
      <c r="I53" s="31">
        <f>DATE(2022,7,24)</f>
        <v>44766</v>
      </c>
      <c r="J53" s="43">
        <v>10.0</v>
      </c>
      <c r="N53" s="2"/>
    </row>
    <row r="54">
      <c r="A54" s="2"/>
      <c r="B54" s="38">
        <f t="shared" si="16"/>
        <v>15</v>
      </c>
      <c r="C54" s="39">
        <v>8.0</v>
      </c>
      <c r="D54" s="2"/>
      <c r="E54" s="28">
        <f t="shared" si="14"/>
        <v>15</v>
      </c>
      <c r="F54" s="37">
        <f t="shared" si="15"/>
        <v>29</v>
      </c>
      <c r="G54" s="42">
        <v>15.0</v>
      </c>
      <c r="H54" s="31">
        <f>DATE(2022,6,23)</f>
        <v>44735</v>
      </c>
      <c r="I54" s="31">
        <f>DATE(2022,7,23)</f>
        <v>44765</v>
      </c>
      <c r="J54" s="43">
        <v>10.0</v>
      </c>
      <c r="N54" s="2"/>
    </row>
    <row r="55">
      <c r="A55" s="2"/>
      <c r="B55" s="38">
        <f t="shared" si="16"/>
        <v>16</v>
      </c>
      <c r="C55" s="39">
        <v>8.0</v>
      </c>
      <c r="D55" s="2"/>
      <c r="N55" s="2"/>
    </row>
    <row r="56">
      <c r="A56" s="2"/>
      <c r="B56" s="38">
        <f t="shared" si="16"/>
        <v>17</v>
      </c>
      <c r="C56" s="39">
        <v>8.0</v>
      </c>
      <c r="D56" s="2"/>
      <c r="E56" s="3" t="s">
        <v>134</v>
      </c>
      <c r="F56" s="5"/>
      <c r="G56" s="5"/>
      <c r="H56" s="5"/>
      <c r="I56" s="4"/>
      <c r="N56" s="2"/>
    </row>
    <row r="57">
      <c r="A57" s="2"/>
      <c r="B57" s="38">
        <f t="shared" si="16"/>
        <v>18</v>
      </c>
      <c r="C57" s="39">
        <v>9.0</v>
      </c>
      <c r="D57" s="2"/>
      <c r="E57" s="35" t="s">
        <v>80</v>
      </c>
      <c r="F57" s="7" t="s">
        <v>73</v>
      </c>
      <c r="G57" s="7" t="s">
        <v>74</v>
      </c>
      <c r="H57" s="7" t="s">
        <v>76</v>
      </c>
      <c r="I57" s="7" t="s">
        <v>75</v>
      </c>
      <c r="N57" s="2"/>
    </row>
    <row r="58">
      <c r="A58" s="2"/>
      <c r="B58" s="38">
        <f t="shared" si="16"/>
        <v>19</v>
      </c>
      <c r="C58" s="39">
        <v>9.0</v>
      </c>
      <c r="D58" s="2"/>
      <c r="E58" s="35">
        <v>1.0</v>
      </c>
      <c r="F58" s="7" t="s">
        <v>135</v>
      </c>
      <c r="G58" s="7" t="s">
        <v>136</v>
      </c>
      <c r="H58" s="7" t="s">
        <v>137</v>
      </c>
      <c r="I58" s="27">
        <v>6.26649529E8</v>
      </c>
      <c r="N58" s="2"/>
    </row>
    <row r="59">
      <c r="A59" s="2"/>
      <c r="B59" s="38">
        <f t="shared" si="16"/>
        <v>20</v>
      </c>
      <c r="C59" s="39">
        <v>10.0</v>
      </c>
      <c r="D59" s="2"/>
      <c r="E59" s="35">
        <v>2.0</v>
      </c>
      <c r="F59" s="7" t="s">
        <v>138</v>
      </c>
      <c r="G59" s="7" t="s">
        <v>139</v>
      </c>
      <c r="H59" s="7" t="s">
        <v>140</v>
      </c>
      <c r="I59" s="27">
        <v>7.46585967E8</v>
      </c>
      <c r="N59" s="2"/>
    </row>
    <row r="60">
      <c r="A60" s="2"/>
      <c r="B60" s="38">
        <f t="shared" si="16"/>
        <v>21</v>
      </c>
      <c r="C60" s="39">
        <v>10.0</v>
      </c>
      <c r="D60" s="2"/>
      <c r="E60" s="35">
        <v>3.0</v>
      </c>
      <c r="F60" s="7" t="s">
        <v>141</v>
      </c>
      <c r="G60" s="7" t="s">
        <v>142</v>
      </c>
      <c r="H60" s="7" t="s">
        <v>143</v>
      </c>
      <c r="I60" s="27">
        <v>5.9200518E8</v>
      </c>
      <c r="N60" s="2"/>
    </row>
    <row r="61">
      <c r="A61" s="2"/>
      <c r="B61" s="38">
        <f t="shared" si="16"/>
        <v>22</v>
      </c>
      <c r="C61" s="25">
        <v>11.0</v>
      </c>
      <c r="D61" s="2"/>
      <c r="E61" s="35">
        <v>4.0</v>
      </c>
      <c r="F61" s="7" t="s">
        <v>144</v>
      </c>
      <c r="G61" s="7" t="s">
        <v>145</v>
      </c>
      <c r="H61" s="7" t="s">
        <v>146</v>
      </c>
      <c r="I61" s="27">
        <v>7.40156366E8</v>
      </c>
      <c r="N61" s="2"/>
    </row>
    <row r="62">
      <c r="A62" s="2"/>
      <c r="B62" s="38">
        <f t="shared" si="16"/>
        <v>23</v>
      </c>
      <c r="C62" s="25">
        <v>11.0</v>
      </c>
      <c r="D62" s="2"/>
      <c r="E62" s="35">
        <v>5.0</v>
      </c>
      <c r="F62" s="7" t="s">
        <v>147</v>
      </c>
      <c r="G62" s="7" t="s">
        <v>148</v>
      </c>
      <c r="H62" s="7" t="s">
        <v>149</v>
      </c>
      <c r="I62" s="27">
        <v>5.48666858E8</v>
      </c>
      <c r="N62" s="2"/>
    </row>
    <row r="63">
      <c r="A63" s="2"/>
      <c r="B63" s="38">
        <f t="shared" si="16"/>
        <v>24</v>
      </c>
      <c r="C63" s="25">
        <v>12.0</v>
      </c>
      <c r="D63" s="2"/>
      <c r="E63" s="35">
        <v>6.0</v>
      </c>
      <c r="F63" s="7" t="s">
        <v>150</v>
      </c>
      <c r="G63" s="7" t="s">
        <v>151</v>
      </c>
      <c r="H63" s="7" t="s">
        <v>152</v>
      </c>
      <c r="I63" s="27">
        <v>6.44973954E8</v>
      </c>
      <c r="N63" s="2"/>
    </row>
    <row r="64">
      <c r="A64" s="2"/>
      <c r="B64" s="38">
        <f t="shared" si="16"/>
        <v>25</v>
      </c>
      <c r="C64" s="25">
        <v>12.0</v>
      </c>
      <c r="D64" s="2"/>
      <c r="E64" s="35">
        <v>7.0</v>
      </c>
      <c r="F64" s="7" t="s">
        <v>153</v>
      </c>
      <c r="G64" s="7" t="s">
        <v>154</v>
      </c>
      <c r="H64" s="7" t="s">
        <v>155</v>
      </c>
      <c r="I64" s="27">
        <v>6.18031938E8</v>
      </c>
      <c r="N64" s="2"/>
    </row>
    <row r="65">
      <c r="A65" s="2"/>
      <c r="B65" s="38">
        <f t="shared" si="16"/>
        <v>26</v>
      </c>
      <c r="C65" s="25">
        <v>12.0</v>
      </c>
      <c r="D65" s="2"/>
      <c r="E65" s="35">
        <v>8.0</v>
      </c>
      <c r="F65" s="7" t="s">
        <v>156</v>
      </c>
      <c r="G65" s="7" t="s">
        <v>157</v>
      </c>
      <c r="H65" s="7" t="s">
        <v>158</v>
      </c>
      <c r="I65" s="27">
        <v>7.03663915E8</v>
      </c>
      <c r="J65" s="2"/>
      <c r="K65" s="2"/>
      <c r="L65" s="2"/>
      <c r="M65" s="2"/>
      <c r="N65" s="2"/>
    </row>
    <row r="66">
      <c r="A66" s="2"/>
      <c r="B66" s="38">
        <f t="shared" si="16"/>
        <v>27</v>
      </c>
      <c r="C66" s="25">
        <v>13.0</v>
      </c>
      <c r="D66" s="2"/>
      <c r="E66" s="35">
        <v>9.0</v>
      </c>
      <c r="F66" s="7" t="s">
        <v>159</v>
      </c>
      <c r="G66" s="7" t="s">
        <v>160</v>
      </c>
      <c r="H66" s="7" t="s">
        <v>161</v>
      </c>
      <c r="I66" s="27">
        <v>5.38648939E8</v>
      </c>
      <c r="J66" s="2"/>
      <c r="K66" s="2"/>
      <c r="L66" s="2"/>
      <c r="M66" s="2"/>
      <c r="N66" s="2"/>
    </row>
    <row r="67">
      <c r="A67" s="2"/>
      <c r="B67" s="38">
        <f t="shared" si="16"/>
        <v>28</v>
      </c>
      <c r="C67" s="25">
        <v>13.0</v>
      </c>
      <c r="D67" s="2"/>
      <c r="E67" s="35">
        <v>10.0</v>
      </c>
      <c r="F67" s="7" t="s">
        <v>162</v>
      </c>
      <c r="G67" s="7" t="s">
        <v>163</v>
      </c>
      <c r="H67" s="7" t="s">
        <v>164</v>
      </c>
      <c r="I67" s="27">
        <v>7.7368933E8</v>
      </c>
      <c r="J67" s="2"/>
      <c r="K67" s="2"/>
      <c r="L67" s="2"/>
      <c r="M67" s="2"/>
      <c r="N67" s="2"/>
    </row>
    <row r="68">
      <c r="A68" s="2"/>
      <c r="B68" s="38">
        <f t="shared" si="16"/>
        <v>29</v>
      </c>
      <c r="C68" s="25">
        <v>14.0</v>
      </c>
      <c r="D68" s="2"/>
      <c r="E68" s="35">
        <v>11.0</v>
      </c>
      <c r="F68" s="7" t="s">
        <v>165</v>
      </c>
      <c r="G68" s="7" t="s">
        <v>166</v>
      </c>
      <c r="H68" s="7" t="s">
        <v>167</v>
      </c>
      <c r="I68" s="27">
        <v>5.72404994E8</v>
      </c>
      <c r="J68" s="2"/>
      <c r="K68" s="2"/>
      <c r="L68" s="2"/>
      <c r="M68" s="2"/>
      <c r="N68" s="2"/>
    </row>
    <row r="69">
      <c r="A69" s="2"/>
      <c r="B69" s="38">
        <f t="shared" si="16"/>
        <v>30</v>
      </c>
      <c r="C69" s="25">
        <v>15.0</v>
      </c>
      <c r="D69" s="2"/>
      <c r="E69" s="35">
        <v>12.0</v>
      </c>
      <c r="F69" s="7" t="s">
        <v>168</v>
      </c>
      <c r="G69" s="7" t="s">
        <v>169</v>
      </c>
      <c r="H69" s="7" t="s">
        <v>170</v>
      </c>
      <c r="I69" s="27">
        <v>7.05609759E8</v>
      </c>
      <c r="J69" s="2"/>
      <c r="K69" s="2"/>
      <c r="L69" s="2"/>
      <c r="M69" s="2"/>
      <c r="N69" s="2"/>
    </row>
    <row r="70">
      <c r="A70" s="2"/>
      <c r="B70" s="38">
        <f t="shared" si="16"/>
        <v>31</v>
      </c>
      <c r="C70" s="25">
        <v>15.0</v>
      </c>
      <c r="D70" s="2"/>
      <c r="E70" s="35">
        <v>13.0</v>
      </c>
      <c r="F70" s="7" t="s">
        <v>171</v>
      </c>
      <c r="G70" s="7" t="s">
        <v>172</v>
      </c>
      <c r="H70" s="7" t="s">
        <v>173</v>
      </c>
      <c r="I70" s="27">
        <v>6.5992226E8</v>
      </c>
      <c r="J70" s="2"/>
      <c r="K70" s="2"/>
      <c r="L70" s="2"/>
      <c r="M70" s="2"/>
      <c r="N70" s="2"/>
    </row>
    <row r="71">
      <c r="A71" s="2"/>
      <c r="B71" s="38">
        <f t="shared" si="16"/>
        <v>32</v>
      </c>
      <c r="C71" s="25">
        <v>15.0</v>
      </c>
      <c r="D71" s="2"/>
      <c r="E71" s="35">
        <v>14.0</v>
      </c>
      <c r="F71" s="7" t="s">
        <v>174</v>
      </c>
      <c r="G71" s="7" t="s">
        <v>175</v>
      </c>
      <c r="H71" s="7" t="s">
        <v>176</v>
      </c>
      <c r="I71" s="27">
        <v>7.48556213E8</v>
      </c>
      <c r="J71" s="2"/>
      <c r="K71" s="2"/>
      <c r="L71" s="2"/>
      <c r="M71" s="2"/>
      <c r="N71" s="2"/>
    </row>
    <row r="72">
      <c r="A72" s="2"/>
      <c r="B72" s="38">
        <f t="shared" si="16"/>
        <v>33</v>
      </c>
      <c r="C72" s="25">
        <v>15.0</v>
      </c>
      <c r="D72" s="2"/>
      <c r="E72" s="35">
        <v>15.0</v>
      </c>
      <c r="F72" s="7" t="s">
        <v>177</v>
      </c>
      <c r="G72" s="7" t="s">
        <v>178</v>
      </c>
      <c r="H72" s="7" t="s">
        <v>179</v>
      </c>
      <c r="I72" s="27">
        <v>6.80078334E8</v>
      </c>
      <c r="J72" s="2"/>
      <c r="K72" s="2"/>
      <c r="L72" s="2"/>
      <c r="M72" s="2"/>
      <c r="N72" s="2"/>
    </row>
    <row r="73">
      <c r="A73" s="2"/>
      <c r="B73" s="38">
        <f t="shared" si="16"/>
        <v>34</v>
      </c>
      <c r="C73" s="25">
        <v>15.0</v>
      </c>
      <c r="D73" s="2"/>
      <c r="J73" s="2"/>
      <c r="K73" s="2"/>
      <c r="L73" s="2"/>
      <c r="M73" s="2"/>
      <c r="N73" s="2"/>
    </row>
    <row r="74">
      <c r="A74" s="2"/>
      <c r="D74" s="2"/>
      <c r="J74" s="2"/>
      <c r="K74" s="2"/>
      <c r="L74" s="2"/>
      <c r="M74" s="2"/>
      <c r="N74" s="2"/>
    </row>
    <row r="75">
      <c r="A75" s="2"/>
      <c r="D75" s="2"/>
      <c r="J75" s="2"/>
      <c r="K75" s="2"/>
      <c r="L75" s="2"/>
      <c r="M75" s="2"/>
      <c r="N75" s="2"/>
    </row>
    <row r="76">
      <c r="A76" s="2"/>
      <c r="D76" s="2"/>
      <c r="L76" s="2"/>
      <c r="M76" s="2"/>
      <c r="N76" s="2"/>
    </row>
    <row r="77">
      <c r="A77" s="2"/>
      <c r="B77" s="2"/>
      <c r="C77" s="2"/>
      <c r="D77" s="2"/>
      <c r="L77" s="2"/>
      <c r="M77" s="2"/>
      <c r="N77" s="2"/>
    </row>
    <row r="78">
      <c r="A78" s="2"/>
      <c r="B78" s="2"/>
      <c r="C78" s="2"/>
      <c r="D78" s="2"/>
      <c r="L78" s="2"/>
      <c r="M78" s="2"/>
      <c r="N78" s="2"/>
    </row>
    <row r="79">
      <c r="A79" s="2"/>
      <c r="B79" s="2"/>
      <c r="C79" s="2"/>
      <c r="D79" s="2"/>
      <c r="L79" s="2"/>
      <c r="M79" s="2"/>
      <c r="N79" s="2"/>
    </row>
    <row r="80">
      <c r="A80" s="2"/>
      <c r="B80" s="2"/>
      <c r="C80" s="2"/>
      <c r="D80" s="2"/>
      <c r="L80" s="2"/>
      <c r="M80" s="2"/>
      <c r="N80" s="2"/>
    </row>
    <row r="81">
      <c r="A81" s="2"/>
      <c r="B81" s="2"/>
      <c r="C81" s="2"/>
      <c r="D81" s="2"/>
      <c r="L81" s="2"/>
      <c r="M81" s="2"/>
      <c r="N81" s="2"/>
    </row>
    <row r="82">
      <c r="A82" s="2"/>
      <c r="B82" s="2"/>
      <c r="C82" s="2"/>
      <c r="D82" s="2"/>
      <c r="L82" s="2"/>
      <c r="M82" s="2"/>
      <c r="N82" s="2"/>
    </row>
    <row r="83">
      <c r="A83" s="2"/>
      <c r="B83" s="2"/>
      <c r="C83" s="2"/>
      <c r="D83" s="2"/>
      <c r="E83" s="2"/>
      <c r="L83" s="2"/>
      <c r="M83" s="2"/>
      <c r="N83" s="2"/>
    </row>
    <row r="84">
      <c r="A84" s="2"/>
      <c r="B84" s="2"/>
      <c r="C84" s="2"/>
      <c r="D84" s="2"/>
      <c r="E84" s="2"/>
      <c r="L84" s="2"/>
      <c r="M84" s="2"/>
      <c r="N84" s="2"/>
    </row>
    <row r="85">
      <c r="A85" s="2"/>
      <c r="B85" s="2"/>
      <c r="C85" s="2"/>
      <c r="D85" s="2"/>
      <c r="E85" s="2"/>
      <c r="L85" s="2"/>
      <c r="M85" s="2"/>
      <c r="N85" s="2"/>
    </row>
    <row r="86">
      <c r="A86" s="2"/>
      <c r="B86" s="2"/>
      <c r="C86" s="2"/>
      <c r="D86" s="2"/>
      <c r="E86" s="2"/>
      <c r="L86" s="2"/>
      <c r="M86" s="2"/>
      <c r="N86" s="2"/>
    </row>
    <row r="87">
      <c r="A87" s="2"/>
      <c r="B87" s="2"/>
      <c r="C87" s="2"/>
      <c r="D87" s="2"/>
      <c r="E87" s="2"/>
      <c r="L87" s="2"/>
      <c r="M87" s="2"/>
      <c r="N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</sheetData>
  <mergeCells count="9">
    <mergeCell ref="E38:J38"/>
    <mergeCell ref="E56:I56"/>
    <mergeCell ref="B2:C2"/>
    <mergeCell ref="E2:H2"/>
    <mergeCell ref="B20:F20"/>
    <mergeCell ref="H20:K20"/>
    <mergeCell ref="M20:N20"/>
    <mergeCell ref="B38:C38"/>
    <mergeCell ref="J2:N2"/>
  </mergeCells>
  <hyperlinks>
    <hyperlink r:id="rId1" ref="P14"/>
  </hyperlinks>
  <printOptions gridLines="1" horizontalCentered="1"/>
  <pageMargins bottom="0.19685039370078738" footer="0.0" header="0.0" left="0.07874015748031496" right="0.07874015748031496" top="0.19685039370078738"/>
  <pageSetup paperSize="9" cellComments="atEnd" orientation="landscape" pageOrder="overThenDown"/>
  <drawing r:id="rId2"/>
</worksheet>
</file>