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d.docs.live.net/8d85fb11020eaaf1/Desktop/excel projects/"/>
    </mc:Choice>
  </mc:AlternateContent>
  <xr:revisionPtr revIDLastSave="12" documentId="8_{EF3F97E3-1328-48F0-BDEE-817AE671469D}" xr6:coauthVersionLast="47" xr6:coauthVersionMax="47" xr10:uidLastSave="{D3977791-6678-4464-B8C5-A3BDBA0BCB96}"/>
  <bookViews>
    <workbookView xWindow="-110" yWindow="-110" windowWidth="19420" windowHeight="10300" firstSheet="1" activeTab="3" xr2:uid="{26D4546B-D2A1-4444-8EAF-A6228F96F0C1}"/>
  </bookViews>
  <sheets>
    <sheet name="NZ staff" sheetId="1" r:id="rId1"/>
    <sheet name="India Staff" sheetId="2" r:id="rId2"/>
    <sheet name="combined data" sheetId="3" r:id="rId3"/>
    <sheet name="department raito" sheetId="4" r:id="rId4"/>
    <sheet name="salaries" sheetId="5" r:id="rId5"/>
    <sheet name="Sheet2" sheetId="7" state="hidden" r:id="rId6"/>
    <sheet name="employee data " sheetId="6" r:id="rId7"/>
  </sheets>
  <definedNames>
    <definedName name="_xlnm._FilterDatabase" localSheetId="1" hidden="1">'India Staff'!$B$2:$H$114</definedName>
    <definedName name="_xlnm._FilterDatabase" localSheetId="0" hidden="1">'NZ staff'!$C$5:$I$105</definedName>
    <definedName name="ExternalData_1" localSheetId="2" hidden="1">'combined data'!$A$1:$H$184</definedName>
    <definedName name="Slicer_Gender">#N/A</definedName>
  </definedNames>
  <calcPr calcId="191028"/>
  <pivotCaches>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3" l="1"/>
  <c r="C8" i="5"/>
  <c r="C7" i="5"/>
  <c r="C6" i="5"/>
  <c r="C5" i="5"/>
  <c r="C4" i="5"/>
  <c r="D4" i="5"/>
  <c r="D5" i="5"/>
  <c r="D6" i="5"/>
  <c r="D7" i="5"/>
  <c r="D8" i="5"/>
  <c r="K7" i="4" l="1"/>
  <c r="F7" i="4"/>
  <c r="J7" i="4"/>
  <c r="E7" i="4"/>
  <c r="I7" i="4"/>
  <c r="D7" i="4"/>
  <c r="L3" i="3" l="1"/>
  <c r="I2" i="3"/>
  <c r="I3" i="3"/>
  <c r="I4" i="3"/>
  <c r="I5" i="3"/>
  <c r="I6" i="3"/>
  <c r="I7" i="3"/>
  <c r="I8" i="3"/>
  <c r="I9" i="3"/>
  <c r="I10" i="3"/>
  <c r="I11" i="3"/>
  <c r="I12" i="3"/>
  <c r="I13" i="3"/>
  <c r="I14" i="3"/>
  <c r="L19" i="3" s="1" a="1"/>
  <c r="L19" i="3" s="1"/>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L9" i="3"/>
  <c r="L6" i="3" s="1"/>
  <c r="L5" i="3"/>
  <c r="L4"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D122E3-C0C8-4A74-A145-9C1FA4BEEDFA}" keepAlive="1" name="Query - complete data" description="Connection to the 'complete data' query in the workbook." type="5" refreshedVersion="8" background="1" saveData="1">
    <dbPr connection="Provider=Microsoft.Mashup.OleDb.1;Data Source=$Workbook$;Location=&quot;complete data&quot;;Extended Properties=&quot;&quot;" command="SELECT * FROM [complete data]"/>
  </connection>
  <connection id="2" xr16:uid="{9394251A-D535-46CA-8966-4AA9FEBEEF93}" keepAlive="1" name="Query - NZ" description="Connection to the 'NZ' query in the workbook." type="5" refreshedVersion="0" background="1">
    <dbPr connection="Provider=Microsoft.Mashup.OleDb.1;Data Source=$Workbook$;Location=NZ;Extended Properties=&quot;&quot;" command="SELECT * FROM [NZ]"/>
  </connection>
  <connection id="3" xr16:uid="{888058DA-C409-419A-B4AF-8C09A28F56F9}" keepAlive="1" name="Query - NZ (2)" description="Connection to the 'NZ (2)' query in the workbook." type="5" refreshedVersion="0" background="1">
    <dbPr connection="Provider=Microsoft.Mashup.OleDb.1;Data Source=$Workbook$;Location=&quot;NZ (2)&quot;;Extended Properties=&quot;&quot;" command="SELECT * FROM [NZ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<sst xmlns="http://schemas.openxmlformats.org/spreadsheetml/2006/main" count="2509" uniqueCount="256">
  <si>
    <t>Employee Data</t>
  </si>
  <si>
    <t>Name</t>
  </si>
  <si>
    <t>Gender</t>
  </si>
  <si>
    <t>Department</t>
  </si>
  <si>
    <t>Age</t>
  </si>
  <si>
    <t>Date Joined</t>
  </si>
  <si>
    <t>Salary</t>
  </si>
  <si>
    <t>Rating</t>
  </si>
  <si>
    <t>Location</t>
  </si>
  <si>
    <t>Lindy Guillet</t>
  </si>
  <si>
    <t>Male</t>
  </si>
  <si>
    <t>Sales</t>
  </si>
  <si>
    <t>Above average</t>
  </si>
  <si>
    <t>NZ</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</si>
  <si>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</si>
  <si>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</si>
  <si>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</si>
  <si>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</si>
  <si>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</si>
  <si>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</si>
  <si>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</si>
  <si>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</si>
  <si>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</si>
  <si>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</si>
  <si>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</si>
  <si>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</si>
  <si>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</si>
  <si>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</si>
  <si>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</si>
  <si>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</si>
  <si>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</si>
  <si>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</si>
  <si>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</si>
  <si>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</si>
  <si>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</si>
  <si>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</si>
  <si>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</si>
  <si>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</si>
  <si>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</si>
  <si>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</si>
  <si>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</si>
  <si>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</si>
  <si>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</si>
  <si>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</si>
  <si>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</si>
  <si>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</si>
  <si>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</si>
  <si>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</si>
  <si>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</si>
  <si>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</si>
  <si>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</si>
  <si>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</si>
  <si>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</si>
  <si>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</si>
  <si>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</si>
  <si>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</si>
  <si>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</si>
  <si>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</si>
  <si>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</si>
  <si>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</si>
  <si>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</si>
  <si>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</si>
  <si>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</si>
  <si>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</si>
  <si>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</si>
  <si>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</si>
  <si>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</si>
  <si>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</si>
  <si>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</si>
  <si>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</si>
  <si>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</si>
  <si>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</si>
  <si>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</si>
  <si>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</si>
  <si>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</si>
  <si>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</si>
  <si>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</si>
  <si>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</si>
  <si>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</si>
  <si>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</si>
  <si>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</si>
  <si>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</si>
  <si>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</si>
  <si>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</si>
  <si>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</si>
  <si>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</si>
  <si>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</si>
  <si>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</si>
  <si>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</si>
  <si>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</si>
  <si>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</si>
  <si>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</si>
  <si>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</si>
  <si>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</si>
  <si>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</si>
  <si>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</si>
  <si>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</si>
  <si>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</si>
  <si>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</si>
  <si>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</si>
  <si>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</si>
  <si>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</si>
  <si>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</si>
  <si>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</si>
  <si>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</si>
  <si>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</si>
  <si>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</si>
  <si>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</si>
  <si>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</si>
  <si>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</si>
  <si>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</si>
  <si>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</si>
  <si>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</si>
  <si>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</si>
  <si>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IND</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</si>
  <si>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</si>
  <si>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</si>
  <si>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</si>
  <si>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</si>
  <si>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</si>
  <si>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</si>
  <si>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</si>
  <si>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</si>
  <si>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</si>
  <si>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</si>
  <si>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</si>
  <si>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</si>
  <si>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</si>
  <si>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</si>
  <si>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</si>
  <si>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</si>
  <si>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</si>
  <si>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</si>
  <si>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</si>
  <si>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</si>
  <si>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</si>
  <si>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</si>
  <si>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</si>
  <si>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</si>
  <si>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</si>
  <si>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</si>
  <si>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</si>
  <si>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</si>
  <si>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</si>
  <si>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</si>
  <si>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</si>
  <si>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</si>
  <si>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</si>
  <si>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</si>
  <si>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</si>
  <si>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</si>
  <si>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</si>
  <si>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</si>
  <si>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</si>
  <si>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</si>
  <si>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</si>
  <si>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</si>
  <si>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</si>
  <si>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</si>
  <si>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</si>
  <si>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</si>
  <si>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</si>
  <si>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</si>
  <si>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</si>
  <si>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</si>
  <si>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</si>
  <si>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</si>
  <si>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</si>
  <si>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</si>
  <si>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</si>
  <si>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</si>
  <si>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</si>
  <si>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</si>
  <si>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</si>
  <si>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</si>
  <si>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</si>
  <si>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</si>
  <si>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</si>
  <si>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</si>
  <si>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</si>
  <si>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</si>
  <si>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</si>
  <si>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</si>
  <si>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</si>
  <si>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</si>
  <si>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</si>
  <si>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</si>
  <si>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</si>
  <si>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</si>
  <si>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</si>
  <si>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</si>
  <si>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</si>
  <si>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</si>
  <si>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</si>
  <si>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</si>
  <si>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</si>
  <si>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</si>
  <si>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</si>
  <si>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</si>
  <si>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</si>
  <si>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</si>
  <si>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</si>
  <si>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</si>
  <si>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</si>
  <si>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</si>
  <si>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</si>
  <si>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Tenure</t>
  </si>
  <si>
    <t xml:space="preserve">average salary </t>
  </si>
  <si>
    <t>average tenure</t>
  </si>
  <si>
    <t>average age</t>
  </si>
  <si>
    <t>other</t>
  </si>
  <si>
    <t>woman ratio</t>
  </si>
  <si>
    <t>count employee</t>
  </si>
  <si>
    <t>count women</t>
  </si>
  <si>
    <t>name</t>
  </si>
  <si>
    <t>makshi vinutha</t>
  </si>
  <si>
    <t>gender</t>
  </si>
  <si>
    <t>department</t>
  </si>
  <si>
    <t>age</t>
  </si>
  <si>
    <t>date joined</t>
  </si>
  <si>
    <t>salary</t>
  </si>
  <si>
    <t>rating</t>
  </si>
  <si>
    <t>location</t>
  </si>
  <si>
    <t>tenure</t>
  </si>
  <si>
    <t>ratio by department</t>
  </si>
  <si>
    <t>employees</t>
  </si>
  <si>
    <t>average salary</t>
  </si>
  <si>
    <t>New Zealand</t>
  </si>
  <si>
    <t>Row Labels</t>
  </si>
  <si>
    <t>Count of Name</t>
  </si>
  <si>
    <t>Grand Total</t>
  </si>
  <si>
    <t xml:space="preserve">Count </t>
  </si>
  <si>
    <t>Average Salary</t>
  </si>
  <si>
    <t>above average</t>
  </si>
  <si>
    <t>average</t>
  </si>
  <si>
    <t>poor</t>
  </si>
  <si>
    <t>very poor</t>
  </si>
  <si>
    <t>Average of Salary</t>
  </si>
  <si>
    <t>employee count</t>
  </si>
  <si>
    <t>2020</t>
  </si>
  <si>
    <t>May</t>
  </si>
  <si>
    <t>Jun</t>
  </si>
  <si>
    <t>Jul</t>
  </si>
  <si>
    <t>Aug</t>
  </si>
  <si>
    <t>Sep</t>
  </si>
  <si>
    <t>Oct</t>
  </si>
  <si>
    <t>Nov</t>
  </si>
  <si>
    <t>Dec</t>
  </si>
  <si>
    <t>2021</t>
  </si>
  <si>
    <t>Jan</t>
  </si>
  <si>
    <t>Feb</t>
  </si>
  <si>
    <t>Mar</t>
  </si>
  <si>
    <t>Apr</t>
  </si>
  <si>
    <t>2022</t>
  </si>
  <si>
    <t>2023</t>
  </si>
  <si>
    <r>
      <rPr>
        <b/>
        <sz val="18"/>
        <color theme="1"/>
        <rFont val="Calibri"/>
        <family val="2"/>
        <scheme val="minor"/>
      </rPr>
      <t>India</t>
    </r>
    <r>
      <rPr>
        <b/>
        <sz val="18"/>
        <color theme="1"/>
        <rFont val="Old English Text MT"/>
        <family val="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</si>
</sst>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
    <numFmt numFmtId="166" formatCode="\ yyyy\-mm\-dd\ "/>
  </numFmts>
  <fonts count="7" x14ac:knownFonts="1">
    <font>
      <sz val="11"/>
      <color theme="1"/>
      <name val="Calibri"/>
      <family val="2"/>
      <scheme val="minor"/>
    </font>
    <font>
      <sz val="28"/>
      <color theme="1"/>
      <name val="Segoe UI Light"/>
      <family val="2"/>
    </font>
    <font>
      <b/>
      <sz val="11"/>
      <color theme="1"/>
      <name val="Calibri"/>
      <family val="2"/>
      <scheme val="minor"/>
    </font>
    <font>
      <b/>
      <sz val="18"/>
      <color theme="1"/>
      <name val="Old English Text MT"/>
      <family val="4"/>
    </font>
    <font>
      <b/>
      <sz val="11"/>
      <color theme="1"/>
      <name val="Calibri Light"/>
      <family val="2"/>
      <scheme val="major"/>
    </font>
    <font>
      <b/>
      <sz val="18"/>
      <color theme="1"/>
      <name val="Calibri"/>
      <family val="2"/>
      <scheme val="minor"/>
    </font>
    <font>
      <b/>
      <sz val="18"/>
      <color theme="1"/>
      <name val="Old English Text MT"/>
      <family val="2"/>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4" fontId="0" fillId="0" borderId="0" xfId="0" applyNumberFormat="1"/>
    <xf numFmtId="164" fontId="0" fillId="0" borderId="0" xfId="0" applyNumberFormat="1"/>
    <xf numFmtId="3" fontId="0" fillId="0" borderId="0" xfId="0" applyNumberFormat="1"/>
    <xf numFmtId="9" fontId="0" fillId="0" borderId="0" xfId="0" applyNumberFormat="1"/>
    <xf numFmtId="165" fontId="0" fillId="0" borderId="0" xfId="0" applyNumberFormat="1"/>
    <xf numFmtId="0" fontId="0" fillId="0" borderId="1" xfId="0" applyBorder="1"/>
    <xf numFmtId="0" fontId="0" fillId="4" borderId="1" xfId="0" applyFill="1" applyBorder="1"/>
    <xf numFmtId="164" fontId="0" fillId="0" borderId="1" xfId="0" applyNumberFormat="1" applyBorder="1"/>
    <xf numFmtId="14" fontId="0" fillId="0" borderId="1" xfId="0" applyNumberFormat="1" applyBorder="1"/>
    <xf numFmtId="165" fontId="0" fillId="0" borderId="1"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applyFont="1"/>
    <xf numFmtId="9" fontId="2" fillId="0" borderId="0" xfId="0" applyNumberFormat="1" applyFont="1"/>
    <xf numFmtId="164" fontId="2" fillId="0" borderId="0" xfId="0" applyNumberFormat="1" applyFont="1"/>
    <xf numFmtId="0" fontId="4" fillId="0" borderId="1" xfId="0" applyFont="1" applyBorder="1"/>
    <xf numFmtId="0" fontId="4" fillId="0" borderId="0" xfId="0" applyFont="1"/>
    <xf numFmtId="0" fontId="2" fillId="6" borderId="0" xfId="0" applyFont="1" applyFill="1"/>
    <xf numFmtId="0" fontId="0" fillId="7" borderId="0" xfId="0" applyFill="1" applyAlignment="1">
      <alignment horizontal="left"/>
    </xf>
    <xf numFmtId="0" fontId="0" fillId="7" borderId="0" xfId="0" applyFill="1"/>
    <xf numFmtId="166" fontId="0" fillId="0" borderId="0" xfId="0" applyNumberFormat="1"/>
    <xf numFmtId="0" fontId="5" fillId="5" borderId="0" xfId="0" applyFont="1" applyFill="1"/>
    <xf numFmtId="0" fontId="6" fillId="5" borderId="0" xfId="0" applyFont="1" applyFill="1"/>
  </cellXfs>
  <cellStyles count="1">
    <cellStyle name="Normal" xfId="0" builtinId="0"/>
  </cellStyles>
  <dxfs count="19">
    <dxf>
      <font>
        <color rgb="FF006100"/>
      </font>
      <fill>
        <patternFill>
          <bgColor rgb="FFC6EFCE"/>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9" formatCode="m/d/yyyy"/>
    </dxf>
    <dxf>
      <numFmt numFmtId="164" formatCode="&quot;$&quot;#,##0"/>
    </dxf>
    <dxf>
      <numFmt numFmtId="165" formatCode="0.0"/>
    </dxf>
    <dxf>
      <numFmt numFmtId="0" formatCode="General"/>
    </dxf>
    <dxf>
      <numFmt numFmtId="0" formatCode="General"/>
    </dxf>
    <dxf>
      <numFmt numFmtId="3" formatCode="#,##0"/>
    </dxf>
    <dxf>
      <numFmt numFmtId="166" formatCode="\ yyyy\-mm\-dd\ "/>
    </dxf>
    <dxf>
      <numFmt numFmtId="0" formatCode="General"/>
    </dxf>
    <dxf>
      <numFmt numFmtId="0" formatCode="General"/>
    </dxf>
    <dxf>
      <numFmt numFmtId="0" formatCode="General"/>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.xlsx]department raito!PivotTable2</c:name>
    <c:fmtId val="1"/>
  </c:pivotSource>
  <c:chart>
    <c:autoTitleDeleted val="1"/>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'department raito'!$B$13</c:f>
              <c:strCache>
                <c:ptCount val="1"/>
                <c:pt idx="0">
                  <c:v>Total</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'department raito'!$A$14:$A$19</c:f>
              <c:multiLvlStrCache>
                <c:ptCount val="5"/>
                <c:lvl>
                  <c:pt idx="0">
                    <c:v>Finance</c:v>
                  </c:pt>
                  <c:pt idx="1">
                    <c:v>HR</c:v>
                  </c:pt>
                  <c:pt idx="2">
                    <c:v>Procurement</c:v>
                  </c:pt>
                  <c:pt idx="3">
                    <c:v>Sales</c:v>
                  </c:pt>
                  <c:pt idx="4">
                    <c:v>Website</c:v>
                  </c:pt>
                </c:lvl>
                <c:lvl>
                  <c:pt idx="0">
                    <c:v>IND</c:v>
                  </c:pt>
                </c:lvl>
              </c:multiLvlStrCache>
            </c:multiLvlStrRef>
          </c:cat>
          <c:val>
            <c:numRef>
              <c:f>'department raito'!$B$14:$B$19</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A641-441F-B8A2-5202D98979E6}"/>
            </c:ext>
          </c:extLst>
        </c:ser>
        <c:dLbls>
          <c:dLblPos val="outEnd"/>
          <c:showLegendKey val="0"/>
          <c:showVal val="1"/>
          <c:showCatName val="0"/>
          <c:showSerName val="0"/>
          <c:showPercent val="0"/>
          <c:showBubbleSize val="0"/>
        </c:dLbls>
        <c:gapWidth val="219"/>
        <c:overlap val="-27"/>
        <c:axId val="1193888911"/>
        <c:axId val="1193897551"/>
      </c:barChart>
      <c:catAx>
        <c:axId val="1193888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897551"/>
        <c:crosses val="autoZero"/>
        <c:auto val="1"/>
        <c:lblAlgn val="ctr"/>
        <c:lblOffset val="100"/>
        <c:noMultiLvlLbl val="0"/>
      </c:catAx>
      <c:valAx>
        <c:axId val="119389755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19388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.xlsx]department raito!PivotTable3</c:name>
    <c:fmtId val="0"/>
  </c:pivotSource>
  <c:chart>
    <c:autoTitleDeleted val="1"/>
    <c:pivotFmts>
      <c:pivotFmt>
        <c:idx val="0"/>
        <c:spPr>
          <a:solidFill>
            <a:schemeClr val="accent1">
              <a:lumMod val="20000"/>
              <a:lumOff val="80000"/>
            </a:schemeClr>
          </a:solidFill>
          <a:ln>
            <a:solidFill>
              <a:schemeClr val="bg1"/>
            </a:solidFill>
          </a:ln>
          <a:effectLst/>
        </c:spPr>
        <c:marker>
          <c:symbol val="none"/>
        </c:marker>
        <c:dLbl>
          <c:idx val="0"/>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solidFill>
              <a:schemeClr val="bg1"/>
            </a:solidFill>
          </a:ln>
          <a:effectLst/>
        </c:spPr>
      </c:pivotFmt>
      <c:pivotFmt>
        <c:idx val="2"/>
        <c:spPr>
          <a:solidFill>
            <a:schemeClr val="accent1">
              <a:lumMod val="20000"/>
              <a:lumOff val="80000"/>
            </a:schemeClr>
          </a:solidFill>
          <a:ln>
            <a:solidFill>
              <a:schemeClr val="bg1"/>
            </a:solidFill>
          </a:ln>
          <a:effectLst/>
        </c:spPr>
      </c:pivotFmt>
      <c:pivotFmt>
        <c:idx val="3"/>
        <c:spPr>
          <a:solidFill>
            <a:schemeClr val="accent1">
              <a:lumMod val="20000"/>
              <a:lumOff val="80000"/>
            </a:schemeClr>
          </a:solidFill>
          <a:ln>
            <a:solidFill>
              <a:schemeClr val="bg1"/>
            </a:solidFill>
          </a:ln>
          <a:effectLst/>
        </c:spPr>
      </c:pivotFmt>
      <c:pivotFmt>
        <c:idx val="4"/>
        <c:spPr>
          <a:solidFill>
            <a:schemeClr val="accent1">
              <a:lumMod val="20000"/>
              <a:lumOff val="80000"/>
            </a:schemeClr>
          </a:solidFill>
          <a:ln>
            <a:solidFill>
              <a:schemeClr val="bg1"/>
            </a:solidFill>
          </a:ln>
          <a:effectLst/>
        </c:spPr>
      </c:pivotFmt>
      <c:pivotFmt>
        <c:idx val="5"/>
        <c:spPr>
          <a:solidFill>
            <a:schemeClr val="accent1">
              <a:lumMod val="20000"/>
              <a:lumOff val="80000"/>
            </a:schemeClr>
          </a:solidFill>
          <a:ln>
            <a:solidFill>
              <a:schemeClr val="bg1"/>
            </a:solidFill>
          </a:ln>
          <a:effectLst/>
        </c:spPr>
      </c:pivotFmt>
    </c:pivotFmts>
    <c:plotArea>
      <c:layout/>
      <c:barChart>
        <c:barDir val="col"/>
        <c:grouping val="clustered"/>
        <c:varyColors val="0"/>
        <c:ser>
          <c:idx val="0"/>
          <c:order val="0"/>
          <c:tx>
            <c:strRef>
              <c:f>'department raito'!$L$18</c:f>
              <c:strCache>
                <c:ptCount val="1"/>
                <c:pt idx="0">
                  <c:v>Total</c:v>
                </c:pt>
              </c:strCache>
            </c:strRef>
          </c:tx>
          <c:spPr>
            <a:solidFill>
              <a:schemeClr val="accent1">
                <a:lumMod val="20000"/>
                <a:lumOff val="80000"/>
              </a:schemeClr>
            </a:solidFill>
            <a:ln>
              <a:solidFill>
                <a:schemeClr val="bg1"/>
              </a:solidFill>
            </a:ln>
            <a:effectLst/>
          </c:spPr>
          <c:invertIfNegative val="0"/>
          <c:dLbls>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'department raito'!$K$19:$K$25</c:f>
              <c:multiLvlStrCache>
                <c:ptCount val="5"/>
                <c:lvl>
                  <c:pt idx="0">
                    <c:v>Finance</c:v>
                  </c:pt>
                  <c:pt idx="1">
                    <c:v>HR</c:v>
                  </c:pt>
                  <c:pt idx="2">
                    <c:v>Procurement</c:v>
                  </c:pt>
                  <c:pt idx="3">
                    <c:v>Sales</c:v>
                  </c:pt>
                  <c:pt idx="4">
                    <c:v>Website</c:v>
                  </c:pt>
                </c:lvl>
                <c:lvl>
                  <c:pt idx="0">
                    <c:v>NZ</c:v>
                  </c:pt>
                </c:lvl>
              </c:multiLvlStrCache>
            </c:multiLvlStrRef>
          </c:cat>
          <c:val>
            <c:numRef>
              <c:f>'department raito'!$L$19:$L$25</c:f>
              <c:numCache>
                <c:formatCode>General</c:formatCode>
                <c:ptCount val="5"/>
                <c:pt idx="0">
                  <c:v>19</c:v>
                </c:pt>
                <c:pt idx="1">
                  <c:v>4</c:v>
                </c:pt>
                <c:pt idx="2">
                  <c:v>27</c:v>
                </c:pt>
                <c:pt idx="3">
                  <c:v>14</c:v>
                </c:pt>
                <c:pt idx="4">
                  <c:v>27</c:v>
                </c:pt>
              </c:numCache>
            </c:numRef>
          </c:val>
          <c:extLst>
            <c:ext xmlns:c16="http://schemas.microsoft.com/office/drawing/2014/chart" uri="{C3380CC4-5D6E-409C-BE32-E72D297353CC}">
              <c16:uniqueId val="{00000000-1736-4869-9D98-A76D7B1211F3}"/>
            </c:ext>
          </c:extLst>
        </c:ser>
        <c:dLbls>
          <c:showLegendKey val="0"/>
          <c:showVal val="0"/>
          <c:showCatName val="0"/>
          <c:showSerName val="0"/>
          <c:showPercent val="0"/>
          <c:showBubbleSize val="0"/>
        </c:dLbls>
        <c:gapWidth val="219"/>
        <c:overlap val="-27"/>
        <c:axId val="171878207"/>
        <c:axId val="171887807"/>
      </c:barChart>
      <c:catAx>
        <c:axId val="171878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87807"/>
        <c:crosses val="autoZero"/>
        <c:auto val="1"/>
        <c:lblAlgn val="ctr"/>
        <c:lblOffset val="100"/>
        <c:noMultiLvlLbl val="0"/>
      </c:catAx>
      <c:valAx>
        <c:axId val="17188780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1878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orientation="landscape" horizontalDpi="1200" verticalDpi="120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.xlsx]salaries!PivotTable7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salaries!$C$23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salaries!$B$24:$B$33</c:f>
              <c:multiLvlStrCache>
                <c:ptCount val="5"/>
                <c:lvl>
                  <c:pt idx="0">
                    <c:v>Female</c:v>
                  </c:pt>
                  <c:pt idx="1">
                    <c:v>Female</c:v>
                  </c:pt>
                  <c:pt idx="2">
                    <c:v>Female</c:v>
                  </c:pt>
                  <c:pt idx="3">
                    <c:v>Female</c:v>
                  </c:pt>
                  <c:pt idx="4">
                    <c:v>Female</c:v>
                  </c:pt>
                </c:lvl>
                <c:lvl>
                  <c:pt idx="0">
                    <c:v>Finance</c:v>
                  </c:pt>
                  <c:pt idx="1">
                    <c:v>HR</c:v>
                  </c:pt>
                  <c:pt idx="2">
                    <c:v>Procurement</c:v>
                  </c:pt>
                  <c:pt idx="3">
                    <c:v>Sales</c:v>
                  </c:pt>
                  <c:pt idx="4">
                    <c:v>Website</c:v>
                  </c:pt>
                </c:lvl>
              </c:multiLvlStrCache>
            </c:multiLvlStrRef>
          </c:cat>
          <c:val>
            <c:numRef>
              <c:f>salaries!$C$24:$C$33</c:f>
              <c:numCache>
                <c:formatCode>"$"#,##0</c:formatCode>
                <c:ptCount val="5"/>
                <c:pt idx="0">
                  <c:v>73138.888888888891</c:v>
                </c:pt>
                <c:pt idx="1">
                  <c:v>94240</c:v>
                </c:pt>
                <c:pt idx="2">
                  <c:v>92236</c:v>
                </c:pt>
                <c:pt idx="3">
                  <c:v>72720</c:v>
                </c:pt>
                <c:pt idx="4">
                  <c:v>70989.28571428571</c:v>
                </c:pt>
              </c:numCache>
            </c:numRef>
          </c:val>
          <c:smooth val="0"/>
          <c:extLst>
            <c:ext xmlns:c16="http://schemas.microsoft.com/office/drawing/2014/chart" uri="{C3380CC4-5D6E-409C-BE32-E72D297353CC}">
              <c16:uniqueId val="{00000000-65FB-4FAF-9CDA-3E47B48767BB}"/>
            </c:ext>
          </c:extLst>
        </c:ser>
        <c:dLbls>
          <c:showLegendKey val="0"/>
          <c:showVal val="0"/>
          <c:showCatName val="0"/>
          <c:showSerName val="0"/>
          <c:showPercent val="0"/>
          <c:showBubbleSize val="0"/>
        </c:dLbls>
        <c:smooth val="0"/>
        <c:axId val="1834439759"/>
        <c:axId val="2134873983"/>
      </c:lineChart>
      <c:catAx>
        <c:axId val="183443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873983"/>
        <c:crosses val="autoZero"/>
        <c:auto val="1"/>
        <c:lblAlgn val="ctr"/>
        <c:lblOffset val="100"/>
        <c:noMultiLvlLbl val="0"/>
      </c:catAx>
      <c:valAx>
        <c:axId val="21348739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43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endParaRPr lang="en-US"/>
          </a:p>
        </c:rich>
      </c:tx>
      <c:layout>
        <c:manualLayout>
          <c:xMode val="edge"/>
          <c:yMode val="edge"/>
          <c:x val="0.3593818897637794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salaries!$D$3</c:f>
              <c:strCache>
                <c:ptCount val="1"/>
                <c:pt idx="0">
                  <c:v>Average Salary</c:v>
                </c:pt>
              </c:strCache>
            </c:strRef>
          </c:tx>
          <c:spPr>
            <a:solidFill>
              <a:schemeClr val="accent2"/>
            </a:solidFill>
            <a:ln>
              <a:noFill/>
            </a:ln>
            <a:effectLst/>
          </c:spPr>
          <c:invertIfNegative val="0"/>
          <c:cat>
            <c:strRef>
              <c:f>salaries!$B$4:$B$9</c:f>
              <c:strCache>
                <c:ptCount val="5"/>
                <c:pt idx="0">
                  <c:v>Exceptional</c:v>
                </c:pt>
                <c:pt idx="1">
                  <c:v>above average</c:v>
                </c:pt>
                <c:pt idx="2">
                  <c:v>average</c:v>
                </c:pt>
                <c:pt idx="3">
                  <c:v>poor</c:v>
                </c:pt>
                <c:pt idx="4">
                  <c:v>very poor</c:v>
                </c:pt>
              </c:strCache>
            </c:strRef>
          </c:cat>
          <c:val>
            <c:numRef>
              <c:f>salaries!$D$4:$D$9</c:f>
              <c:numCache>
                <c:formatCode>"$"#,##0</c:formatCode>
                <c:ptCount val="6"/>
                <c:pt idx="0">
                  <c:v>92080</c:v>
                </c:pt>
                <c:pt idx="1">
                  <c:v>75933</c:v>
                </c:pt>
                <c:pt idx="2">
                  <c:v>76798.759124087592</c:v>
                </c:pt>
                <c:pt idx="3">
                  <c:v>78115</c:v>
                </c:pt>
                <c:pt idx="4">
                  <c:v>77423.333333333328</c:v>
                </c:pt>
              </c:numCache>
            </c:numRef>
          </c:val>
          <c:extLst>
            <c:ext xmlns:c16="http://schemas.microsoft.com/office/drawing/2014/chart" uri="{C3380CC4-5D6E-409C-BE32-E72D297353CC}">
              <c16:uniqueId val="{00000001-BD76-494F-8DBA-81368F28F820}"/>
            </c:ext>
          </c:extLst>
        </c:ser>
        <c:dLbls>
          <c:showLegendKey val="0"/>
          <c:showVal val="0"/>
          <c:showCatName val="0"/>
          <c:showSerName val="0"/>
          <c:showPercent val="0"/>
          <c:showBubbleSize val="0"/>
        </c:dLbls>
        <c:gapWidth val="219"/>
        <c:overlap val="-27"/>
        <c:axId val="857049071"/>
        <c:axId val="857043791"/>
        <c:extLst>
          <c:ext xmlns:c15="http://schemas.microsoft.com/office/drawing/2012/chart" uri="{02D57815-91ED-43cb-92C2-25804820EDAC}">
            <c15:filteredBarSeries>
              <c15:ser>
                <c:idx val="0"/>
                <c:order val="0"/>
                <c:tx>
                  <c:strRef>
                    <c:extLst>
                      <c:ext uri="{02D57815-91ED-43cb-92C2-25804820EDAC}">
                        <c15:formulaRef>
                          <c15:sqref>salaries!$C$3</c15:sqref>
                        </c15:formulaRef>
                      </c:ext>
                    </c:extLst>
                    <c:strCache>
                      <c:ptCount val="1"/>
                      <c:pt idx="0">
                        <c:v>Count </c:v>
                      </c:pt>
                    </c:strCache>
                  </c:strRef>
                </c:tx>
                <c:spPr>
                  <a:solidFill>
                    <a:schemeClr val="accent1"/>
                  </a:solidFill>
                  <a:ln>
                    <a:noFill/>
                  </a:ln>
                  <a:effectLst/>
                </c:spPr>
                <c:invertIfNegative val="0"/>
                <c:cat>
                  <c:strRef>
                    <c:extLst>
                      <c:ext uri="{02D57815-91ED-43cb-92C2-25804820EDAC}">
                        <c15:formulaRef>
                          <c15:sqref>salaries!$B$4:$B$9</c15:sqref>
                        </c15:formulaRef>
                      </c:ext>
                    </c:extLst>
                    <c:strCache>
                      <c:ptCount val="5"/>
                      <c:pt idx="0">
                        <c:v>Exceptional</c:v>
                      </c:pt>
                      <c:pt idx="1">
                        <c:v>above average</c:v>
                      </c:pt>
                      <c:pt idx="2">
                        <c:v>average</c:v>
                      </c:pt>
                      <c:pt idx="3">
                        <c:v>poor</c:v>
                      </c:pt>
                      <c:pt idx="4">
                        <c:v>very poor</c:v>
                      </c:pt>
                    </c:strCache>
                  </c:strRef>
                </c:cat>
                <c:val>
                  <c:numRef>
                    <c:extLst>
                      <c:ext uri="{02D57815-91ED-43cb-92C2-25804820EDAC}">
                        <c15:formulaRef>
                          <c15:sqref>salaries!$C$4:$C$9</c15:sqref>
                        </c15:formulaRef>
                      </c:ext>
                    </c:extLst>
                    <c:numCache>
                      <c:formatCode>General</c:formatCode>
                      <c:ptCount val="6"/>
                      <c:pt idx="0">
                        <c:v>4</c:v>
                      </c:pt>
                      <c:pt idx="1">
                        <c:v>20</c:v>
                      </c:pt>
                      <c:pt idx="2">
                        <c:v>137</c:v>
                      </c:pt>
                      <c:pt idx="3">
                        <c:v>16</c:v>
                      </c:pt>
                      <c:pt idx="4">
                        <c:v>6</c:v>
                      </c:pt>
                    </c:numCache>
                  </c:numRef>
                </c:val>
                <c:extLst>
                  <c:ext xmlns:c16="http://schemas.microsoft.com/office/drawing/2014/chart" uri="{C3380CC4-5D6E-409C-BE32-E72D297353CC}">
                    <c16:uniqueId val="{00000000-BD76-494F-8DBA-81368F28F820}"/>
                  </c:ext>
                </c:extLst>
              </c15:ser>
            </c15:filteredBarSeries>
          </c:ext>
        </c:extLst>
      </c:barChart>
      <c:catAx>
        <c:axId val="85704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043791"/>
        <c:crosses val="autoZero"/>
        <c:auto val="1"/>
        <c:lblAlgn val="ctr"/>
        <c:lblOffset val="100"/>
        <c:noMultiLvlLbl val="0"/>
      </c:catAx>
      <c:valAx>
        <c:axId val="857043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049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.xlsx]employee data !PivotTable1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emp</a:t>
            </a:r>
            <a:r>
              <a:rPr lang="en-US"/>
              <a:t>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data '!$C$3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'employee data '!$B$4:$B$39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data '!$C$4:$C$39</c:f>
              <c:numCache>
                <c:formatCode>General</c:formatCode>
                <c:ptCount val="32"/>
                <c:pt idx="0">
                  <c:v>3</c:v>
                </c:pt>
                <c:pt idx="1">
                  <c:v>1</c:v>
                </c:pt>
                <c:pt idx="2">
                  <c:v>5</c:v>
                </c:pt>
                <c:pt idx="3">
                  <c:v>3</c:v>
                </c:pt>
                <c:pt idx="4">
                  <c:v>6</c:v>
                </c:pt>
                <c:pt idx="5">
                  <c:v>6</c:v>
                </c:pt>
                <c:pt idx="6">
                  <c:v>6</c:v>
                </c:pt>
                <c:pt idx="7">
                  <c:v>7</c:v>
                </c:pt>
                <c:pt idx="8">
                  <c:v>6</c:v>
                </c:pt>
                <c:pt idx="9">
                  <c:v>4</c:v>
                </c:pt>
                <c:pt idx="10">
                  <c:v>9</c:v>
                </c:pt>
                <c:pt idx="11">
                  <c:v>5</c:v>
                </c:pt>
                <c:pt idx="12">
                  <c:v>10</c:v>
                </c:pt>
                <c:pt idx="13">
                  <c:v>6</c:v>
                </c:pt>
                <c:pt idx="14">
                  <c:v>13</c:v>
                </c:pt>
                <c:pt idx="15">
                  <c:v>4</c:v>
                </c:pt>
                <c:pt idx="16">
                  <c:v>11</c:v>
                </c:pt>
                <c:pt idx="17">
                  <c:v>3</c:v>
                </c:pt>
                <c:pt idx="18">
                  <c:v>4</c:v>
                </c:pt>
                <c:pt idx="19">
                  <c:v>7</c:v>
                </c:pt>
                <c:pt idx="20">
                  <c:v>3</c:v>
                </c:pt>
                <c:pt idx="21">
                  <c:v>10</c:v>
                </c:pt>
                <c:pt idx="22">
                  <c:v>9</c:v>
                </c:pt>
                <c:pt idx="23">
                  <c:v>9</c:v>
                </c:pt>
                <c:pt idx="24">
                  <c:v>9</c:v>
                </c:pt>
                <c:pt idx="25">
                  <c:v>7</c:v>
                </c:pt>
                <c:pt idx="26">
                  <c:v>5</c:v>
                </c:pt>
                <c:pt idx="27">
                  <c:v>5</c:v>
                </c:pt>
                <c:pt idx="28">
                  <c:v>2</c:v>
                </c:pt>
                <c:pt idx="29">
                  <c:v>3</c:v>
                </c:pt>
                <c:pt idx="30">
                  <c:v>1</c:v>
                </c:pt>
                <c:pt idx="31">
                  <c:v>1</c:v>
                </c:pt>
              </c:numCache>
            </c:numRef>
          </c:val>
          <c:smooth val="0"/>
          <c:extLst>
            <c:ext xmlns:c16="http://schemas.microsoft.com/office/drawing/2014/chart" uri="{C3380CC4-5D6E-409C-BE32-E72D297353CC}">
              <c16:uniqueId val="{00000000-3BF3-4017-ACA2-064F00E88CA1}"/>
            </c:ext>
          </c:extLst>
        </c:ser>
        <c:dLbls>
          <c:showLegendKey val="0"/>
          <c:showVal val="0"/>
          <c:showCatName val="0"/>
          <c:showSerName val="0"/>
          <c:showPercent val="0"/>
          <c:showBubbleSize val="0"/>
        </c:dLbls>
        <c:marker val="1"/>
        <c:smooth val="0"/>
        <c:axId val="1588540960"/>
        <c:axId val="1588549120"/>
      </c:lineChart>
      <c:catAx>
        <c:axId val="158854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549120"/>
        <c:crosses val="autoZero"/>
        <c:auto val="1"/>
        <c:lblAlgn val="ctr"/>
        <c:lblOffset val="100"/>
        <c:noMultiLvlLbl val="0"/>
      </c:catAx>
      <c:valAx>
        <c:axId val="158854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54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1047750</xdr:colOff>
      <xdr:row>5</xdr:row>
      <xdr:rowOff>42333</xdr:rowOff>
    </xdr:from>
    <xdr:to>
      <xdr:col>6</xdr:col>
      <xdr:colOff>1058333</xdr:colOff>
      <xdr:row>34</xdr:row>
      <xdr:rowOff>21166</xdr:rowOff>
    </xdr:to>
    <xdr:cxnSp macro="">
      <xdr:nvCxnSpPr>
        <xdr:cNvPr id="10" name="Straight Connector 9">
          <a:extLst>
            <a:ext uri="{FF2B5EF4-FFF2-40B4-BE49-F238E27FC236}">
              <a16:creationId xmlns:a16="http://schemas.microsoft.com/office/drawing/2014/main" id="{E20767C3-E042-D49A-E762-9DB98E88E660}"/>
            </a:ext>
          </a:extLst>
        </xdr:cNvPr>
        <xdr:cNvCxnSpPr/>
      </xdr:nvCxnSpPr>
      <xdr:spPr>
        <a:xfrm flipH="1">
          <a:off x="8223250" y="762000"/>
          <a:ext cx="10583" cy="569383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0</xdr:colOff>
      <xdr:row>11</xdr:row>
      <xdr:rowOff>11641</xdr:rowOff>
    </xdr:from>
    <xdr:to>
      <xdr:col>5</xdr:col>
      <xdr:colOff>1693334</xdr:colOff>
      <xdr:row>27</xdr:row>
      <xdr:rowOff>0</xdr:rowOff>
    </xdr:to>
    <xdr:graphicFrame macro="">
      <xdr:nvGraphicFramePr>
        <xdr:cNvPr id="4" name="Chart 3">
          <a:extLst>
            <a:ext uri="{FF2B5EF4-FFF2-40B4-BE49-F238E27FC236}">
              <a16:creationId xmlns:a16="http://schemas.microsoft.com/office/drawing/2014/main" id="{6B2D5723-A0AD-C314-4EF0-A80FC7CD9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2293936</xdr:colOff>
      <xdr:row>10</xdr:row>
      <xdr:rowOff>155574</xdr:rowOff>
    </xdr:from>
    <xdr:to>
      <xdr:col>11</xdr:col>
      <xdr:colOff>1312334</xdr:colOff>
      <xdr:row>27</xdr:row>
      <xdr:rowOff>10582</xdr:rowOff>
    </xdr:to>
    <xdr:graphicFrame macro="">
      <xdr:nvGraphicFramePr>
        <xdr:cNvPr id="8" name="Chart 7">
          <a:extLst>
            <a:ext uri="{FF2B5EF4-FFF2-40B4-BE49-F238E27FC236}">
              <a16:creationId xmlns:a16="http://schemas.microsoft.com/office/drawing/2014/main" id="{8F4DDA48-57CE-5995-A81A-1FA2DD8E2D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534987</xdr:colOff>
      <xdr:row>21</xdr:row>
      <xdr:rowOff>39688</xdr:rowOff>
    </xdr:from>
    <xdr:to>
      <xdr:col>13</xdr:col>
      <xdr:colOff>530224</xdr:colOff>
      <xdr:row>28</xdr:row>
      <xdr:rowOff>63501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5E7F4EB1-FB5B-8E2E-F193-60C072724F0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96237" y="3873501"/>
              <a:ext cx="1828800" cy="130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484189</xdr:colOff>
      <xdr:row>19</xdr:row>
      <xdr:rowOff>124619</xdr:rowOff>
    </xdr:from>
    <xdr:to>
      <xdr:col>10</xdr:col>
      <xdr:colOff>55563</xdr:colOff>
      <xdr:row>34</xdr:row>
      <xdr:rowOff>129382</xdr:rowOff>
    </xdr:to>
    <xdr:graphicFrame macro="">
      <xdr:nvGraphicFramePr>
        <xdr:cNvPr id="5" name="Chart 4">
          <a:extLst>
            <a:ext uri="{FF2B5EF4-FFF2-40B4-BE49-F238E27FC236}">
              <a16:creationId xmlns:a16="http://schemas.microsoft.com/office/drawing/2014/main" id="{45BED0EC-5719-7FDE-E706-8AAC4C585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178593</xdr:colOff>
      <xdr:row>0</xdr:row>
      <xdr:rowOff>13494</xdr:rowOff>
    </xdr:from>
    <xdr:to>
      <xdr:col>12</xdr:col>
      <xdr:colOff>472281</xdr:colOff>
      <xdr:row>15</xdr:row>
      <xdr:rowOff>18256</xdr:rowOff>
    </xdr:to>
    <xdr:graphicFrame macro="">
      <xdr:nvGraphicFramePr>
        <xdr:cNvPr id="2" name="Chart 1">
          <a:extLst>
            <a:ext uri="{FF2B5EF4-FFF2-40B4-BE49-F238E27FC236}">
              <a16:creationId xmlns:a16="http://schemas.microsoft.com/office/drawing/2014/main" id="{37655C45-4256-2CE4-8CCF-29A183752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306916</xdr:colOff>
      <xdr:row>2</xdr:row>
      <xdr:rowOff>10584</xdr:rowOff>
    </xdr:from>
    <xdr:to>
      <xdr:col>15</xdr:col>
      <xdr:colOff>328082</xdr:colOff>
      <xdr:row>22</xdr:row>
      <xdr:rowOff>31750</xdr:rowOff>
    </xdr:to>
    <xdr:graphicFrame macro="">
      <xdr:nvGraphicFramePr>
        <xdr:cNvPr id="3" name="Chart 2">
          <a:extLst>
            <a:ext uri="{FF2B5EF4-FFF2-40B4-BE49-F238E27FC236}">
              <a16:creationId xmlns:a16="http://schemas.microsoft.com/office/drawing/2014/main" id="{380E7CCC-F31E-ABE9-EAA7-ADFAD8191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g" refreshedDate="45386.995131134259" createdVersion="8" refreshedVersion="8" minRefreshableVersion="3" recordCount="183" xr:uid="{C89A9D26-2456-47ED-9C29-3FB9D8C80DCD}">
  <cacheSource type="worksheet">
    <worksheetSource name="complete"/>
  </cacheSource>
  <cacheFields count="12">
    <cacheField name="Name" numFmtId="0">
      <sharedItems/>
    </cacheField>
    <cacheField name="Gender" numFmtId="0">
      <sharedItems count="3">
        <s v="Female"/>
        <s v="Male"/>
        <s v="other"/>
      </sharedItems>
    </cacheField>
    <cacheField name="Department" numFmtId="0">
      <sharedItems count="5">
        <s v="HR"/>
        <s v="Website"/>
        <s v="Procurement"/>
        <s v="Finance"/>
        <s v="Sales"/>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0-08-18T00:00:00"/>
        <d v="2020-05-07T00:00:00"/>
        <d v="2021-07-12T00:00:00"/>
        <d v="2020-09-29T00:00:00"/>
        <d v="2020-09-11T00:00:00"/>
        <d v="2020-07-11T00:00:00"/>
        <d v="2023-02-28T00:00:00"/>
        <d v="2022-08-16T00:00:00"/>
        <d v="2021-12-17T00:00:00"/>
        <d v="2021-07-07T00:00:00"/>
        <d v="2020-10-18T00:00:00"/>
        <d v="2022-03-22T00:00:00"/>
        <d v="2022-08-27T00:00:00"/>
        <d v="2020-10-15T00:00:00"/>
        <d v="2022-04-14T00:00:00"/>
        <d v="2021-04-30T00:00:00"/>
        <d v="2021-07-20T00:00:00"/>
        <d v="2021-07-01T00:00:00"/>
        <d v="2021-08-17T00:00:00"/>
        <d v="2021-05-04T00:00:00"/>
        <d v="2022-01-29T00:00:00"/>
        <d v="2022-04-12T00:00:00"/>
        <d v="2022-03-05T00:00:00"/>
        <d v="2022-01-10T00:00:00"/>
        <d v="2021-01-08T00:00:00"/>
        <d v="2021-12-14T00:00:00"/>
        <d v="2020-10-25T00:00:00"/>
        <d v="2020-11-09T00:00:00"/>
        <d v="2021-07-06T00:00:00"/>
        <d v="2020-12-09T00:00:00"/>
        <d v="2022-06-01T00:00:00"/>
        <d v="2021-01-16T00:00:00"/>
        <d v="2021-03-22T00:00:00"/>
        <d v="2021-03-21T00:00:00"/>
        <d v="2022-07-05T00:00:00"/>
        <d v="2022-03-13T00:00:00"/>
        <d v="2022-05-02T00:00:00"/>
        <d v="2021-08-25T00:00:00"/>
        <d v="2021-09-29T00:00:00"/>
        <d v="2021-07-11T00:00:00"/>
        <d v="2020-10-20T00:00:00"/>
        <d v="2020-12-15T00:00:00"/>
        <d v="2021-04-27T00:00:00"/>
        <d v="2021-02-26T00:00:00"/>
        <d v="2022-06-06T00:00:00"/>
        <d v="2021-05-08T00:00:00"/>
        <d v="2021-03-17T00:00:00"/>
        <d v="2022-05-16T00:00:00"/>
        <d v="2022-04-19T00:00:00"/>
        <d v="2021-01-18T00:00:00"/>
        <d v="2022-03-20T00:00:00"/>
        <d v="2021-10-07T00:00:00"/>
        <d v="2021-05-12T00:00:00"/>
        <d v="2021-03-01T00:00:00"/>
        <d v="2021-05-06T00:00:00"/>
        <d v="2020-06-24T00:00:00"/>
        <d v="2021-12-05T00:00:00"/>
        <d v="2020-09-13T00:00:00"/>
        <d v="2022-02-15T00:00:00"/>
        <d v="2021-12-20T00:00:00"/>
        <d v="2020-12-16T00:00:00"/>
        <d v="2021-01-22T00:00:00"/>
        <d v="2022-02-02T00:00:00"/>
        <d v="2022-02-12T00:00:00"/>
        <d v="2022-05-20T00:00:00"/>
        <d v="2021-03-13T00:00:00"/>
        <d v="2020-08-30T00:00:00"/>
        <d v="2021-09-09T00:00:00"/>
        <d v="2021-07-26T00:00:00"/>
        <d v="2021-06-03T00:00:00"/>
        <d v="2021-04-10T00:00:00"/>
        <d v="2021-06-28T00:00:00"/>
        <d v="2022-04-09T00:00:00"/>
        <d v="2021-11-06T00:00:00"/>
        <d v="2021-09-11T00:00:00"/>
        <d v="2020-05-29T00:00:00"/>
        <d v="2020-11-29T00:00:00"/>
        <d v="2021-05-23T00:00:00"/>
        <d v="2021-04-07T00:00:00"/>
        <d v="2022-07-16T00:00:00"/>
        <d v="2020-09-10T00:00:00"/>
        <d v="2021-12-19T00:00:00"/>
        <d v="2022-04-15T00:00:00"/>
        <d v="2020-07-30T00:00:00"/>
        <d v="2021-12-28T00:00:00"/>
        <d v="2020-05-11T00:00:00"/>
        <d v="2022-02-27T00:00:00"/>
        <d v="2020-07-07T00:00:00"/>
        <d v="2021-09-12T00:00:00"/>
        <d v="2020-11-11T00:00:00"/>
        <d v="2023-04-29T00:00:00"/>
        <d v="2022-10-16T00:00:00"/>
        <d v="2022-02-17T00:00:00"/>
        <d v="2021-09-07T00:00:00"/>
        <d v="2020-12-18T00:00:00"/>
        <d v="2022-10-27T00:00:00"/>
        <d v="2022-06-14T00:00:00"/>
        <d v="2021-06-30T00:00:00"/>
        <d v="2021-09-20T00:00:00"/>
        <d v="2021-09-01T00:00:00"/>
        <d v="2021-10-17T00:00:00"/>
        <d v="2021-07-04T00:00:00"/>
        <d v="2022-03-29T00:00:00"/>
        <d v="2022-06-12T00:00:00"/>
        <d v="2022-05-05T00:00:00"/>
        <d v="2022-03-10T00:00:00"/>
        <d v="2021-03-08T00:00:00"/>
        <d v="2022-02-14T00:00:00"/>
        <d v="2020-12-25T00:00:00"/>
        <d v="2021-01-09T00:00:00"/>
        <d v="2021-09-06T00:00:00"/>
        <d v="2021-02-09T00:00:00"/>
        <d v="2022-08-01T00:00:00"/>
        <d v="2021-03-16T00:00:00"/>
        <d v="2021-05-22T00:00:00"/>
        <d v="2021-05-21T00:00:00"/>
        <d v="2022-09-05T00:00:00"/>
        <d v="2022-05-13T00:00:00"/>
        <d v="2022-07-02T00:00:00"/>
        <d v="2021-10-25T00:00:00"/>
        <d v="2021-11-29T00:00:00"/>
        <d v="2020-12-20T00:00:00"/>
        <d v="2021-02-15T00:00:00"/>
        <d v="2021-06-27T00:00:00"/>
        <d v="2021-04-26T00:00:00"/>
        <d v="2022-08-06T00:00:00"/>
        <d v="2021-07-08T00:00:00"/>
        <d v="2021-05-17T00:00:00"/>
        <d v="2022-06-19T00:00:00"/>
        <d v="2021-03-18T00:00:00"/>
        <d v="2021-12-07T00:00:00"/>
        <d v="2021-05-01T00:00:00"/>
        <d v="2020-08-24T00:00:00"/>
        <d v="2022-02-05T00:00:00"/>
        <d v="2020-11-13T00:00:00"/>
        <d v="2022-02-20T00:00:00"/>
        <d v="2021-02-16T00:00:00"/>
        <d v="2022-04-02T00:00:00"/>
        <d v="2022-07-20T00:00:00"/>
        <d v="2021-05-13T00:00:00"/>
        <d v="2020-10-30T00:00:00"/>
        <d v="2021-11-09T00:00:00"/>
        <d v="2021-09-26T00:00:00"/>
        <d v="2021-08-03T00:00:00"/>
        <d v="2021-06-10T00:00:00"/>
        <d v="2021-08-28T00:00:00"/>
        <d v="2022-06-09T00:00:00"/>
        <d v="2022-01-06T00:00:00"/>
        <d v="2021-11-11T00:00:00"/>
        <d v="2020-07-29T00:00:00"/>
        <d v="2021-01-29T00:00:00"/>
        <d v="2021-07-23T00:00:00"/>
        <d v="2021-06-07T00:00:00"/>
        <d v="2022-09-16T00:00:00"/>
        <d v="2020-11-10T00:00:00"/>
        <d v="2022-02-19T00:00:00"/>
        <d v="2022-06-15T00:00:00"/>
        <d v="2020-09-30T00:00:00"/>
        <d v="2022-02-28T00:00:00"/>
        <d v="2022-04-27T00:00:00"/>
      </sharedItems>
      <fieldGroup par="11"/>
    </cacheField>
    <cacheField name="Salary" numFmtId="3">
      <sharedItems containsSemiMixedTypes="0" containsString="0" containsNumber="1" containsInteger="1" minValue="33920" maxValue="119110"/>
    </cacheField>
    <cacheField name="Rating" numFmtId="0">
      <sharedItems/>
    </cacheField>
    <cacheField name="Location" numFmtId="0">
      <sharedItems count="2">
        <s v="IND"/>
        <s v="NZ"/>
      </sharedItems>
    </cacheField>
    <cacheField name="Tenure" numFmtId="165">
      <sharedItems containsSemiMixedTypes="0" containsString="0" containsNumber="1" minValue="0.9342465753424658" maxValue="3.9123287671232876"/>
    </cacheField>
    <cacheField name="Months (Date Joined)" numFmtId="0" databaseField="0">
      <fieldGroup base="4">
        <rangePr groupBy="months" startDate="2020-05-07T00:00:00" endDate="2023-04-30T00:00:00"/>
        <groupItems count="14">
          <s v="&lt;5/7/2020"/>
          <s v="Jan"/>
          <s v="Feb"/>
          <s v="Mar"/>
          <s v="Apr"/>
          <s v="May"/>
          <s v="Jun"/>
          <s v="Jul"/>
          <s v="Aug"/>
          <s v="Sep"/>
          <s v="Oct"/>
          <s v="Nov"/>
          <s v="Dec"/>
          <s v="&gt;4/30/2023"/>
        </groupItems>
      </fieldGroup>
    </cacheField>
    <cacheField name="Quarters (Date Joined)" numFmtId="0" databaseField="0">
      <fieldGroup base="4">
        <rangePr groupBy="quarters" startDate="2020-05-07T00:00:00" endDate="2023-04-30T00:00:00"/>
        <groupItems count="6">
          <s v="&lt;5/7/2020"/>
          <s v="Qtr1"/>
          <s v="Qtr2"/>
          <s v="Qtr3"/>
          <s v="Qtr4"/>
          <s v="&gt;4/30/2023"/>
        </groupItems>
      </fieldGroup>
    </cacheField>
    <cacheField name="Years (Date Joined)"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6258082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Anjushri Chandiramani"/>
    <x v="0"/>
    <x v="0"/>
    <n v="27"/>
    <x v="0"/>
    <n v="119110"/>
    <s v="Average"/>
    <x v="0"/>
    <n v="3.6301369863013697"/>
  </r>
  <r>
    <s v="Heer Pennathur"/>
    <x v="1"/>
    <x v="1"/>
    <n v="36"/>
    <x v="1"/>
    <n v="118840"/>
    <s v="Average"/>
    <x v="0"/>
    <n v="3.9123287671232876"/>
  </r>
  <r>
    <s v="Kaishori Harathi Kateel"/>
    <x v="0"/>
    <x v="0"/>
    <n v="37"/>
    <x v="2"/>
    <n v="118100"/>
    <s v="Average"/>
    <x v="0"/>
    <n v="2.7315068493150685"/>
  </r>
  <r>
    <s v="Sarayu Ragunathan"/>
    <x v="1"/>
    <x v="2"/>
    <n v="33"/>
    <x v="3"/>
    <n v="115920"/>
    <s v="Average"/>
    <x v="0"/>
    <n v="3.515068493150685"/>
  </r>
  <r>
    <s v="Sahila Chandrasekhar"/>
    <x v="2"/>
    <x v="3"/>
    <n v="37"/>
    <x v="4"/>
    <n v="115440"/>
    <s v="Poor"/>
    <x v="0"/>
    <n v="3.5643835616438357"/>
  </r>
  <r>
    <s v="Dhruv Manjunath"/>
    <x v="0"/>
    <x v="2"/>
    <n v="36"/>
    <x v="5"/>
    <n v="114890"/>
    <s v="Average"/>
    <x v="0"/>
    <n v="3.7342465753424658"/>
  </r>
  <r>
    <s v="Ramnath Ravuri"/>
    <x v="0"/>
    <x v="1"/>
    <n v="44"/>
    <x v="6"/>
    <n v="114870"/>
    <s v="Average"/>
    <x v="0"/>
    <n v="1.0986301369863014"/>
  </r>
  <r>
    <s v="Sarojini Naueshwara"/>
    <x v="0"/>
    <x v="2"/>
    <n v="30"/>
    <x v="7"/>
    <n v="114180"/>
    <s v="Average"/>
    <x v="0"/>
    <n v="1.6356164383561644"/>
  </r>
  <r>
    <s v="Ilesh Dasgupta"/>
    <x v="1"/>
    <x v="2"/>
    <n v="27"/>
    <x v="8"/>
    <n v="113280"/>
    <s v="Very poor"/>
    <x v="0"/>
    <n v="2.2986301369863016"/>
  </r>
  <r>
    <s v="Krishnakanta Vellanki"/>
    <x v="1"/>
    <x v="4"/>
    <n v="22"/>
    <x v="9"/>
    <n v="112780"/>
    <s v="Above average"/>
    <x v="0"/>
    <n v="2.7452054794520548"/>
  </r>
  <r>
    <s v="Deepali Charan"/>
    <x v="1"/>
    <x v="1"/>
    <n v="20"/>
    <x v="10"/>
    <n v="112650"/>
    <s v="Average"/>
    <x v="0"/>
    <n v="3.463013698630137"/>
  </r>
  <r>
    <s v="Bandhula Sathyanna"/>
    <x v="1"/>
    <x v="2"/>
    <n v="34"/>
    <x v="11"/>
    <n v="112650"/>
    <s v="Average"/>
    <x v="0"/>
    <n v="2.0383561643835617"/>
  </r>
  <r>
    <s v="Makshi Vinutha"/>
    <x v="0"/>
    <x v="2"/>
    <n v="30"/>
    <x v="12"/>
    <n v="112570"/>
    <s v="Average"/>
    <x v="0"/>
    <n v="1.6054794520547946"/>
  </r>
  <r>
    <s v="Narois Motiwala"/>
    <x v="1"/>
    <x v="1"/>
    <n v="29"/>
    <x v="13"/>
    <n v="112110"/>
    <s v="Poor"/>
    <x v="0"/>
    <n v="3.4712328767123286"/>
  </r>
  <r>
    <s v="Damayanti Thangavadivelu"/>
    <x v="1"/>
    <x v="2"/>
    <n v="25"/>
    <x v="14"/>
    <n v="109190"/>
    <s v="Above average"/>
    <x v="0"/>
    <n v="1.9753424657534246"/>
  </r>
  <r>
    <s v="Sawini Chandan"/>
    <x v="0"/>
    <x v="4"/>
    <n v="38"/>
    <x v="15"/>
    <n v="109160"/>
    <s v="Exceptional"/>
    <x v="0"/>
    <n v="2.9315068493150687"/>
  </r>
  <r>
    <s v="Hridaynath Tendulkar"/>
    <x v="1"/>
    <x v="1"/>
    <n v="20"/>
    <x v="16"/>
    <n v="107700"/>
    <s v="Average"/>
    <x v="0"/>
    <n v="2.7095890410958905"/>
  </r>
  <r>
    <s v="Sahas Sanabhi Shrikant"/>
    <x v="1"/>
    <x v="2"/>
    <n v="23"/>
    <x v="17"/>
    <n v="106460"/>
    <s v="Average"/>
    <x v="0"/>
    <n v="2.7616438356164386"/>
  </r>
  <r>
    <s v="Shevantilal Muppala"/>
    <x v="0"/>
    <x v="2"/>
    <n v="28"/>
    <x v="18"/>
    <n v="104770"/>
    <s v="Average"/>
    <x v="0"/>
    <n v="2.6328767123287671"/>
  </r>
  <r>
    <s v="Manjusri Ruchi"/>
    <x v="0"/>
    <x v="1"/>
    <n v="40"/>
    <x v="19"/>
    <n v="104410"/>
    <s v="Average"/>
    <x v="0"/>
    <n v="2.9205479452054797"/>
  </r>
  <r>
    <s v="Sartaj Probal"/>
    <x v="0"/>
    <x v="2"/>
    <n v="28"/>
    <x v="20"/>
    <n v="104120"/>
    <s v="Average"/>
    <x v="0"/>
    <n v="2.1808219178082191"/>
  </r>
  <r>
    <s v="Satyendra Venkatadri"/>
    <x v="1"/>
    <x v="2"/>
    <n v="31"/>
    <x v="21"/>
    <n v="103550"/>
    <s v="Average"/>
    <x v="0"/>
    <n v="1.9808219178082191"/>
  </r>
  <r>
    <s v="Amlankusum Rajabhushan"/>
    <x v="1"/>
    <x v="1"/>
    <n v="24"/>
    <x v="22"/>
    <n v="100420"/>
    <s v="Average"/>
    <x v="0"/>
    <n v="2.0849315068493151"/>
  </r>
  <r>
    <s v="Vasu Nandin"/>
    <x v="0"/>
    <x v="2"/>
    <n v="28"/>
    <x v="23"/>
    <n v="99970"/>
    <s v="Average"/>
    <x v="0"/>
    <n v="2.2328767123287672"/>
  </r>
  <r>
    <s v="Baruna Ogale"/>
    <x v="1"/>
    <x v="2"/>
    <n v="40"/>
    <x v="24"/>
    <n v="99750"/>
    <s v="Average"/>
    <x v="0"/>
    <n v="3.2383561643835614"/>
  </r>
  <r>
    <s v="Mithil Nadkarni"/>
    <x v="1"/>
    <x v="3"/>
    <n v="30"/>
    <x v="25"/>
    <n v="96800"/>
    <s v="Average"/>
    <x v="0"/>
    <n v="2.3068493150684932"/>
  </r>
  <r>
    <s v="Sukhdev Nageshwar"/>
    <x v="0"/>
    <x v="1"/>
    <n v="33"/>
    <x v="26"/>
    <n v="96140"/>
    <s v="Average"/>
    <x v="0"/>
    <n v="3.4438356164383563"/>
  </r>
  <r>
    <s v="Purnendu Vijayarangan"/>
    <x v="0"/>
    <x v="4"/>
    <n v="25"/>
    <x v="27"/>
    <n v="92700"/>
    <s v="Average"/>
    <x v="0"/>
    <n v="3.4027397260273973"/>
  </r>
  <r>
    <s v="Deepit Ranjana"/>
    <x v="0"/>
    <x v="3"/>
    <n v="34"/>
    <x v="28"/>
    <n v="92450"/>
    <s v="Average"/>
    <x v="0"/>
    <n v="2.7479452054794522"/>
  </r>
  <r>
    <s v="Kamalakshi Mukundan"/>
    <x v="1"/>
    <x v="3"/>
    <n v="27"/>
    <x v="29"/>
    <n v="91650"/>
    <s v="Above average"/>
    <x v="0"/>
    <n v="3.3205479452054796"/>
  </r>
  <r>
    <s v="Rukma Vinita"/>
    <x v="2"/>
    <x v="1"/>
    <n v="32"/>
    <x v="30"/>
    <n v="91310"/>
    <s v="Average"/>
    <x v="0"/>
    <n v="1.8438356164383563"/>
  </r>
  <r>
    <s v="Karuna Pashupathy"/>
    <x v="2"/>
    <x v="1"/>
    <n v="27"/>
    <x v="31"/>
    <n v="90700"/>
    <s v="Above average"/>
    <x v="0"/>
    <n v="3.2164383561643834"/>
  </r>
  <r>
    <s v="Gangadutt Ragha"/>
    <x v="1"/>
    <x v="1"/>
    <n v="37"/>
    <x v="32"/>
    <n v="88050"/>
    <s v="Poor"/>
    <x v="0"/>
    <n v="3.0383561643835617"/>
  </r>
  <r>
    <s v="Godavari Veena"/>
    <x v="0"/>
    <x v="1"/>
    <n v="40"/>
    <x v="33"/>
    <n v="87620"/>
    <s v="Average"/>
    <x v="0"/>
    <n v="3.0410958904109591"/>
  </r>
  <r>
    <s v="Madhumati Gazala Soumitra"/>
    <x v="0"/>
    <x v="3"/>
    <n v="33"/>
    <x v="34"/>
    <n v="86570"/>
    <s v="Average"/>
    <x v="0"/>
    <n v="1.7506849315068493"/>
  </r>
  <r>
    <s v="Tarala Vishaal"/>
    <x v="0"/>
    <x v="3"/>
    <n v="34"/>
    <x v="16"/>
    <n v="85000"/>
    <s v="Average"/>
    <x v="0"/>
    <n v="2.7095890410958905"/>
  </r>
  <r>
    <s v="Kunja Prashanta Vibha"/>
    <x v="0"/>
    <x v="1"/>
    <n v="27"/>
    <x v="22"/>
    <n v="83750"/>
    <s v="Average"/>
    <x v="0"/>
    <n v="2.0849315068493151"/>
  </r>
  <r>
    <s v="Bhuvan Pals"/>
    <x v="0"/>
    <x v="1"/>
    <n v="25"/>
    <x v="35"/>
    <n v="80700"/>
    <s v="Above average"/>
    <x v="0"/>
    <n v="2.0630136986301371"/>
  </r>
  <r>
    <s v="Udyan Lanka"/>
    <x v="1"/>
    <x v="2"/>
    <n v="20"/>
    <x v="36"/>
    <n v="79570"/>
    <s v="Average"/>
    <x v="0"/>
    <n v="1.9260273972602739"/>
  </r>
  <r>
    <s v="Shulabh Qutub Sundaramoorthy"/>
    <x v="0"/>
    <x v="4"/>
    <n v="36"/>
    <x v="37"/>
    <n v="78540"/>
    <s v="Average"/>
    <x v="0"/>
    <n v="2.6109589041095891"/>
  </r>
  <r>
    <s v="Rushil Kripa"/>
    <x v="0"/>
    <x v="2"/>
    <n v="36"/>
    <x v="38"/>
    <n v="78390"/>
    <s v="Average"/>
    <x v="0"/>
    <n v="2.515068493150685"/>
  </r>
  <r>
    <s v="Shreela Ramasubraman"/>
    <x v="0"/>
    <x v="2"/>
    <n v="22"/>
    <x v="39"/>
    <n v="76900"/>
    <s v="Above average"/>
    <x v="0"/>
    <n v="2.7342465753424658"/>
  </r>
  <r>
    <s v="Indu Varada Sumedh"/>
    <x v="0"/>
    <x v="3"/>
    <n v="28"/>
    <x v="40"/>
    <n v="75970"/>
    <s v="Average"/>
    <x v="0"/>
    <n v="3.4575342465753423"/>
  </r>
  <r>
    <s v="Sameer Shashank Sapra"/>
    <x v="1"/>
    <x v="0"/>
    <n v="21"/>
    <x v="41"/>
    <n v="75880"/>
    <s v="Average"/>
    <x v="0"/>
    <n v="3.3041095890410959"/>
  </r>
  <r>
    <s v="Ayog Chakrabarti"/>
    <x v="0"/>
    <x v="1"/>
    <n v="33"/>
    <x v="42"/>
    <n v="75480"/>
    <s v="Very poor"/>
    <x v="0"/>
    <n v="2.9397260273972603"/>
  </r>
  <r>
    <s v="Hemavati Muthiah"/>
    <x v="0"/>
    <x v="1"/>
    <n v="33"/>
    <x v="43"/>
    <n v="75280"/>
    <s v="Average"/>
    <x v="0"/>
    <n v="3.1041095890410957"/>
  </r>
  <r>
    <s v="Nanak Sapna"/>
    <x v="0"/>
    <x v="2"/>
    <n v="42"/>
    <x v="44"/>
    <n v="75000"/>
    <s v="Exceptional"/>
    <x v="0"/>
    <n v="1.8301369863013699"/>
  </r>
  <r>
    <s v="Yauvani Tarpa"/>
    <x v="1"/>
    <x v="4"/>
    <n v="33"/>
    <x v="45"/>
    <n v="74550"/>
    <s v="Average"/>
    <x v="0"/>
    <n v="2.9095890410958902"/>
  </r>
  <r>
    <s v="Kulbhushan Moorthy"/>
    <x v="1"/>
    <x v="3"/>
    <n v="36"/>
    <x v="46"/>
    <n v="71380"/>
    <s v="Average"/>
    <x v="0"/>
    <n v="3.0520547945205481"/>
  </r>
  <r>
    <s v="Ranajay Kailashnath Richa"/>
    <x v="1"/>
    <x v="2"/>
    <n v="46"/>
    <x v="47"/>
    <n v="70610"/>
    <s v="Average"/>
    <x v="0"/>
    <n v="1.8876712328767122"/>
  </r>
  <r>
    <s v="Chandana Sannidhi Surnilla"/>
    <x v="1"/>
    <x v="3"/>
    <n v="42"/>
    <x v="48"/>
    <n v="70270"/>
    <s v="Poor"/>
    <x v="0"/>
    <n v="1.9616438356164383"/>
  </r>
  <r>
    <s v="Shekhar Eswara"/>
    <x v="1"/>
    <x v="1"/>
    <n v="30"/>
    <x v="7"/>
    <n v="69710"/>
    <s v="Average"/>
    <x v="0"/>
    <n v="1.6356164383561644"/>
  </r>
  <r>
    <s v="Rameshwari Chikodi"/>
    <x v="1"/>
    <x v="1"/>
    <n v="30"/>
    <x v="49"/>
    <n v="69120"/>
    <s v="Average"/>
    <x v="0"/>
    <n v="3.2109589041095892"/>
  </r>
  <r>
    <s v="Jaishree Atasi Yavatkar"/>
    <x v="1"/>
    <x v="1"/>
    <n v="37"/>
    <x v="50"/>
    <n v="69070"/>
    <s v="Average"/>
    <x v="0"/>
    <n v="2.043835616438356"/>
  </r>
  <r>
    <s v="Devasree Fullara Saurin"/>
    <x v="0"/>
    <x v="4"/>
    <n v="20"/>
    <x v="51"/>
    <n v="68900"/>
    <s v="Poor"/>
    <x v="0"/>
    <n v="2.493150684931507"/>
  </r>
  <r>
    <s v="Mahindra Sreedharan"/>
    <x v="1"/>
    <x v="2"/>
    <n v="30"/>
    <x v="50"/>
    <n v="67950"/>
    <s v="Average"/>
    <x v="0"/>
    <n v="2.043835616438356"/>
  </r>
  <r>
    <s v="Kantimoy Pritish"/>
    <x v="0"/>
    <x v="3"/>
    <n v="30"/>
    <x v="52"/>
    <n v="67910"/>
    <s v="Poor"/>
    <x v="0"/>
    <n v="2.8986301369863012"/>
  </r>
  <r>
    <s v="Agrata Rajarama"/>
    <x v="0"/>
    <x v="3"/>
    <n v="21"/>
    <x v="53"/>
    <n v="65920"/>
    <s v="Average"/>
    <x v="0"/>
    <n v="3.095890410958904"/>
  </r>
  <r>
    <s v="Abhaya Priyavardhan"/>
    <x v="1"/>
    <x v="4"/>
    <n v="25"/>
    <x v="54"/>
    <n v="65700"/>
    <s v="Average"/>
    <x v="0"/>
    <n v="2.9150684931506849"/>
  </r>
  <r>
    <s v="Kevalkumar Solanki"/>
    <x v="0"/>
    <x v="3"/>
    <n v="33"/>
    <x v="55"/>
    <n v="65360"/>
    <s v="Average"/>
    <x v="0"/>
    <n v="3.7808219178082192"/>
  </r>
  <r>
    <s v="Upendra Swati"/>
    <x v="2"/>
    <x v="3"/>
    <n v="30"/>
    <x v="56"/>
    <n v="64000"/>
    <s v="Average"/>
    <x v="0"/>
    <n v="2.3315068493150686"/>
  </r>
  <r>
    <s v="Fullara Sushanti Mokate"/>
    <x v="0"/>
    <x v="1"/>
    <n v="24"/>
    <x v="57"/>
    <n v="62780"/>
    <s v="Average"/>
    <x v="0"/>
    <n v="3.558904109589041"/>
  </r>
  <r>
    <s v="Mardav Ramaswami"/>
    <x v="1"/>
    <x v="2"/>
    <n v="30"/>
    <x v="58"/>
    <n v="60570"/>
    <s v="Average"/>
    <x v="0"/>
    <n v="2.1342465753424658"/>
  </r>
  <r>
    <s v="Lalit Kothari"/>
    <x v="0"/>
    <x v="3"/>
    <n v="34"/>
    <x v="59"/>
    <n v="60130"/>
    <s v="Average"/>
    <x v="0"/>
    <n v="2.2904109589041095"/>
  </r>
  <r>
    <s v="Asija Pothireddy"/>
    <x v="1"/>
    <x v="3"/>
    <n v="33"/>
    <x v="60"/>
    <n v="59430"/>
    <s v="Average"/>
    <x v="0"/>
    <n v="3.3013698630136985"/>
  </r>
  <r>
    <s v="Vinanti Choudhari"/>
    <x v="1"/>
    <x v="2"/>
    <n v="19"/>
    <x v="61"/>
    <n v="58960"/>
    <s v="Average"/>
    <x v="0"/>
    <n v="3.2"/>
  </r>
  <r>
    <s v="Krittika Gaekwad"/>
    <x v="0"/>
    <x v="3"/>
    <n v="34"/>
    <x v="62"/>
    <n v="58940"/>
    <s v="Average"/>
    <x v="0"/>
    <n v="2.1698630136986301"/>
  </r>
  <r>
    <s v="Pratigya Rema"/>
    <x v="0"/>
    <x v="1"/>
    <n v="31"/>
    <x v="63"/>
    <n v="58100"/>
    <s v="Average"/>
    <x v="0"/>
    <n v="2.1424657534246574"/>
  </r>
  <r>
    <s v="Shattesh Utpat"/>
    <x v="1"/>
    <x v="2"/>
    <n v="21"/>
    <x v="64"/>
    <n v="57090"/>
    <s v="Average"/>
    <x v="0"/>
    <n v="1.8767123287671232"/>
  </r>
  <r>
    <s v="Mirium Seemantini Shivakumar"/>
    <x v="0"/>
    <x v="4"/>
    <n v="38"/>
    <x v="65"/>
    <n v="56870"/>
    <s v="Above average"/>
    <x v="0"/>
    <n v="3.0630136986301371"/>
  </r>
  <r>
    <s v="Sanchali Shirish"/>
    <x v="1"/>
    <x v="4"/>
    <n v="27"/>
    <x v="66"/>
    <n v="54970"/>
    <s v="Average"/>
    <x v="0"/>
    <n v="3.5972602739726027"/>
  </r>
  <r>
    <s v="Pragya Nilufar"/>
    <x v="1"/>
    <x v="1"/>
    <n v="33"/>
    <x v="67"/>
    <n v="53870"/>
    <s v="Average"/>
    <x v="0"/>
    <n v="2.56986301369863"/>
  </r>
  <r>
    <s v="Geena Raghavanpillai"/>
    <x v="1"/>
    <x v="4"/>
    <n v="32"/>
    <x v="68"/>
    <n v="53540"/>
    <s v="Average"/>
    <x v="0"/>
    <n v="2.6931506849315068"/>
  </r>
  <r>
    <s v="Chitrasen Laul"/>
    <x v="1"/>
    <x v="2"/>
    <n v="26"/>
    <x v="69"/>
    <n v="53540"/>
    <s v="Average"/>
    <x v="0"/>
    <n v="2.8383561643835615"/>
  </r>
  <r>
    <s v="Anumati Shyamari Meherhomji"/>
    <x v="0"/>
    <x v="4"/>
    <n v="28"/>
    <x v="70"/>
    <n v="53240"/>
    <s v="Average"/>
    <x v="0"/>
    <n v="2.9863013698630136"/>
  </r>
  <r>
    <s v="Gumwant Veera"/>
    <x v="1"/>
    <x v="3"/>
    <n v="24"/>
    <x v="71"/>
    <n v="52610"/>
    <s v="Poor"/>
    <x v="0"/>
    <n v="2.7698630136986302"/>
  </r>
  <r>
    <s v="Daruka Ghazali"/>
    <x v="0"/>
    <x v="4"/>
    <n v="34"/>
    <x v="72"/>
    <n v="49630"/>
    <s v="Poor"/>
    <x v="0"/>
    <n v="1.989041095890411"/>
  </r>
  <r>
    <s v="Vanmala Shriharsha"/>
    <x v="1"/>
    <x v="3"/>
    <n v="27"/>
    <x v="73"/>
    <n v="48980"/>
    <s v="Average"/>
    <x v="0"/>
    <n v="2.4109589041095889"/>
  </r>
  <r>
    <s v="Amal Nimesh"/>
    <x v="1"/>
    <x v="1"/>
    <n v="31"/>
    <x v="74"/>
    <n v="48950"/>
    <s v="Average"/>
    <x v="0"/>
    <n v="2.5643835616438357"/>
  </r>
  <r>
    <s v="Piyali Mahanthapa"/>
    <x v="1"/>
    <x v="2"/>
    <n v="33"/>
    <x v="50"/>
    <n v="48530"/>
    <s v="Above average"/>
    <x v="0"/>
    <n v="2.043835616438356"/>
  </r>
  <r>
    <s v="Ardhendu Abhichandra Jayakar"/>
    <x v="1"/>
    <x v="3"/>
    <n v="28"/>
    <x v="75"/>
    <n v="48170"/>
    <s v="Above average"/>
    <x v="0"/>
    <n v="3.8520547945205479"/>
  </r>
  <r>
    <s v="Shiuli Sapna"/>
    <x v="1"/>
    <x v="2"/>
    <n v="26"/>
    <x v="76"/>
    <n v="47360"/>
    <s v="Average"/>
    <x v="0"/>
    <n v="3.3479452054794518"/>
  </r>
  <r>
    <s v="Madhavdas Buhpathi"/>
    <x v="0"/>
    <x v="0"/>
    <n v="32"/>
    <x v="77"/>
    <n v="45510"/>
    <s v="Average"/>
    <x v="0"/>
    <n v="2.8684931506849316"/>
  </r>
  <r>
    <s v="Yagna Sujeev"/>
    <x v="0"/>
    <x v="1"/>
    <n v="32"/>
    <x v="78"/>
    <n v="43840"/>
    <s v="Above average"/>
    <x v="0"/>
    <n v="2.9945205479452053"/>
  </r>
  <r>
    <s v="Rupak Mehra"/>
    <x v="1"/>
    <x v="4"/>
    <n v="28"/>
    <x v="79"/>
    <n v="43510"/>
    <s v="Very poor"/>
    <x v="0"/>
    <n v="1.7205479452054795"/>
  </r>
  <r>
    <s v="Jagajeet Viraj"/>
    <x v="0"/>
    <x v="1"/>
    <n v="31"/>
    <x v="80"/>
    <n v="41980"/>
    <s v="Average"/>
    <x v="0"/>
    <n v="3.5671232876712327"/>
  </r>
  <r>
    <s v="Prerana Nishita"/>
    <x v="0"/>
    <x v="2"/>
    <n v="32"/>
    <x v="81"/>
    <n v="41570"/>
    <s v="Average"/>
    <x v="0"/>
    <n v="2.2931506849315069"/>
  </r>
  <r>
    <s v="Shobhana Samuel"/>
    <x v="1"/>
    <x v="2"/>
    <n v="35"/>
    <x v="82"/>
    <n v="40400"/>
    <s v="Average"/>
    <x v="0"/>
    <n v="1.9726027397260273"/>
  </r>
  <r>
    <s v="Akbar Sorabhjee"/>
    <x v="1"/>
    <x v="2"/>
    <n v="21"/>
    <x v="83"/>
    <n v="37920"/>
    <s v="Average"/>
    <x v="0"/>
    <n v="3.6821917808219178"/>
  </r>
  <r>
    <s v="Waheeda Vasuman"/>
    <x v="1"/>
    <x v="4"/>
    <n v="43"/>
    <x v="84"/>
    <n v="36040"/>
    <s v="Average"/>
    <x v="0"/>
    <n v="2.2684931506849315"/>
  </r>
  <r>
    <s v="Suchira Bhanupriya Tapti"/>
    <x v="0"/>
    <x v="1"/>
    <n v="29"/>
    <x v="85"/>
    <n v="34980"/>
    <s v="Average"/>
    <x v="0"/>
    <n v="3.9013698630136986"/>
  </r>
  <r>
    <s v="Shubhra Potla"/>
    <x v="0"/>
    <x v="1"/>
    <n v="21"/>
    <x v="86"/>
    <n v="33920"/>
    <s v="Average"/>
    <x v="0"/>
    <n v="2.1013698630136988"/>
  </r>
  <r>
    <s v="Ewart Laphorn"/>
    <x v="0"/>
    <x v="0"/>
    <n v="27"/>
    <x v="10"/>
    <n v="119110"/>
    <s v="Average"/>
    <x v="1"/>
    <n v="3.463013698630137"/>
  </r>
  <r>
    <s v="Tawnya Tickel"/>
    <x v="1"/>
    <x v="1"/>
    <n v="36"/>
    <x v="87"/>
    <n v="118840"/>
    <s v="Average"/>
    <x v="1"/>
    <n v="3.7452054794520548"/>
  </r>
  <r>
    <s v="Valentia Etteridge"/>
    <x v="0"/>
    <x v="0"/>
    <n v="37"/>
    <x v="88"/>
    <n v="118100"/>
    <s v="Average"/>
    <x v="1"/>
    <n v="2.5616438356164384"/>
  </r>
  <r>
    <s v="Roddy Speechley"/>
    <x v="1"/>
    <x v="2"/>
    <n v="33"/>
    <x v="76"/>
    <n v="115920"/>
    <s v="Average"/>
    <x v="1"/>
    <n v="3.3479452054794518"/>
  </r>
  <r>
    <s v="Benny Karolovsky"/>
    <x v="2"/>
    <x v="3"/>
    <n v="37"/>
    <x v="89"/>
    <n v="115440"/>
    <s v="Poor"/>
    <x v="1"/>
    <n v="3.3972602739726026"/>
  </r>
  <r>
    <s v="Tracy Renad"/>
    <x v="0"/>
    <x v="2"/>
    <n v="36"/>
    <x v="4"/>
    <n v="114890"/>
    <s v="Average"/>
    <x v="1"/>
    <n v="3.5643835616438357"/>
  </r>
  <r>
    <s v="Wilone O'Kielt"/>
    <x v="0"/>
    <x v="1"/>
    <n v="43"/>
    <x v="90"/>
    <n v="114870"/>
    <s v="Average"/>
    <x v="1"/>
    <n v="0.9342465753424658"/>
  </r>
  <r>
    <s v="Hogan Iles"/>
    <x v="0"/>
    <x v="2"/>
    <n v="30"/>
    <x v="91"/>
    <n v="114180"/>
    <s v="Average"/>
    <x v="1"/>
    <n v="1.4684931506849315"/>
  </r>
  <r>
    <s v="Mahalia Larcher"/>
    <x v="1"/>
    <x v="2"/>
    <n v="27"/>
    <x v="92"/>
    <n v="113280"/>
    <s v="Very poor"/>
    <x v="1"/>
    <n v="2.128767123287671"/>
  </r>
  <r>
    <s v="Lindy Guillet"/>
    <x v="1"/>
    <x v="4"/>
    <n v="22"/>
    <x v="93"/>
    <n v="112780"/>
    <s v="Above average"/>
    <x v="1"/>
    <n v="2.5753424657534247"/>
  </r>
  <r>
    <s v="Mollie Hanway"/>
    <x v="1"/>
    <x v="1"/>
    <n v="20"/>
    <x v="94"/>
    <n v="112650"/>
    <s v="Average"/>
    <x v="1"/>
    <n v="3.2958904109589042"/>
  </r>
  <r>
    <s v="Halimeda Kuscha"/>
    <x v="0"/>
    <x v="2"/>
    <n v="30"/>
    <x v="95"/>
    <n v="112570"/>
    <s v="Average"/>
    <x v="1"/>
    <n v="1.4383561643835616"/>
  </r>
  <r>
    <s v="Bev Lashley"/>
    <x v="1"/>
    <x v="1"/>
    <n v="29"/>
    <x v="41"/>
    <n v="112110"/>
    <s v="Poor"/>
    <x v="1"/>
    <n v="3.3041095890410959"/>
  </r>
  <r>
    <s v="Madelene Upcott"/>
    <x v="1"/>
    <x v="2"/>
    <n v="25"/>
    <x v="96"/>
    <n v="109190"/>
    <s v="Above average"/>
    <x v="1"/>
    <n v="1.8082191780821917"/>
  </r>
  <r>
    <s v="Rafaelita Blaksland"/>
    <x v="0"/>
    <x v="4"/>
    <n v="38"/>
    <x v="97"/>
    <n v="109160"/>
    <s v="Exceptional"/>
    <x v="1"/>
    <n v="2.7643835616438355"/>
  </r>
  <r>
    <s v="Kaine Padly"/>
    <x v="1"/>
    <x v="1"/>
    <n v="20"/>
    <x v="98"/>
    <n v="107700"/>
    <s v="Average"/>
    <x v="1"/>
    <n v="2.5397260273972604"/>
  </r>
  <r>
    <s v="Kissiah Maydway"/>
    <x v="1"/>
    <x v="2"/>
    <n v="23"/>
    <x v="99"/>
    <n v="106460"/>
    <s v="Average"/>
    <x v="1"/>
    <n v="2.591780821917808"/>
  </r>
  <r>
    <s v="Janene Hairsine"/>
    <x v="0"/>
    <x v="2"/>
    <n v="28"/>
    <x v="100"/>
    <n v="104770"/>
    <s v="Average"/>
    <x v="1"/>
    <n v="2.4657534246575343"/>
  </r>
  <r>
    <s v="Caro Chappel"/>
    <x v="0"/>
    <x v="1"/>
    <n v="40"/>
    <x v="101"/>
    <n v="104410"/>
    <s v="Average"/>
    <x v="1"/>
    <n v="2.7534246575342465"/>
  </r>
  <r>
    <s v="Cherlyn Barter"/>
    <x v="0"/>
    <x v="2"/>
    <n v="28"/>
    <x v="102"/>
    <n v="104120"/>
    <s v="Average"/>
    <x v="1"/>
    <n v="2.0191780821917806"/>
  </r>
  <r>
    <s v="Dyna Doucette"/>
    <x v="1"/>
    <x v="2"/>
    <n v="31"/>
    <x v="103"/>
    <n v="103550"/>
    <s v="Average"/>
    <x v="1"/>
    <n v="1.8136986301369864"/>
  </r>
  <r>
    <s v="Collin Jagson"/>
    <x v="1"/>
    <x v="1"/>
    <n v="24"/>
    <x v="104"/>
    <n v="100420"/>
    <s v="Average"/>
    <x v="1"/>
    <n v="1.9178082191780821"/>
  </r>
  <r>
    <s v="Bernie Gorges"/>
    <x v="0"/>
    <x v="2"/>
    <n v="28"/>
    <x v="105"/>
    <n v="99970"/>
    <s v="Average"/>
    <x v="1"/>
    <n v="2.0712328767123287"/>
  </r>
  <r>
    <s v="Simon Kembery"/>
    <x v="1"/>
    <x v="2"/>
    <n v="40"/>
    <x v="106"/>
    <n v="99750"/>
    <s v="Average"/>
    <x v="1"/>
    <n v="3.0767123287671234"/>
  </r>
  <r>
    <s v="Constantino Espley"/>
    <x v="1"/>
    <x v="3"/>
    <n v="30"/>
    <x v="107"/>
    <n v="96800"/>
    <s v="Average"/>
    <x v="1"/>
    <n v="2.1369863013698631"/>
  </r>
  <r>
    <s v="Torrance Collier"/>
    <x v="0"/>
    <x v="1"/>
    <n v="33"/>
    <x v="108"/>
    <n v="96140"/>
    <s v="Average"/>
    <x v="1"/>
    <n v="3.2767123287671232"/>
  </r>
  <r>
    <s v="Hinda Label"/>
    <x v="0"/>
    <x v="4"/>
    <n v="25"/>
    <x v="109"/>
    <n v="92700"/>
    <s v="Average"/>
    <x v="1"/>
    <n v="3.2356164383561645"/>
  </r>
  <r>
    <s v="Leilah Yesinin"/>
    <x v="0"/>
    <x v="3"/>
    <n v="34"/>
    <x v="110"/>
    <n v="92450"/>
    <s v="Average"/>
    <x v="1"/>
    <n v="2.5780821917808221"/>
  </r>
  <r>
    <s v="Enoch Dowrey"/>
    <x v="1"/>
    <x v="3"/>
    <n v="27"/>
    <x v="111"/>
    <n v="91650"/>
    <s v="Above average"/>
    <x v="1"/>
    <n v="3.1506849315068495"/>
  </r>
  <r>
    <s v="Madge McCloughen"/>
    <x v="2"/>
    <x v="1"/>
    <n v="32"/>
    <x v="112"/>
    <n v="91310"/>
    <s v="Average"/>
    <x v="1"/>
    <n v="1.6767123287671233"/>
  </r>
  <r>
    <s v="Dennison Crosswaite"/>
    <x v="2"/>
    <x v="1"/>
    <n v="26"/>
    <x v="113"/>
    <n v="90700"/>
    <s v="Above average"/>
    <x v="1"/>
    <n v="3.0547945205479454"/>
  </r>
  <r>
    <s v="Ches Bonnell"/>
    <x v="1"/>
    <x v="1"/>
    <n v="37"/>
    <x v="114"/>
    <n v="88050"/>
    <s v="Poor"/>
    <x v="1"/>
    <n v="2.871232876712329"/>
  </r>
  <r>
    <s v="Merrilee Plenty"/>
    <x v="0"/>
    <x v="1"/>
    <n v="40"/>
    <x v="115"/>
    <n v="87620"/>
    <s v="Average"/>
    <x v="1"/>
    <n v="2.8739726027397259"/>
  </r>
  <r>
    <s v="Sibyl Dunkirk"/>
    <x v="0"/>
    <x v="3"/>
    <n v="33"/>
    <x v="116"/>
    <n v="86570"/>
    <s v="Average"/>
    <x v="1"/>
    <n v="1.5808219178082192"/>
  </r>
  <r>
    <s v="Karlen McCaffrey"/>
    <x v="0"/>
    <x v="3"/>
    <n v="34"/>
    <x v="98"/>
    <n v="85000"/>
    <s v="Average"/>
    <x v="1"/>
    <n v="2.5397260273972604"/>
  </r>
  <r>
    <s v="Agnes Collicott"/>
    <x v="0"/>
    <x v="1"/>
    <n v="27"/>
    <x v="104"/>
    <n v="83750"/>
    <s v="Average"/>
    <x v="1"/>
    <n v="1.9178082191780821"/>
  </r>
  <r>
    <s v="Van Tuxwell"/>
    <x v="0"/>
    <x v="1"/>
    <n v="25"/>
    <x v="117"/>
    <n v="80700"/>
    <s v="Above average"/>
    <x v="1"/>
    <n v="1.8958904109589041"/>
  </r>
  <r>
    <s v="Kellsie Waby"/>
    <x v="1"/>
    <x v="2"/>
    <n v="20"/>
    <x v="118"/>
    <n v="79570"/>
    <s v="Average"/>
    <x v="1"/>
    <n v="1.7589041095890412"/>
  </r>
  <r>
    <s v="Gray Seamon"/>
    <x v="0"/>
    <x v="4"/>
    <n v="36"/>
    <x v="119"/>
    <n v="78540"/>
    <s v="Average"/>
    <x v="1"/>
    <n v="2.4438356164383563"/>
  </r>
  <r>
    <s v="Allene Gobbet"/>
    <x v="0"/>
    <x v="2"/>
    <n v="36"/>
    <x v="120"/>
    <n v="78390"/>
    <s v="Average"/>
    <x v="1"/>
    <n v="2.3479452054794518"/>
  </r>
  <r>
    <s v="Virginia McConville"/>
    <x v="0"/>
    <x v="2"/>
    <n v="22"/>
    <x v="74"/>
    <n v="76900"/>
    <s v="Above average"/>
    <x v="1"/>
    <n v="2.5643835616438357"/>
  </r>
  <r>
    <s v="Beverie Moffet"/>
    <x v="0"/>
    <x v="3"/>
    <n v="28"/>
    <x v="121"/>
    <n v="75970"/>
    <s v="Average"/>
    <x v="1"/>
    <n v="3.2904109589041095"/>
  </r>
  <r>
    <s v="Shari McNee"/>
    <x v="1"/>
    <x v="0"/>
    <n v="21"/>
    <x v="122"/>
    <n v="75880"/>
    <s v="Average"/>
    <x v="1"/>
    <n v="3.1342465753424658"/>
  </r>
  <r>
    <s v="Camilla Castle"/>
    <x v="0"/>
    <x v="1"/>
    <n v="33"/>
    <x v="123"/>
    <n v="75480"/>
    <s v="Very poor"/>
    <x v="1"/>
    <n v="2.7726027397260276"/>
  </r>
  <r>
    <s v="Elia Cockton"/>
    <x v="0"/>
    <x v="1"/>
    <n v="33"/>
    <x v="124"/>
    <n v="75280"/>
    <s v="Average"/>
    <x v="1"/>
    <n v="2.9424657534246577"/>
  </r>
  <r>
    <s v="Barr Faughny"/>
    <x v="0"/>
    <x v="2"/>
    <n v="42"/>
    <x v="125"/>
    <n v="75000"/>
    <s v="Exceptional"/>
    <x v="1"/>
    <n v="1.6630136986301369"/>
  </r>
  <r>
    <s v="Gigi Bohling"/>
    <x v="1"/>
    <x v="4"/>
    <n v="33"/>
    <x v="126"/>
    <n v="74550"/>
    <s v="Average"/>
    <x v="1"/>
    <n v="2.7424657534246575"/>
  </r>
  <r>
    <s v="Bennie Pepis"/>
    <x v="1"/>
    <x v="3"/>
    <n v="36"/>
    <x v="127"/>
    <n v="71380"/>
    <s v="Average"/>
    <x v="1"/>
    <n v="2.8849315068493149"/>
  </r>
  <r>
    <s v="Ambros Murthwaite"/>
    <x v="1"/>
    <x v="2"/>
    <n v="46"/>
    <x v="79"/>
    <n v="70610"/>
    <s v="Average"/>
    <x v="1"/>
    <n v="1.7205479452054795"/>
  </r>
  <r>
    <s v="Shayne Stegel"/>
    <x v="1"/>
    <x v="3"/>
    <n v="42"/>
    <x v="128"/>
    <n v="70270"/>
    <s v="Poor"/>
    <x v="1"/>
    <n v="1.7945205479452055"/>
  </r>
  <r>
    <s v="Myer McCory"/>
    <x v="1"/>
    <x v="1"/>
    <n v="30"/>
    <x v="91"/>
    <n v="69710"/>
    <s v="Average"/>
    <x v="1"/>
    <n v="1.4684931506849315"/>
  </r>
  <r>
    <s v="Andria Kimpton"/>
    <x v="1"/>
    <x v="1"/>
    <n v="30"/>
    <x v="129"/>
    <n v="69120"/>
    <s v="Average"/>
    <x v="1"/>
    <n v="3.0493150684931507"/>
  </r>
  <r>
    <s v="Murry Dryburgh"/>
    <x v="1"/>
    <x v="1"/>
    <n v="37"/>
    <x v="64"/>
    <n v="69070"/>
    <s v="Average"/>
    <x v="1"/>
    <n v="1.8767123287671232"/>
  </r>
  <r>
    <s v="Hyacinthie Braybrooke"/>
    <x v="0"/>
    <x v="4"/>
    <n v="20"/>
    <x v="130"/>
    <n v="68900"/>
    <s v="Poor"/>
    <x v="1"/>
    <n v="2.3260273972602739"/>
  </r>
  <r>
    <s v="Ebonee Roxburgh"/>
    <x v="1"/>
    <x v="2"/>
    <n v="30"/>
    <x v="64"/>
    <n v="67950"/>
    <s v="Average"/>
    <x v="1"/>
    <n v="1.8767123287671232"/>
  </r>
  <r>
    <s v="Husein Augar"/>
    <x v="0"/>
    <x v="3"/>
    <n v="30"/>
    <x v="2"/>
    <n v="67910"/>
    <s v="Poor"/>
    <x v="1"/>
    <n v="2.7315068493150685"/>
  </r>
  <r>
    <s v="Marney O'Breen"/>
    <x v="0"/>
    <x v="3"/>
    <n v="21"/>
    <x v="131"/>
    <n v="65920"/>
    <s v="Average"/>
    <x v="1"/>
    <n v="2.9287671232876713"/>
  </r>
  <r>
    <s v="Kath Bletsoe"/>
    <x v="1"/>
    <x v="4"/>
    <n v="25"/>
    <x v="28"/>
    <n v="65700"/>
    <s v="Average"/>
    <x v="1"/>
    <n v="2.7479452054794522"/>
  </r>
  <r>
    <s v="Teressa Udden"/>
    <x v="0"/>
    <x v="3"/>
    <n v="33"/>
    <x v="132"/>
    <n v="65360"/>
    <s v="Average"/>
    <x v="1"/>
    <n v="3.6136986301369864"/>
  </r>
  <r>
    <s v="Curtice Advani"/>
    <x v="2"/>
    <x v="3"/>
    <n v="30"/>
    <x v="133"/>
    <n v="64000"/>
    <s v="Average"/>
    <x v="1"/>
    <n v="2.1616438356164385"/>
  </r>
  <r>
    <s v="Vic Radolf"/>
    <x v="0"/>
    <x v="1"/>
    <n v="24"/>
    <x v="134"/>
    <n v="62780"/>
    <s v="Average"/>
    <x v="1"/>
    <n v="3.3917808219178083"/>
  </r>
  <r>
    <s v="Mallorie Waber"/>
    <x v="1"/>
    <x v="2"/>
    <n v="30"/>
    <x v="82"/>
    <n v="60570"/>
    <s v="Average"/>
    <x v="1"/>
    <n v="1.9726027397260273"/>
  </r>
  <r>
    <s v="Jehu Rudeforth"/>
    <x v="0"/>
    <x v="3"/>
    <n v="34"/>
    <x v="135"/>
    <n v="60130"/>
    <s v="Average"/>
    <x v="1"/>
    <n v="2.1205479452054794"/>
  </r>
  <r>
    <s v="My Hanscome"/>
    <x v="1"/>
    <x v="3"/>
    <n v="33"/>
    <x v="136"/>
    <n v="59430"/>
    <s v="Average"/>
    <x v="1"/>
    <n v="3.1315068493150684"/>
  </r>
  <r>
    <s v="Lilyan Klimpt"/>
    <x v="1"/>
    <x v="2"/>
    <n v="19"/>
    <x v="32"/>
    <n v="58960"/>
    <s v="Average"/>
    <x v="1"/>
    <n v="3.0383561643835617"/>
  </r>
  <r>
    <s v="Oby Sorrel"/>
    <x v="0"/>
    <x v="3"/>
    <n v="34"/>
    <x v="137"/>
    <n v="58940"/>
    <s v="Average"/>
    <x v="1"/>
    <n v="2.0082191780821916"/>
  </r>
  <r>
    <s v="Brien Boise"/>
    <x v="0"/>
    <x v="1"/>
    <n v="31"/>
    <x v="21"/>
    <n v="58100"/>
    <s v="Average"/>
    <x v="1"/>
    <n v="1.9808219178082191"/>
  </r>
  <r>
    <s v="Kelci Walkden"/>
    <x v="1"/>
    <x v="2"/>
    <n v="21"/>
    <x v="138"/>
    <n v="57090"/>
    <s v="Average"/>
    <x v="1"/>
    <n v="1.7095890410958905"/>
  </r>
  <r>
    <s v="Oran Buxcy"/>
    <x v="0"/>
    <x v="4"/>
    <n v="38"/>
    <x v="139"/>
    <n v="56870"/>
    <s v="Above average"/>
    <x v="1"/>
    <n v="2.8958904109589043"/>
  </r>
  <r>
    <s v="Alta Kaszper"/>
    <x v="1"/>
    <x v="4"/>
    <n v="27"/>
    <x v="140"/>
    <n v="54970"/>
    <s v="Average"/>
    <x v="1"/>
    <n v="3.43013698630137"/>
  </r>
  <r>
    <s v="William Reeveley"/>
    <x v="1"/>
    <x v="1"/>
    <n v="33"/>
    <x v="141"/>
    <n v="53870"/>
    <s v="Average"/>
    <x v="1"/>
    <n v="2.4027397260273973"/>
  </r>
  <r>
    <s v="Hoyt D'Alesco"/>
    <x v="1"/>
    <x v="4"/>
    <n v="32"/>
    <x v="142"/>
    <n v="53540"/>
    <s v="Average"/>
    <x v="1"/>
    <n v="2.5232876712328767"/>
  </r>
  <r>
    <s v="Zach Polon"/>
    <x v="1"/>
    <x v="2"/>
    <n v="26"/>
    <x v="143"/>
    <n v="53540"/>
    <s v="Average"/>
    <x v="1"/>
    <n v="2.6712328767123288"/>
  </r>
  <r>
    <s v="Tatum Hush"/>
    <x v="0"/>
    <x v="4"/>
    <n v="28"/>
    <x v="144"/>
    <n v="53240"/>
    <s v="Average"/>
    <x v="1"/>
    <n v="2.8191780821917809"/>
  </r>
  <r>
    <s v="Kaye Crocroft"/>
    <x v="1"/>
    <x v="3"/>
    <n v="24"/>
    <x v="145"/>
    <n v="52610"/>
    <s v="Poor"/>
    <x v="1"/>
    <n v="2.6027397260273974"/>
  </r>
  <r>
    <s v="Violante Courtonne"/>
    <x v="0"/>
    <x v="4"/>
    <n v="34"/>
    <x v="146"/>
    <n v="49630"/>
    <s v="Poor"/>
    <x v="1"/>
    <n v="1.821917808219178"/>
  </r>
  <r>
    <s v="Esmaria Denecamp"/>
    <x v="1"/>
    <x v="3"/>
    <n v="27"/>
    <x v="147"/>
    <n v="48980"/>
    <s v="Average"/>
    <x v="1"/>
    <n v="2.2438356164383562"/>
  </r>
  <r>
    <s v="Gunar Cockshoot"/>
    <x v="1"/>
    <x v="1"/>
    <n v="31"/>
    <x v="148"/>
    <n v="48950"/>
    <s v="Average"/>
    <x v="1"/>
    <n v="2.3972602739726026"/>
  </r>
  <r>
    <s v="Erin Androsik"/>
    <x v="1"/>
    <x v="2"/>
    <n v="33"/>
    <x v="64"/>
    <n v="48530"/>
    <s v="Above average"/>
    <x v="1"/>
    <n v="1.8767123287671232"/>
  </r>
  <r>
    <s v="Jan Morforth"/>
    <x v="1"/>
    <x v="3"/>
    <n v="28"/>
    <x v="149"/>
    <n v="48170"/>
    <s v="Above average"/>
    <x v="1"/>
    <n v="3.6849315068493151"/>
  </r>
  <r>
    <s v="Dell Molloy"/>
    <x v="1"/>
    <x v="2"/>
    <n v="26"/>
    <x v="150"/>
    <n v="47360"/>
    <s v="Average"/>
    <x v="1"/>
    <n v="3.1808219178082191"/>
  </r>
  <r>
    <s v="Florinda Crace"/>
    <x v="0"/>
    <x v="0"/>
    <n v="32"/>
    <x v="151"/>
    <n v="45510"/>
    <s v="Average"/>
    <x v="1"/>
    <n v="2.7013698630136984"/>
  </r>
  <r>
    <s v="Kassi Jonson"/>
    <x v="0"/>
    <x v="1"/>
    <n v="32"/>
    <x v="152"/>
    <n v="43840"/>
    <s v="Above average"/>
    <x v="1"/>
    <n v="2.8273972602739725"/>
  </r>
  <r>
    <s v="Drusy MacCombe"/>
    <x v="1"/>
    <x v="4"/>
    <n v="28"/>
    <x v="153"/>
    <n v="43510"/>
    <s v="Very poor"/>
    <x v="1"/>
    <n v="1.5506849315068494"/>
  </r>
  <r>
    <s v="Dotty Strutley"/>
    <x v="0"/>
    <x v="1"/>
    <n v="31"/>
    <x v="154"/>
    <n v="41980"/>
    <s v="Average"/>
    <x v="1"/>
    <n v="3.4"/>
  </r>
  <r>
    <s v="Crissie Cordel"/>
    <x v="0"/>
    <x v="2"/>
    <n v="32"/>
    <x v="155"/>
    <n v="41570"/>
    <s v="Average"/>
    <x v="1"/>
    <n v="2.1232876712328768"/>
  </r>
  <r>
    <s v="Archibald Filliskirk"/>
    <x v="1"/>
    <x v="2"/>
    <n v="35"/>
    <x v="156"/>
    <n v="40400"/>
    <s v="Average"/>
    <x v="1"/>
    <n v="1.8054794520547945"/>
  </r>
  <r>
    <s v="Orton Livick"/>
    <x v="1"/>
    <x v="2"/>
    <n v="21"/>
    <x v="157"/>
    <n v="37920"/>
    <s v="Average"/>
    <x v="1"/>
    <n v="3.5123287671232877"/>
  </r>
  <r>
    <s v="Bili Sizey"/>
    <x v="1"/>
    <x v="4"/>
    <n v="43"/>
    <x v="158"/>
    <n v="36040"/>
    <s v="Average"/>
    <x v="1"/>
    <n v="2.0986301369863014"/>
  </r>
  <r>
    <s v="Niall Selesnick"/>
    <x v="0"/>
    <x v="1"/>
    <n v="29"/>
    <x v="5"/>
    <n v="34980"/>
    <s v="Average"/>
    <x v="1"/>
    <n v="3.7342465753424658"/>
  </r>
  <r>
    <s v="Gretchen Callow"/>
    <x v="0"/>
    <x v="1"/>
    <n v="21"/>
    <x v="159"/>
    <n v="33920"/>
    <s v="Average"/>
    <x v="1"/>
    <n v="1.9397260273972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721488-189F-4DDC-A527-9549E18F1FD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18:L25" firstHeaderRow="1" firstDataRow="1" firstDataCol="1"/>
  <pivotFields count="12">
    <pivotField dataField="1" showAll="0"/>
    <pivotField showAll="0"/>
    <pivotField axis="axisRow" showAll="0">
      <items count="6">
        <item x="3"/>
        <item x="0"/>
        <item x="2"/>
        <item x="4"/>
        <item x="1"/>
        <item t="default"/>
      </items>
    </pivotField>
    <pivotField showAll="0"/>
    <pivotField numFmtId="14" showAll="0">
      <items count="161">
        <item x="1"/>
        <item x="85"/>
        <item x="75"/>
        <item x="55"/>
        <item x="87"/>
        <item x="5"/>
        <item x="149"/>
        <item x="83"/>
        <item x="0"/>
        <item x="132"/>
        <item x="66"/>
        <item x="80"/>
        <item x="4"/>
        <item x="57"/>
        <item x="3"/>
        <item x="157"/>
        <item x="13"/>
        <item x="10"/>
        <item x="40"/>
        <item x="26"/>
        <item x="140"/>
        <item x="27"/>
        <item x="154"/>
        <item x="89"/>
        <item x="134"/>
        <item x="76"/>
        <item x="29"/>
        <item x="41"/>
        <item x="60"/>
        <item x="94"/>
        <item x="121"/>
        <item x="108"/>
        <item x="24"/>
        <item x="109"/>
        <item x="31"/>
        <item x="49"/>
        <item x="61"/>
        <item x="150"/>
        <item x="111"/>
        <item x="122"/>
        <item x="136"/>
        <item x="43"/>
        <item x="53"/>
        <item x="106"/>
        <item x="65"/>
        <item x="113"/>
        <item x="46"/>
        <item x="129"/>
        <item x="33"/>
        <item x="32"/>
        <item x="78"/>
        <item x="70"/>
        <item x="124"/>
        <item x="42"/>
        <item x="15"/>
        <item x="131"/>
        <item x="19"/>
        <item x="54"/>
        <item x="45"/>
        <item x="52"/>
        <item x="139"/>
        <item x="127"/>
        <item x="115"/>
        <item x="114"/>
        <item x="77"/>
        <item x="69"/>
        <item x="152"/>
        <item x="144"/>
        <item x="123"/>
        <item x="71"/>
        <item x="97"/>
        <item x="17"/>
        <item x="101"/>
        <item x="28"/>
        <item x="9"/>
        <item x="126"/>
        <item x="39"/>
        <item x="2"/>
        <item x="16"/>
        <item x="151"/>
        <item x="68"/>
        <item x="143"/>
        <item x="18"/>
        <item x="37"/>
        <item x="145"/>
        <item x="99"/>
        <item x="110"/>
        <item x="93"/>
        <item x="67"/>
        <item x="74"/>
        <item x="88"/>
        <item x="98"/>
        <item x="142"/>
        <item x="38"/>
        <item x="51"/>
        <item x="100"/>
        <item x="119"/>
        <item x="73"/>
        <item x="141"/>
        <item x="148"/>
        <item x="120"/>
        <item x="56"/>
        <item x="130"/>
        <item x="25"/>
        <item x="8"/>
        <item x="81"/>
        <item x="59"/>
        <item x="84"/>
        <item x="147"/>
        <item x="23"/>
        <item x="20"/>
        <item x="62"/>
        <item x="133"/>
        <item x="63"/>
        <item x="107"/>
        <item x="58"/>
        <item x="92"/>
        <item x="155"/>
        <item x="135"/>
        <item x="86"/>
        <item x="158"/>
        <item x="22"/>
        <item x="105"/>
        <item x="35"/>
        <item x="50"/>
        <item x="11"/>
        <item x="102"/>
        <item x="137"/>
        <item x="72"/>
        <item x="21"/>
        <item x="14"/>
        <item x="82"/>
        <item x="48"/>
        <item x="159"/>
        <item x="36"/>
        <item x="104"/>
        <item x="117"/>
        <item x="47"/>
        <item x="64"/>
        <item x="30"/>
        <item x="44"/>
        <item x="146"/>
        <item x="103"/>
        <item x="96"/>
        <item x="156"/>
        <item x="128"/>
        <item x="118"/>
        <item x="34"/>
        <item x="79"/>
        <item x="138"/>
        <item x="112"/>
        <item x="125"/>
        <item x="7"/>
        <item x="12"/>
        <item x="116"/>
        <item x="153"/>
        <item x="91"/>
        <item x="95"/>
        <item x="6"/>
        <item x="90"/>
        <item t="default"/>
      </items>
    </pivotField>
    <pivotField numFmtId="3" showAll="0"/>
    <pivotField showAll="0"/>
    <pivotField axis="axisRow" showAll="0">
      <items count="3">
        <item h="1" x="0"/>
        <item x="1"/>
        <item t="default"/>
      </items>
    </pivotField>
    <pivotField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7"/>
    <field x="2"/>
  </rowFields>
  <rowItems count="7">
    <i>
      <x v="1"/>
    </i>
    <i r="1">
      <x/>
    </i>
    <i r="1">
      <x v="1"/>
    </i>
    <i r="1">
      <x v="2"/>
    </i>
    <i r="1">
      <x v="3"/>
    </i>
    <i r="1">
      <x v="4"/>
    </i>
    <i t="grand">
      <x/>
    </i>
  </rowItems>
  <colItems count="1">
    <i/>
  </colItems>
  <dataFields count="1">
    <dataField name="Count of Name"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0"/>
          </reference>
          <reference field="7" count="1" selected="0">
            <x v="1"/>
          </reference>
        </references>
      </pivotArea>
    </chartFormat>
    <chartFormat chart="0" format="2">
      <pivotArea type="data" outline="0" fieldPosition="0">
        <references count="3">
          <reference field="4294967294" count="1" selected="0">
            <x v="0"/>
          </reference>
          <reference field="2" count="1" selected="0">
            <x v="1"/>
          </reference>
          <reference field="7" count="1" selected="0">
            <x v="1"/>
          </reference>
        </references>
      </pivotArea>
    </chartFormat>
    <chartFormat chart="0" format="3">
      <pivotArea type="data" outline="0" fieldPosition="0">
        <references count="3">
          <reference field="4294967294" count="1" selected="0">
            <x v="0"/>
          </reference>
          <reference field="2" count="1" selected="0">
            <x v="2"/>
          </reference>
          <reference field="7" count="1" selected="0">
            <x v="1"/>
          </reference>
        </references>
      </pivotArea>
    </chartFormat>
    <chartFormat chart="0" format="4">
      <pivotArea type="data" outline="0" fieldPosition="0">
        <references count="3">
          <reference field="4294967294" count="1" selected="0">
            <x v="0"/>
          </reference>
          <reference field="2" count="1" selected="0">
            <x v="4"/>
          </reference>
          <reference field="7" count="1" selected="0">
            <x v="1"/>
          </reference>
        </references>
      </pivotArea>
    </chartFormat>
    <chartFormat chart="0" format="5">
      <pivotArea type="data" outline="0" fieldPosition="0">
        <references count="3">
          <reference field="4294967294" count="1" selected="0">
            <x v="0"/>
          </reference>
          <reference field="2" count="1" selected="0">
            <x v="3"/>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E6A3F0-F7A7-44C1-B7DC-5A58ED6C63B9}"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3:B19" firstHeaderRow="1" firstDataRow="1" firstDataCol="1"/>
  <pivotFields count="12">
    <pivotField dataField="1" showAll="0"/>
    <pivotField showAll="0"/>
    <pivotField axis="axisRow" showAll="0">
      <items count="6">
        <item x="3"/>
        <item x="0"/>
        <item x="2"/>
        <item x="4"/>
        <item x="1"/>
        <item t="default"/>
      </items>
    </pivotField>
    <pivotField showAll="0"/>
    <pivotField numFmtId="14" showAll="0">
      <items count="161">
        <item x="1"/>
        <item x="85"/>
        <item x="75"/>
        <item x="55"/>
        <item x="87"/>
        <item x="5"/>
        <item x="149"/>
        <item x="83"/>
        <item x="0"/>
        <item x="132"/>
        <item x="66"/>
        <item x="80"/>
        <item x="4"/>
        <item x="57"/>
        <item x="3"/>
        <item x="157"/>
        <item x="13"/>
        <item x="10"/>
        <item x="40"/>
        <item x="26"/>
        <item x="140"/>
        <item x="27"/>
        <item x="154"/>
        <item x="89"/>
        <item x="134"/>
        <item x="76"/>
        <item x="29"/>
        <item x="41"/>
        <item x="60"/>
        <item x="94"/>
        <item x="121"/>
        <item x="108"/>
        <item x="24"/>
        <item x="109"/>
        <item x="31"/>
        <item x="49"/>
        <item x="61"/>
        <item x="150"/>
        <item x="111"/>
        <item x="122"/>
        <item x="136"/>
        <item x="43"/>
        <item x="53"/>
        <item x="106"/>
        <item x="65"/>
        <item x="113"/>
        <item x="46"/>
        <item x="129"/>
        <item x="33"/>
        <item x="32"/>
        <item x="78"/>
        <item x="70"/>
        <item x="124"/>
        <item x="42"/>
        <item x="15"/>
        <item x="131"/>
        <item x="19"/>
        <item x="54"/>
        <item x="45"/>
        <item x="52"/>
        <item x="139"/>
        <item x="127"/>
        <item x="115"/>
        <item x="114"/>
        <item x="77"/>
        <item x="69"/>
        <item x="152"/>
        <item x="144"/>
        <item x="123"/>
        <item x="71"/>
        <item x="97"/>
        <item x="17"/>
        <item x="101"/>
        <item x="28"/>
        <item x="9"/>
        <item x="126"/>
        <item x="39"/>
        <item x="2"/>
        <item x="16"/>
        <item x="151"/>
        <item x="68"/>
        <item x="143"/>
        <item x="18"/>
        <item x="37"/>
        <item x="145"/>
        <item x="99"/>
        <item x="110"/>
        <item x="93"/>
        <item x="67"/>
        <item x="74"/>
        <item x="88"/>
        <item x="98"/>
        <item x="142"/>
        <item x="38"/>
        <item x="51"/>
        <item x="100"/>
        <item x="119"/>
        <item x="73"/>
        <item x="141"/>
        <item x="148"/>
        <item x="120"/>
        <item x="56"/>
        <item x="130"/>
        <item x="25"/>
        <item x="8"/>
        <item x="81"/>
        <item x="59"/>
        <item x="84"/>
        <item x="147"/>
        <item x="23"/>
        <item x="20"/>
        <item x="62"/>
        <item x="133"/>
        <item x="63"/>
        <item x="107"/>
        <item x="58"/>
        <item x="92"/>
        <item x="155"/>
        <item x="135"/>
        <item x="86"/>
        <item x="158"/>
        <item x="22"/>
        <item x="105"/>
        <item x="35"/>
        <item x="50"/>
        <item x="11"/>
        <item x="102"/>
        <item x="137"/>
        <item x="72"/>
        <item x="21"/>
        <item x="14"/>
        <item x="82"/>
        <item x="48"/>
        <item x="159"/>
        <item x="36"/>
        <item x="104"/>
        <item x="117"/>
        <item x="47"/>
        <item x="64"/>
        <item x="30"/>
        <item x="44"/>
        <item x="146"/>
        <item x="103"/>
        <item x="96"/>
        <item x="156"/>
        <item x="128"/>
        <item x="118"/>
        <item x="34"/>
        <item x="79"/>
        <item x="138"/>
        <item x="112"/>
        <item x="125"/>
        <item x="7"/>
        <item x="12"/>
        <item x="116"/>
        <item x="153"/>
        <item x="91"/>
        <item x="95"/>
        <item x="6"/>
        <item x="90"/>
        <item t="default"/>
      </items>
    </pivotField>
    <pivotField numFmtId="3" showAll="0"/>
    <pivotField showAll="0"/>
    <pivotField axis="axisRow" showAll="0">
      <items count="3">
        <item x="0"/>
        <item h="1" x="1"/>
        <item t="default"/>
      </items>
    </pivotField>
    <pivotField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7"/>
    <field x="2"/>
  </rowFields>
  <rowItems count="6">
    <i>
      <x/>
    </i>
    <i r="1">
      <x/>
    </i>
    <i r="1">
      <x v="1"/>
    </i>
    <i r="1">
      <x v="2"/>
    </i>
    <i r="1">
      <x v="3"/>
    </i>
    <i r="1">
      <x v="4"/>
    </i>
  </rowItems>
  <colItems count="1">
    <i/>
  </colItems>
  <dataFields count="1">
    <dataField name="Count of Name"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82029F-C801-432C-944D-83976F342311}"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Department">
  <location ref="B23:C33" firstHeaderRow="1" firstDataRow="1" firstDataCol="1"/>
  <pivotFields count="12">
    <pivotField showAll="0"/>
    <pivotField axis="axisRow" showAll="0">
      <items count="4">
        <item x="0"/>
        <item h="1" x="1"/>
        <item h="1" x="2"/>
        <item t="default"/>
      </items>
    </pivotField>
    <pivotField axis="axisRow" showAll="0">
      <items count="6">
        <item x="3"/>
        <item x="0"/>
        <item x="2"/>
        <item x="4"/>
        <item x="1"/>
        <item t="default"/>
      </items>
    </pivotField>
    <pivotField showAll="0"/>
    <pivotField numFmtId="14" showAll="0">
      <items count="161">
        <item x="1"/>
        <item x="85"/>
        <item x="75"/>
        <item x="55"/>
        <item x="87"/>
        <item x="5"/>
        <item x="149"/>
        <item x="83"/>
        <item x="0"/>
        <item x="132"/>
        <item x="66"/>
        <item x="80"/>
        <item x="4"/>
        <item x="57"/>
        <item x="3"/>
        <item x="157"/>
        <item x="13"/>
        <item x="10"/>
        <item x="40"/>
        <item x="26"/>
        <item x="140"/>
        <item x="27"/>
        <item x="154"/>
        <item x="89"/>
        <item x="134"/>
        <item x="76"/>
        <item x="29"/>
        <item x="41"/>
        <item x="60"/>
        <item x="94"/>
        <item x="121"/>
        <item x="108"/>
        <item x="24"/>
        <item x="109"/>
        <item x="31"/>
        <item x="49"/>
        <item x="61"/>
        <item x="150"/>
        <item x="111"/>
        <item x="122"/>
        <item x="136"/>
        <item x="43"/>
        <item x="53"/>
        <item x="106"/>
        <item x="65"/>
        <item x="113"/>
        <item x="46"/>
        <item x="129"/>
        <item x="33"/>
        <item x="32"/>
        <item x="78"/>
        <item x="70"/>
        <item x="124"/>
        <item x="42"/>
        <item x="15"/>
        <item x="131"/>
        <item x="19"/>
        <item x="54"/>
        <item x="45"/>
        <item x="52"/>
        <item x="139"/>
        <item x="127"/>
        <item x="115"/>
        <item x="114"/>
        <item x="77"/>
        <item x="69"/>
        <item x="152"/>
        <item x="144"/>
        <item x="123"/>
        <item x="71"/>
        <item x="97"/>
        <item x="17"/>
        <item x="101"/>
        <item x="28"/>
        <item x="9"/>
        <item x="126"/>
        <item x="39"/>
        <item x="2"/>
        <item x="16"/>
        <item x="151"/>
        <item x="68"/>
        <item x="143"/>
        <item x="18"/>
        <item x="37"/>
        <item x="145"/>
        <item x="99"/>
        <item x="110"/>
        <item x="93"/>
        <item x="67"/>
        <item x="74"/>
        <item x="88"/>
        <item x="98"/>
        <item x="142"/>
        <item x="38"/>
        <item x="51"/>
        <item x="100"/>
        <item x="119"/>
        <item x="73"/>
        <item x="141"/>
        <item x="148"/>
        <item x="120"/>
        <item x="56"/>
        <item x="130"/>
        <item x="25"/>
        <item x="8"/>
        <item x="81"/>
        <item x="59"/>
        <item x="84"/>
        <item x="147"/>
        <item x="23"/>
        <item x="20"/>
        <item x="62"/>
        <item x="133"/>
        <item x="63"/>
        <item x="107"/>
        <item x="58"/>
        <item x="92"/>
        <item x="155"/>
        <item x="135"/>
        <item x="86"/>
        <item x="158"/>
        <item x="22"/>
        <item x="105"/>
        <item x="35"/>
        <item x="50"/>
        <item x="11"/>
        <item x="102"/>
        <item x="137"/>
        <item x="72"/>
        <item x="21"/>
        <item x="14"/>
        <item x="82"/>
        <item x="48"/>
        <item x="159"/>
        <item x="36"/>
        <item x="104"/>
        <item x="117"/>
        <item x="47"/>
        <item x="64"/>
        <item x="30"/>
        <item x="44"/>
        <item x="146"/>
        <item x="103"/>
        <item x="96"/>
        <item x="156"/>
        <item x="128"/>
        <item x="118"/>
        <item x="34"/>
        <item x="79"/>
        <item x="138"/>
        <item x="112"/>
        <item x="125"/>
        <item x="7"/>
        <item x="12"/>
        <item x="116"/>
        <item x="153"/>
        <item x="91"/>
        <item x="95"/>
        <item x="6"/>
        <item x="90"/>
        <item t="default"/>
      </items>
    </pivotField>
    <pivotField dataField="1" numFmtId="3" showAll="0"/>
    <pivotField showAll="0"/>
    <pivotField showAll="0">
      <items count="3">
        <item x="0"/>
        <item x="1"/>
        <item t="default"/>
      </items>
    </pivotField>
    <pivotField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2"/>
    <field x="1"/>
  </rowFields>
  <rowItems count="10">
    <i>
      <x/>
    </i>
    <i r="1">
      <x/>
    </i>
    <i>
      <x v="1"/>
    </i>
    <i r="1">
      <x/>
    </i>
    <i>
      <x v="2"/>
    </i>
    <i r="1">
      <x/>
    </i>
    <i>
      <x v="3"/>
    </i>
    <i r="1">
      <x/>
    </i>
    <i>
      <x v="4"/>
    </i>
    <i r="1">
      <x/>
    </i>
  </rowItems>
  <colItems count="1">
    <i/>
  </colItems>
  <dataFields count="1">
    <dataField name="Average of Salary" fld="5" subtotal="average" baseField="0" baseItem="0" numFmtId="164"/>
  </dataFields>
  <formats count="1">
    <format dxfId="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9A9F3E-C788-4235-8923-7F0B7D1FE4F3}"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B3:C39" firstHeaderRow="1" firstDataRow="1" firstDataCol="1"/>
  <pivotFields count="12">
    <pivotField dataField="1" showAll="0"/>
    <pivotField showAll="0"/>
    <pivotField showAll="0"/>
    <pivotField showAll="0"/>
    <pivotField numFmtId="14" showAll="0">
      <items count="161">
        <item x="1"/>
        <item x="85"/>
        <item x="75"/>
        <item x="55"/>
        <item x="87"/>
        <item x="5"/>
        <item x="149"/>
        <item x="83"/>
        <item x="0"/>
        <item x="132"/>
        <item x="66"/>
        <item x="80"/>
        <item x="4"/>
        <item x="57"/>
        <item x="3"/>
        <item x="157"/>
        <item x="13"/>
        <item x="10"/>
        <item x="40"/>
        <item x="26"/>
        <item x="140"/>
        <item x="27"/>
        <item x="154"/>
        <item x="89"/>
        <item x="134"/>
        <item x="76"/>
        <item x="29"/>
        <item x="41"/>
        <item x="60"/>
        <item x="94"/>
        <item x="121"/>
        <item x="108"/>
        <item x="24"/>
        <item x="109"/>
        <item x="31"/>
        <item x="49"/>
        <item x="61"/>
        <item x="150"/>
        <item x="111"/>
        <item x="122"/>
        <item x="136"/>
        <item x="43"/>
        <item x="53"/>
        <item x="106"/>
        <item x="65"/>
        <item x="113"/>
        <item x="46"/>
        <item x="129"/>
        <item x="33"/>
        <item x="32"/>
        <item x="78"/>
        <item x="70"/>
        <item x="124"/>
        <item x="42"/>
        <item x="15"/>
        <item x="131"/>
        <item x="19"/>
        <item x="54"/>
        <item x="45"/>
        <item x="52"/>
        <item x="139"/>
        <item x="127"/>
        <item x="115"/>
        <item x="114"/>
        <item x="77"/>
        <item x="69"/>
        <item x="152"/>
        <item x="144"/>
        <item x="123"/>
        <item x="71"/>
        <item x="97"/>
        <item x="17"/>
        <item x="101"/>
        <item x="28"/>
        <item x="9"/>
        <item x="126"/>
        <item x="39"/>
        <item x="2"/>
        <item x="16"/>
        <item x="151"/>
        <item x="68"/>
        <item x="143"/>
        <item x="18"/>
        <item x="37"/>
        <item x="145"/>
        <item x="99"/>
        <item x="110"/>
        <item x="93"/>
        <item x="67"/>
        <item x="74"/>
        <item x="88"/>
        <item x="98"/>
        <item x="142"/>
        <item x="38"/>
        <item x="51"/>
        <item x="100"/>
        <item x="119"/>
        <item x="73"/>
        <item x="141"/>
        <item x="148"/>
        <item x="120"/>
        <item x="56"/>
        <item x="130"/>
        <item x="25"/>
        <item x="8"/>
        <item x="81"/>
        <item x="59"/>
        <item x="84"/>
        <item x="147"/>
        <item x="23"/>
        <item x="20"/>
        <item x="62"/>
        <item x="133"/>
        <item x="63"/>
        <item x="107"/>
        <item x="58"/>
        <item x="92"/>
        <item x="155"/>
        <item x="135"/>
        <item x="86"/>
        <item x="158"/>
        <item x="22"/>
        <item x="105"/>
        <item x="35"/>
        <item x="50"/>
        <item x="11"/>
        <item x="102"/>
        <item x="137"/>
        <item x="72"/>
        <item x="21"/>
        <item x="14"/>
        <item x="82"/>
        <item x="48"/>
        <item x="159"/>
        <item x="36"/>
        <item x="104"/>
        <item x="117"/>
        <item x="47"/>
        <item x="64"/>
        <item x="30"/>
        <item x="44"/>
        <item x="146"/>
        <item x="103"/>
        <item x="96"/>
        <item x="156"/>
        <item x="128"/>
        <item x="118"/>
        <item x="34"/>
        <item x="79"/>
        <item x="138"/>
        <item x="112"/>
        <item x="125"/>
        <item x="7"/>
        <item x="12"/>
        <item x="116"/>
        <item x="153"/>
        <item x="91"/>
        <item x="95"/>
        <item x="6"/>
        <item x="90"/>
        <item t="default"/>
      </items>
    </pivotField>
    <pivotField numFmtId="3" showAll="0"/>
    <pivotField showAll="0"/>
    <pivotField showAll="0"/>
    <pivotField numFmtId="165" showAll="0"/>
    <pivotField axis="axisRow" showAll="0">
      <items count="15">
        <item sd="0" x="0"/>
        <item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1"/>
    <field x="9"/>
  </rowFields>
  <rowItems count="36">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rowItems>
  <colItems count="1">
    <i/>
  </colItems>
  <dataFields count="1">
    <dataField name="employee count" fld="0" subtotal="count" baseField="0" baseItem="0"/>
  </dataFields>
  <formats count="6">
    <format dxfId="7">
      <pivotArea collapsedLevelsAreSubtotals="1" fieldPosition="0">
        <references count="1">
          <reference field="11" count="1">
            <x v="1"/>
          </reference>
        </references>
      </pivotArea>
    </format>
    <format dxfId="6">
      <pivotArea dataOnly="0" labelOnly="1" fieldPosition="0">
        <references count="1">
          <reference field="11" count="1">
            <x v="1"/>
          </reference>
        </references>
      </pivotArea>
    </format>
    <format dxfId="5">
      <pivotArea collapsedLevelsAreSubtotals="1" fieldPosition="0">
        <references count="1">
          <reference field="11" count="1">
            <x v="2"/>
          </reference>
        </references>
      </pivotArea>
    </format>
    <format dxfId="4">
      <pivotArea dataOnly="0" labelOnly="1" fieldPosition="0">
        <references count="1">
          <reference field="11" count="1">
            <x v="2"/>
          </reference>
        </references>
      </pivotArea>
    </format>
    <format dxfId="3">
      <pivotArea collapsedLevelsAreSubtotals="1" fieldPosition="0">
        <references count="1">
          <reference field="11" count="1">
            <x v="3"/>
          </reference>
        </references>
      </pivotArea>
    </format>
    <format dxfId="2">
      <pivotArea dataOnly="0" labelOnly="1" fieldPosition="0">
        <references count="1">
          <reference field="11" count="1">
            <x v="3"/>
          </reference>
        </references>
      </pivotArea>
    </format>
  </format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AD9CF1C-ABA5-4923-B6E9-79C7E4366968}" autoFormatId="16" applyNumberFormats="0" applyBorderFormats="0" applyFontFormats="0" applyPatternFormats="0" applyAlignmentFormats="0" applyWidthHeightFormats="0">
  <queryTableRefresh nextId="10" unboundColumnsRight="1">
    <queryTableFields count="9">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Location"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CC40D67-15C5-4020-9EC5-A7A84B5A94E5}" sourceName="Gender">
  <pivotTables>
    <pivotTable tabId="5" name="PivotTable7"/>
  </pivotTables>
  <data>
    <tabular pivotCacheId="625808282">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940DE07-2750-487E-A826-553C7A91090C}" cache="Slicer_Gender" caption="Gender"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F07EDC-66E4-436B-B5E2-43F881B55C5A}" name="NZ" displayName="NZ" ref="C5:J105" totalsRowShown="0">
  <autoFilter ref="C5:J105" xr:uid="{F1F07EDC-66E4-436B-B5E2-43F881B55C5A}"/>
  <tableColumns count="8">
    <tableColumn id="1" xr3:uid="{BAA356A2-92CB-4B04-A7F7-712D5BE40043}" name="Name"/>
    <tableColumn id="2" xr3:uid="{3DFDB072-F194-4094-9231-C3D1A2D8B67C}" name="Gender"/>
    <tableColumn id="3" xr3:uid="{75F2AA9C-9CF3-4A77-9951-7182EBFED6B4}" name="Department"/>
    <tableColumn id="4" xr3:uid="{4E87F0F9-0355-4E31-AE02-9DC148F581BF}" name="Age"/>
    <tableColumn id="5" xr3:uid="{512CB371-0925-490F-BAEC-FE2BCB8BDFAC}" name="Date Joined"/>
    <tableColumn id="6" xr3:uid="{9DE2D4C9-5832-48E2-A9EC-F6582EC673A5}" name="Salary"/>
    <tableColumn id="7" xr3:uid="{7DAFA46C-1001-4350-A9E3-5F20FC502331}" name="Rating"/>
    <tableColumn id="8" xr3:uid="{2F0B935F-ADFC-48F2-8586-ED865EB95D00}" name="Loca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54063A-C72D-4EA0-8101-7A676503554D}" name="IND" displayName="IND" ref="B2:I114" totalsRowShown="0">
  <autoFilter ref="B2:I114" xr:uid="{1E54063A-C72D-4EA0-8101-7A676503554D}"/>
  <tableColumns count="8">
    <tableColumn id="1" xr3:uid="{F83F0420-8E9B-4D6A-99AF-684599439188}" name="Name"/>
    <tableColumn id="2" xr3:uid="{0C0129AC-EDCE-48E1-85D2-697DCCA35876}" name="Gender"/>
    <tableColumn id="3" xr3:uid="{0A980C6E-AB7C-4229-AAA6-567FA3FE904B}" name="Age"/>
    <tableColumn id="4" xr3:uid="{0627D5B3-6D90-41A0-A963-30BCF2CA5621}" name="Rating"/>
    <tableColumn id="5" xr3:uid="{C6F0DD31-DB0C-4155-ABCE-87F5D13D797E}" name="Date Joined" dataDxfId="18"/>
    <tableColumn id="6" xr3:uid="{FC1D98A7-E02C-41E1-AEAF-AEFDC779C94A}" name="Department"/>
    <tableColumn id="7" xr3:uid="{CAA96B01-8B5F-464E-8939-9FF3115D9C26}" name="Salary"/>
    <tableColumn id="8" xr3:uid="{83A04DF4-9185-4AA6-B7D5-261C717FFD98}" name="Loc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762E3C-D325-4306-A000-F9981E834CD1}" name="complete" displayName="complete" ref="A1:I184" tableType="queryTable" totalsRowShown="0">
  <autoFilter ref="A1:I184" xr:uid="{A6762E3C-D325-4306-A000-F9981E834CD1}"/>
  <sortState xmlns:xlrd2="http://schemas.microsoft.com/office/spreadsheetml/2017/richdata2" ref="A2:I184">
    <sortCondition ref="H1:H184"/>
  </sortState>
  <tableColumns count="9">
    <tableColumn id="1" xr3:uid="{93052442-170B-41E2-809F-A79A5D81CDF7}" uniqueName="1" name="Name" queryTableFieldId="1" dataDxfId="17"/>
    <tableColumn id="2" xr3:uid="{BD79C4DC-4165-477E-A6F9-8F4405F746DF}" uniqueName="2" name="Gender" queryTableFieldId="2" dataDxfId="16"/>
    <tableColumn id="3" xr3:uid="{7E8543F6-1D09-4371-9471-A51B30C6C8BD}" uniqueName="3" name="Department" queryTableFieldId="3" dataDxfId="15"/>
    <tableColumn id="4" xr3:uid="{3559EF1F-0716-4BAC-84DC-172637486598}" uniqueName="4" name="Age" queryTableFieldId="4"/>
    <tableColumn id="5" xr3:uid="{15D31E06-4791-45F9-A4B4-F6DEBE3904A1}" uniqueName="5" name="Date Joined" queryTableFieldId="5" dataDxfId="14"/>
    <tableColumn id="6" xr3:uid="{31F33BE2-0524-48BC-A615-5D9DF2E893CF}" uniqueName="6" name="Salary" queryTableFieldId="6" dataDxfId="13"/>
    <tableColumn id="7" xr3:uid="{AE4B2616-CF1F-429E-A5A0-D230951DCDAF}" uniqueName="7" name="Rating" queryTableFieldId="7" dataDxfId="12"/>
    <tableColumn id="8" xr3:uid="{6910BA6E-DA14-40FE-99FF-D88482307C77}" uniqueName="8" name="Location" queryTableFieldId="8" dataDxfId="11"/>
    <tableColumn id="9" xr3:uid="{05599A51-E73A-4500-9BDF-826C5D6AE60C}" uniqueName="9" name="Tenure" queryTableFieldId="9" dataDxfId="10">
      <calculatedColumnFormula>(TODAY()-complete[[#This Row],[Date Joined]])/365</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BDADAD-204D-48E6-96BA-2E3519B50D00}" name="Table4" displayName="Table4" ref="A1:I83" totalsRowShown="0">
  <autoFilter ref="A1:I83" xr:uid="{E6BDADAD-204D-48E6-96BA-2E3519B50D00}"/>
  <tableColumns count="9">
    <tableColumn id="1" xr3:uid="{987D6D8C-32C2-4DC7-8F40-F98297725B56}" name="Name"/>
    <tableColumn id="2" xr3:uid="{BD7EEC2D-AD11-4E90-8516-6E22554C6D97}" name="Gender"/>
    <tableColumn id="3" xr3:uid="{4C6A0238-D823-424A-A2E4-70C48B487B12}" name="Department"/>
    <tableColumn id="4" xr3:uid="{A2855BCE-1709-492A-A6CF-AE71E55CF2B9}" name="Age"/>
    <tableColumn id="5" xr3:uid="{1473D443-FA95-462B-A044-F786CB1F15A2}" name="Date Joined" dataDxfId="8"/>
    <tableColumn id="6" xr3:uid="{5405C552-2A65-4594-8E36-6AE736AF5739}" name="Salary"/>
    <tableColumn id="7" xr3:uid="{8A924768-005A-4DB5-A185-A081597BD705}" name="Rating"/>
    <tableColumn id="8" xr3:uid="{0FA0466A-9E49-4D68-A540-933EDE8079EE}" name="Location"/>
    <tableColumn id="9" xr3:uid="{83A0F557-69A8-4E99-A72B-39B24CA6325D}" name="Tenur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J105"/>
  <sheetViews>
    <sheetView showGridLines="0" zoomScale="80" zoomScaleNormal="80" workbookViewId="0">
      <selection activeCell="U11" sqref="U11"/>
    </sheetView>
  </sheetViews>
  <sheetFormatPr defaultRowHeight="14.5" x14ac:dyDescent="0.35"/>
  <cols>
    <col min="1" max="1" width="1.7265625" customWidth="1"/>
    <col min="2" max="2" width="3.7265625" customWidth="1"/>
    <col min="3" max="3" width="18" customWidth="1"/>
    <col min="4" max="4" width="11.453125" customWidth="1"/>
    <col min="5" max="5" width="13.1796875" customWidth="1"/>
    <col min="6" max="6" width="8" customWidth="1"/>
    <col min="7" max="7" width="13.54296875" customWidth="1"/>
    <col min="8" max="8" width="16.1796875" customWidth="1"/>
    <col min="9" max="9" width="14.453125" customWidth="1"/>
  </cols>
  <sheetData>
    <row r="1" spans="1:10" s="2" customFormat="1" ht="52.5" customHeight="1" x14ac:dyDescent="0.35">
      <c r="A1" s="1"/>
      <c r="C1" s="3" t="s">
        <v>0</v>
      </c>
    </row>
    <row r="5" spans="1:10" x14ac:dyDescent="0.35">
      <c r="C5" t="s">
        <v>1</v>
      </c>
      <c r="D5" t="s">
        <v>2</v>
      </c>
      <c r="E5" t="s">
        <v>3</v>
      </c>
      <c r="F5" t="s">
        <v>4</v>
      </c>
      <c r="G5" s="4" t="s">
        <v>5</v>
      </c>
      <c r="H5" t="s">
        <v>6</v>
      </c>
      <c r="I5" t="s">
        <v>7</v>
      </c>
      <c r="J5" t="s">
        <v>8</v>
      </c>
    </row>
    <row r="6" spans="1:10" x14ac:dyDescent="0.35">
      <c r="C6" t="s">
        <v>9</v>
      </c>
      <c r="D6" t="s">
        <v>10</v>
      </c>
      <c r="E6" t="s">
        <v>11</v>
      </c>
      <c r="F6">
        <v>22</v>
      </c>
      <c r="G6" s="4">
        <v>44446</v>
      </c>
      <c r="H6">
        <v>112780</v>
      </c>
      <c r="I6" t="s">
        <v>12</v>
      </c>
      <c r="J6" t="s">
        <v>13</v>
      </c>
    </row>
    <row r="7" spans="1:10" x14ac:dyDescent="0.35">
      <c r="C7" t="s">
        <v>14</v>
      </c>
      <c r="D7" t="s">
        <v>10</v>
      </c>
      <c r="E7" t="s">
        <v>15</v>
      </c>
      <c r="F7">
        <v>46</v>
      </c>
      <c r="G7" s="4">
        <v>44758</v>
      </c>
      <c r="H7">
        <v>70610</v>
      </c>
      <c r="I7" t="s">
        <v>16</v>
      </c>
      <c r="J7" t="s">
        <v>13</v>
      </c>
    </row>
    <row r="8" spans="1:10" x14ac:dyDescent="0.35">
      <c r="C8" t="s">
        <v>17</v>
      </c>
      <c r="D8" t="s">
        <v>18</v>
      </c>
      <c r="E8" t="s">
        <v>11</v>
      </c>
      <c r="F8">
        <v>28</v>
      </c>
      <c r="G8" s="4">
        <v>44357</v>
      </c>
      <c r="H8">
        <v>53240</v>
      </c>
      <c r="I8" t="s">
        <v>16</v>
      </c>
      <c r="J8" t="s">
        <v>13</v>
      </c>
    </row>
    <row r="9" spans="1:10" x14ac:dyDescent="0.35">
      <c r="C9" t="s">
        <v>19</v>
      </c>
      <c r="E9" t="s">
        <v>20</v>
      </c>
      <c r="F9">
        <v>37</v>
      </c>
      <c r="G9" s="4">
        <v>44146</v>
      </c>
      <c r="H9">
        <v>115440</v>
      </c>
      <c r="I9" t="s">
        <v>21</v>
      </c>
      <c r="J9" t="s">
        <v>13</v>
      </c>
    </row>
    <row r="10" spans="1:10" x14ac:dyDescent="0.35">
      <c r="C10" t="s">
        <v>22</v>
      </c>
      <c r="D10" t="s">
        <v>10</v>
      </c>
      <c r="E10" t="s">
        <v>11</v>
      </c>
      <c r="F10">
        <v>32</v>
      </c>
      <c r="G10" s="4">
        <v>44465</v>
      </c>
      <c r="H10">
        <v>53540</v>
      </c>
      <c r="I10" t="s">
        <v>16</v>
      </c>
      <c r="J10" t="s">
        <v>13</v>
      </c>
    </row>
    <row r="11" spans="1:10" x14ac:dyDescent="0.35">
      <c r="C11" t="s">
        <v>23</v>
      </c>
      <c r="D11" t="s">
        <v>18</v>
      </c>
      <c r="E11" t="s">
        <v>15</v>
      </c>
      <c r="F11">
        <v>30</v>
      </c>
      <c r="G11" s="4">
        <v>44861</v>
      </c>
      <c r="H11">
        <v>112570</v>
      </c>
      <c r="I11" t="s">
        <v>16</v>
      </c>
      <c r="J11" t="s">
        <v>13</v>
      </c>
    </row>
    <row r="12" spans="1:10" x14ac:dyDescent="0.35">
      <c r="C12" t="s">
        <v>24</v>
      </c>
      <c r="D12" t="s">
        <v>10</v>
      </c>
      <c r="E12" t="s">
        <v>15</v>
      </c>
      <c r="F12">
        <v>33</v>
      </c>
      <c r="G12" s="4">
        <v>44701</v>
      </c>
      <c r="H12">
        <v>48530</v>
      </c>
      <c r="I12" t="s">
        <v>12</v>
      </c>
      <c r="J12" t="s">
        <v>13</v>
      </c>
    </row>
    <row r="13" spans="1:10" x14ac:dyDescent="0.35">
      <c r="C13" t="s">
        <v>25</v>
      </c>
      <c r="D13" t="s">
        <v>18</v>
      </c>
      <c r="E13" t="s">
        <v>26</v>
      </c>
      <c r="F13">
        <v>24</v>
      </c>
      <c r="G13" s="4">
        <v>44148</v>
      </c>
      <c r="H13">
        <v>62780</v>
      </c>
      <c r="I13" t="s">
        <v>16</v>
      </c>
      <c r="J13" t="s">
        <v>13</v>
      </c>
    </row>
    <row r="14" spans="1:10" x14ac:dyDescent="0.35">
      <c r="C14" t="s">
        <v>27</v>
      </c>
      <c r="D14" t="s">
        <v>10</v>
      </c>
      <c r="E14" t="s">
        <v>26</v>
      </c>
      <c r="F14">
        <v>33</v>
      </c>
      <c r="G14" s="4">
        <v>44509</v>
      </c>
      <c r="H14">
        <v>53870</v>
      </c>
      <c r="I14" t="s">
        <v>16</v>
      </c>
      <c r="J14" t="s">
        <v>13</v>
      </c>
    </row>
    <row r="15" spans="1:10" x14ac:dyDescent="0.35">
      <c r="C15" t="s">
        <v>28</v>
      </c>
      <c r="D15" t="s">
        <v>18</v>
      </c>
      <c r="E15" t="s">
        <v>29</v>
      </c>
      <c r="F15">
        <v>27</v>
      </c>
      <c r="G15" s="4">
        <v>44122</v>
      </c>
      <c r="H15">
        <v>119110</v>
      </c>
      <c r="I15" t="s">
        <v>16</v>
      </c>
      <c r="J15" t="s">
        <v>13</v>
      </c>
    </row>
    <row r="16" spans="1:10" x14ac:dyDescent="0.35">
      <c r="C16" t="s">
        <v>30</v>
      </c>
      <c r="D16" t="s">
        <v>10</v>
      </c>
      <c r="E16" t="s">
        <v>26</v>
      </c>
      <c r="F16">
        <v>29</v>
      </c>
      <c r="G16" s="4">
        <v>44180</v>
      </c>
      <c r="H16">
        <v>112110</v>
      </c>
      <c r="I16" t="s">
        <v>21</v>
      </c>
      <c r="J16" t="s">
        <v>13</v>
      </c>
    </row>
    <row r="17" spans="3:10" x14ac:dyDescent="0.35">
      <c r="C17" t="s">
        <v>31</v>
      </c>
      <c r="D17" t="s">
        <v>10</v>
      </c>
      <c r="E17" t="s">
        <v>11</v>
      </c>
      <c r="F17">
        <v>25</v>
      </c>
      <c r="G17" s="4">
        <v>44383</v>
      </c>
      <c r="H17">
        <v>65700</v>
      </c>
      <c r="I17" t="s">
        <v>16</v>
      </c>
      <c r="J17" t="s">
        <v>13</v>
      </c>
    </row>
    <row r="18" spans="3:10" x14ac:dyDescent="0.35">
      <c r="C18" t="s">
        <v>32</v>
      </c>
      <c r="D18" t="s">
        <v>10</v>
      </c>
      <c r="E18" t="s">
        <v>26</v>
      </c>
      <c r="F18">
        <v>37</v>
      </c>
      <c r="G18" s="4">
        <v>44701</v>
      </c>
      <c r="H18">
        <v>69070</v>
      </c>
      <c r="I18" t="s">
        <v>16</v>
      </c>
      <c r="J18" t="s">
        <v>13</v>
      </c>
    </row>
    <row r="19" spans="3:10" x14ac:dyDescent="0.35">
      <c r="C19" t="s">
        <v>33</v>
      </c>
      <c r="D19" t="s">
        <v>10</v>
      </c>
      <c r="E19" t="s">
        <v>26</v>
      </c>
      <c r="F19">
        <v>20</v>
      </c>
      <c r="G19" s="4">
        <v>44459</v>
      </c>
      <c r="H19">
        <v>107700</v>
      </c>
      <c r="I19" t="s">
        <v>16</v>
      </c>
      <c r="J19" t="s">
        <v>13</v>
      </c>
    </row>
    <row r="20" spans="3:10" x14ac:dyDescent="0.35">
      <c r="C20" t="s">
        <v>34</v>
      </c>
      <c r="D20" t="s">
        <v>18</v>
      </c>
      <c r="E20" t="s">
        <v>26</v>
      </c>
      <c r="F20">
        <v>32</v>
      </c>
      <c r="G20" s="4">
        <v>44354</v>
      </c>
      <c r="H20">
        <v>43840</v>
      </c>
      <c r="I20" t="s">
        <v>12</v>
      </c>
      <c r="J20" t="s">
        <v>13</v>
      </c>
    </row>
    <row r="21" spans="3:10" x14ac:dyDescent="0.35">
      <c r="C21" t="s">
        <v>35</v>
      </c>
      <c r="D21" t="s">
        <v>10</v>
      </c>
      <c r="E21" t="s">
        <v>15</v>
      </c>
      <c r="F21">
        <v>40</v>
      </c>
      <c r="G21" s="4">
        <v>44263</v>
      </c>
      <c r="H21">
        <v>99750</v>
      </c>
      <c r="I21" t="s">
        <v>16</v>
      </c>
      <c r="J21" t="s">
        <v>13</v>
      </c>
    </row>
    <row r="22" spans="3:10" x14ac:dyDescent="0.35">
      <c r="C22" t="s">
        <v>36</v>
      </c>
      <c r="D22" t="s">
        <v>10</v>
      </c>
      <c r="E22" t="s">
        <v>15</v>
      </c>
      <c r="F22">
        <v>21</v>
      </c>
      <c r="G22" s="4">
        <v>44104</v>
      </c>
      <c r="H22">
        <v>37920</v>
      </c>
      <c r="I22" t="s">
        <v>16</v>
      </c>
      <c r="J22" t="s">
        <v>13</v>
      </c>
    </row>
    <row r="23" spans="3:10" x14ac:dyDescent="0.35">
      <c r="C23" t="s">
        <v>37</v>
      </c>
      <c r="D23" t="s">
        <v>10</v>
      </c>
      <c r="E23" t="s">
        <v>15</v>
      </c>
      <c r="F23">
        <v>21</v>
      </c>
      <c r="G23" s="4">
        <v>44762</v>
      </c>
      <c r="H23">
        <v>57090</v>
      </c>
      <c r="I23" t="s">
        <v>16</v>
      </c>
      <c r="J23" t="s">
        <v>13</v>
      </c>
    </row>
    <row r="24" spans="3:10" x14ac:dyDescent="0.35">
      <c r="C24" t="s">
        <v>38</v>
      </c>
      <c r="D24" t="s">
        <v>18</v>
      </c>
      <c r="E24" t="s">
        <v>26</v>
      </c>
      <c r="F24">
        <v>31</v>
      </c>
      <c r="G24" s="4">
        <v>44145</v>
      </c>
      <c r="H24">
        <v>41980</v>
      </c>
      <c r="I24" t="s">
        <v>16</v>
      </c>
      <c r="J24" t="s">
        <v>13</v>
      </c>
    </row>
    <row r="25" spans="3:10" x14ac:dyDescent="0.35">
      <c r="C25" t="s">
        <v>39</v>
      </c>
      <c r="D25" t="s">
        <v>10</v>
      </c>
      <c r="E25" t="s">
        <v>29</v>
      </c>
      <c r="F25">
        <v>21</v>
      </c>
      <c r="G25" s="4">
        <v>44242</v>
      </c>
      <c r="H25">
        <v>75880</v>
      </c>
      <c r="I25" t="s">
        <v>16</v>
      </c>
      <c r="J25" t="s">
        <v>13</v>
      </c>
    </row>
    <row r="26" spans="3:10" x14ac:dyDescent="0.35">
      <c r="C26" t="s">
        <v>40</v>
      </c>
      <c r="D26" t="s">
        <v>18</v>
      </c>
      <c r="E26" t="s">
        <v>20</v>
      </c>
      <c r="F26">
        <v>34</v>
      </c>
      <c r="G26" s="4">
        <v>44653</v>
      </c>
      <c r="H26">
        <v>58940</v>
      </c>
      <c r="I26" t="s">
        <v>16</v>
      </c>
      <c r="J26" t="s">
        <v>13</v>
      </c>
    </row>
    <row r="27" spans="3:10" x14ac:dyDescent="0.35">
      <c r="C27" t="s">
        <v>41</v>
      </c>
      <c r="D27" t="s">
        <v>18</v>
      </c>
      <c r="E27" t="s">
        <v>20</v>
      </c>
      <c r="F27">
        <v>30</v>
      </c>
      <c r="G27" s="4">
        <v>44389</v>
      </c>
      <c r="H27">
        <v>67910</v>
      </c>
      <c r="I27" t="s">
        <v>21</v>
      </c>
      <c r="J27" t="s">
        <v>13</v>
      </c>
    </row>
    <row r="28" spans="3:10" x14ac:dyDescent="0.35">
      <c r="C28" t="s">
        <v>42</v>
      </c>
      <c r="D28" t="s">
        <v>18</v>
      </c>
      <c r="E28" t="s">
        <v>26</v>
      </c>
      <c r="F28">
        <v>31</v>
      </c>
      <c r="G28" s="4">
        <v>44663</v>
      </c>
      <c r="H28">
        <v>58100</v>
      </c>
      <c r="I28" t="s">
        <v>16</v>
      </c>
      <c r="J28" t="s">
        <v>13</v>
      </c>
    </row>
    <row r="29" spans="3:10" x14ac:dyDescent="0.35">
      <c r="C29" t="s">
        <v>43</v>
      </c>
      <c r="D29" t="s">
        <v>10</v>
      </c>
      <c r="E29" t="s">
        <v>20</v>
      </c>
      <c r="F29">
        <v>27</v>
      </c>
      <c r="G29" s="4">
        <v>44567</v>
      </c>
      <c r="H29">
        <v>48980</v>
      </c>
      <c r="I29" t="s">
        <v>16</v>
      </c>
      <c r="J29" t="s">
        <v>13</v>
      </c>
    </row>
    <row r="30" spans="3:10" x14ac:dyDescent="0.35">
      <c r="C30" t="s">
        <v>44</v>
      </c>
      <c r="E30" t="s">
        <v>20</v>
      </c>
      <c r="F30">
        <v>30</v>
      </c>
      <c r="G30" s="4">
        <v>44597</v>
      </c>
      <c r="H30">
        <v>64000</v>
      </c>
      <c r="I30" t="s">
        <v>16</v>
      </c>
      <c r="J30" t="s">
        <v>13</v>
      </c>
    </row>
    <row r="31" spans="3:10" x14ac:dyDescent="0.35">
      <c r="C31" t="s">
        <v>45</v>
      </c>
      <c r="D31" t="s">
        <v>18</v>
      </c>
      <c r="E31" t="s">
        <v>15</v>
      </c>
      <c r="F31">
        <v>42</v>
      </c>
      <c r="G31" s="4">
        <v>44779</v>
      </c>
      <c r="H31">
        <v>75000</v>
      </c>
      <c r="I31" t="s">
        <v>46</v>
      </c>
      <c r="J31" t="s">
        <v>13</v>
      </c>
    </row>
    <row r="32" spans="3:10" x14ac:dyDescent="0.35">
      <c r="C32" t="s">
        <v>47</v>
      </c>
      <c r="D32" t="s">
        <v>18</v>
      </c>
      <c r="E32" t="s">
        <v>26</v>
      </c>
      <c r="F32">
        <v>40</v>
      </c>
      <c r="G32" s="4">
        <v>44337</v>
      </c>
      <c r="H32">
        <v>87620</v>
      </c>
      <c r="I32" t="s">
        <v>16</v>
      </c>
      <c r="J32" t="s">
        <v>13</v>
      </c>
    </row>
    <row r="33" spans="3:10" x14ac:dyDescent="0.35">
      <c r="C33" t="s">
        <v>48</v>
      </c>
      <c r="D33" t="s">
        <v>18</v>
      </c>
      <c r="E33" t="s">
        <v>26</v>
      </c>
      <c r="F33">
        <v>29</v>
      </c>
      <c r="G33" s="4">
        <v>44023</v>
      </c>
      <c r="H33">
        <v>34980</v>
      </c>
      <c r="I33" t="s">
        <v>16</v>
      </c>
      <c r="J33" t="s">
        <v>13</v>
      </c>
    </row>
    <row r="34" spans="3:10" x14ac:dyDescent="0.35">
      <c r="C34" t="s">
        <v>49</v>
      </c>
      <c r="D34" t="s">
        <v>18</v>
      </c>
      <c r="E34" t="s">
        <v>20</v>
      </c>
      <c r="F34">
        <v>28</v>
      </c>
      <c r="G34" s="4">
        <v>44185</v>
      </c>
      <c r="H34">
        <v>75970</v>
      </c>
      <c r="I34" t="s">
        <v>16</v>
      </c>
      <c r="J34" t="s">
        <v>13</v>
      </c>
    </row>
    <row r="35" spans="3:10" x14ac:dyDescent="0.35">
      <c r="C35" t="s">
        <v>50</v>
      </c>
      <c r="D35" t="s">
        <v>18</v>
      </c>
      <c r="E35" t="s">
        <v>20</v>
      </c>
      <c r="F35">
        <v>34</v>
      </c>
      <c r="G35" s="4">
        <v>44612</v>
      </c>
      <c r="H35">
        <v>60130</v>
      </c>
      <c r="I35" t="s">
        <v>16</v>
      </c>
      <c r="J35" t="s">
        <v>13</v>
      </c>
    </row>
    <row r="36" spans="3:10" x14ac:dyDescent="0.35">
      <c r="C36" t="s">
        <v>51</v>
      </c>
      <c r="D36" t="s">
        <v>18</v>
      </c>
      <c r="E36" t="s">
        <v>26</v>
      </c>
      <c r="F36">
        <v>33</v>
      </c>
      <c r="G36" s="4">
        <v>44374</v>
      </c>
      <c r="H36">
        <v>75480</v>
      </c>
      <c r="I36" t="s">
        <v>52</v>
      </c>
      <c r="J36" t="s">
        <v>13</v>
      </c>
    </row>
    <row r="37" spans="3:10" x14ac:dyDescent="0.35">
      <c r="C37" t="s">
        <v>53</v>
      </c>
      <c r="D37" t="s">
        <v>10</v>
      </c>
      <c r="E37" t="s">
        <v>15</v>
      </c>
      <c r="F37">
        <v>33</v>
      </c>
      <c r="G37" s="4">
        <v>44164</v>
      </c>
      <c r="H37">
        <v>115920</v>
      </c>
      <c r="I37" t="s">
        <v>16</v>
      </c>
      <c r="J37" t="s">
        <v>13</v>
      </c>
    </row>
    <row r="38" spans="3:10" x14ac:dyDescent="0.35">
      <c r="C38" t="s">
        <v>54</v>
      </c>
      <c r="D38" t="s">
        <v>18</v>
      </c>
      <c r="E38" t="s">
        <v>11</v>
      </c>
      <c r="F38">
        <v>36</v>
      </c>
      <c r="G38" s="4">
        <v>44494</v>
      </c>
      <c r="H38">
        <v>78540</v>
      </c>
      <c r="I38" t="s">
        <v>16</v>
      </c>
      <c r="J38" t="s">
        <v>13</v>
      </c>
    </row>
    <row r="39" spans="3:10" x14ac:dyDescent="0.35">
      <c r="C39" t="s">
        <v>55</v>
      </c>
      <c r="D39" t="s">
        <v>10</v>
      </c>
      <c r="E39" t="s">
        <v>15</v>
      </c>
      <c r="F39">
        <v>25</v>
      </c>
      <c r="G39" s="4">
        <v>44726</v>
      </c>
      <c r="H39">
        <v>109190</v>
      </c>
      <c r="I39" t="s">
        <v>12</v>
      </c>
      <c r="J39" t="s">
        <v>13</v>
      </c>
    </row>
    <row r="40" spans="3:10" x14ac:dyDescent="0.35">
      <c r="C40" t="s">
        <v>56</v>
      </c>
      <c r="D40" t="s">
        <v>18</v>
      </c>
      <c r="E40" t="s">
        <v>11</v>
      </c>
      <c r="F40">
        <v>34</v>
      </c>
      <c r="G40" s="4">
        <v>44721</v>
      </c>
      <c r="H40">
        <v>49630</v>
      </c>
      <c r="I40" t="s">
        <v>21</v>
      </c>
      <c r="J40" t="s">
        <v>13</v>
      </c>
    </row>
    <row r="41" spans="3:10" x14ac:dyDescent="0.35">
      <c r="C41" t="s">
        <v>57</v>
      </c>
      <c r="D41" t="s">
        <v>18</v>
      </c>
      <c r="E41" t="s">
        <v>15</v>
      </c>
      <c r="F41">
        <v>28</v>
      </c>
      <c r="G41" s="4">
        <v>44630</v>
      </c>
      <c r="H41">
        <v>99970</v>
      </c>
      <c r="I41" t="s">
        <v>16</v>
      </c>
      <c r="J41" t="s">
        <v>13</v>
      </c>
    </row>
    <row r="42" spans="3:10" x14ac:dyDescent="0.35">
      <c r="C42" t="s">
        <v>58</v>
      </c>
      <c r="D42" t="s">
        <v>18</v>
      </c>
      <c r="E42" t="s">
        <v>26</v>
      </c>
      <c r="F42">
        <v>33</v>
      </c>
      <c r="G42" s="4">
        <v>44190</v>
      </c>
      <c r="H42">
        <v>96140</v>
      </c>
      <c r="I42" t="s">
        <v>16</v>
      </c>
      <c r="J42" t="s">
        <v>13</v>
      </c>
    </row>
    <row r="43" spans="3:10" x14ac:dyDescent="0.35">
      <c r="C43" t="s">
        <v>59</v>
      </c>
      <c r="D43" t="s">
        <v>10</v>
      </c>
      <c r="E43" t="s">
        <v>15</v>
      </c>
      <c r="F43">
        <v>31</v>
      </c>
      <c r="G43" s="4">
        <v>44724</v>
      </c>
      <c r="H43">
        <v>103550</v>
      </c>
      <c r="I43" t="s">
        <v>16</v>
      </c>
      <c r="J43" t="s">
        <v>13</v>
      </c>
    </row>
    <row r="44" spans="3:10" x14ac:dyDescent="0.35">
      <c r="C44" t="s">
        <v>60</v>
      </c>
      <c r="D44" t="s">
        <v>10</v>
      </c>
      <c r="E44" t="s">
        <v>26</v>
      </c>
      <c r="F44">
        <v>31</v>
      </c>
      <c r="G44" s="4">
        <v>44511</v>
      </c>
      <c r="H44">
        <v>48950</v>
      </c>
      <c r="I44" t="s">
        <v>16</v>
      </c>
      <c r="J44" t="s">
        <v>13</v>
      </c>
    </row>
    <row r="45" spans="3:10" x14ac:dyDescent="0.35">
      <c r="C45" t="s">
        <v>61</v>
      </c>
      <c r="D45" t="s">
        <v>10</v>
      </c>
      <c r="E45" t="s">
        <v>20</v>
      </c>
      <c r="F45">
        <v>24</v>
      </c>
      <c r="G45" s="4">
        <v>44436</v>
      </c>
      <c r="H45">
        <v>52610</v>
      </c>
      <c r="I45" t="s">
        <v>21</v>
      </c>
      <c r="J45" t="s">
        <v>13</v>
      </c>
    </row>
    <row r="46" spans="3:10" x14ac:dyDescent="0.35">
      <c r="C46" t="s">
        <v>62</v>
      </c>
      <c r="D46" t="s">
        <v>18</v>
      </c>
      <c r="E46" t="s">
        <v>15</v>
      </c>
      <c r="F46">
        <v>36</v>
      </c>
      <c r="G46" s="4">
        <v>44529</v>
      </c>
      <c r="H46">
        <v>78390</v>
      </c>
      <c r="I46" t="s">
        <v>16</v>
      </c>
      <c r="J46" t="s">
        <v>13</v>
      </c>
    </row>
    <row r="47" spans="3:10" x14ac:dyDescent="0.35">
      <c r="C47" t="s">
        <v>63</v>
      </c>
      <c r="D47" t="s">
        <v>18</v>
      </c>
      <c r="E47" t="s">
        <v>20</v>
      </c>
      <c r="F47">
        <v>33</v>
      </c>
      <c r="G47" s="4">
        <v>44809</v>
      </c>
      <c r="H47">
        <v>86570</v>
      </c>
      <c r="I47" t="s">
        <v>16</v>
      </c>
      <c r="J47" t="s">
        <v>13</v>
      </c>
    </row>
    <row r="48" spans="3:10" x14ac:dyDescent="0.35">
      <c r="C48" t="s">
        <v>64</v>
      </c>
      <c r="D48" t="s">
        <v>18</v>
      </c>
      <c r="E48" t="s">
        <v>26</v>
      </c>
      <c r="F48">
        <v>27</v>
      </c>
      <c r="G48" s="4">
        <v>44686</v>
      </c>
      <c r="H48">
        <v>83750</v>
      </c>
      <c r="I48" t="s">
        <v>16</v>
      </c>
      <c r="J48" t="s">
        <v>13</v>
      </c>
    </row>
    <row r="49" spans="3:10" x14ac:dyDescent="0.35">
      <c r="C49" t="s">
        <v>65</v>
      </c>
      <c r="D49" t="s">
        <v>18</v>
      </c>
      <c r="E49" t="s">
        <v>20</v>
      </c>
      <c r="F49">
        <v>34</v>
      </c>
      <c r="G49" s="4">
        <v>44445</v>
      </c>
      <c r="H49">
        <v>92450</v>
      </c>
      <c r="I49" t="s">
        <v>16</v>
      </c>
      <c r="J49" t="s">
        <v>13</v>
      </c>
    </row>
    <row r="50" spans="3:10" x14ac:dyDescent="0.35">
      <c r="C50" t="s">
        <v>66</v>
      </c>
      <c r="D50" t="s">
        <v>10</v>
      </c>
      <c r="E50" t="s">
        <v>26</v>
      </c>
      <c r="F50">
        <v>20</v>
      </c>
      <c r="G50" s="4">
        <v>44183</v>
      </c>
      <c r="H50">
        <v>112650</v>
      </c>
      <c r="I50" t="s">
        <v>16</v>
      </c>
      <c r="J50" t="s">
        <v>13</v>
      </c>
    </row>
    <row r="51" spans="3:10" x14ac:dyDescent="0.35">
      <c r="C51" t="s">
        <v>67</v>
      </c>
      <c r="D51" t="s">
        <v>10</v>
      </c>
      <c r="E51" t="s">
        <v>15</v>
      </c>
      <c r="F51">
        <v>20</v>
      </c>
      <c r="G51" s="4">
        <v>44744</v>
      </c>
      <c r="H51">
        <v>79570</v>
      </c>
      <c r="I51" t="s">
        <v>16</v>
      </c>
      <c r="J51" t="s">
        <v>13</v>
      </c>
    </row>
    <row r="52" spans="3:10" x14ac:dyDescent="0.35">
      <c r="C52" t="s">
        <v>68</v>
      </c>
      <c r="D52" t="s">
        <v>18</v>
      </c>
      <c r="E52" t="s">
        <v>11</v>
      </c>
      <c r="F52">
        <v>20</v>
      </c>
      <c r="G52" s="4">
        <v>44537</v>
      </c>
      <c r="H52">
        <v>68900</v>
      </c>
      <c r="I52" t="s">
        <v>21</v>
      </c>
      <c r="J52" t="s">
        <v>13</v>
      </c>
    </row>
    <row r="53" spans="3:10" x14ac:dyDescent="0.35">
      <c r="C53" t="s">
        <v>69</v>
      </c>
      <c r="D53" t="s">
        <v>18</v>
      </c>
      <c r="E53" t="s">
        <v>26</v>
      </c>
      <c r="F53">
        <v>25</v>
      </c>
      <c r="G53" s="4">
        <v>44694</v>
      </c>
      <c r="H53">
        <v>80700</v>
      </c>
      <c r="I53" t="s">
        <v>12</v>
      </c>
      <c r="J53" t="s">
        <v>13</v>
      </c>
    </row>
    <row r="54" spans="3:10" x14ac:dyDescent="0.35">
      <c r="C54" t="s">
        <v>70</v>
      </c>
      <c r="D54" t="s">
        <v>10</v>
      </c>
      <c r="E54" t="s">
        <v>15</v>
      </c>
      <c r="F54">
        <v>19</v>
      </c>
      <c r="G54" s="4">
        <v>44277</v>
      </c>
      <c r="H54">
        <v>58960</v>
      </c>
      <c r="I54" t="s">
        <v>16</v>
      </c>
      <c r="J54" t="s">
        <v>13</v>
      </c>
    </row>
    <row r="55" spans="3:10" x14ac:dyDescent="0.35">
      <c r="C55" t="s">
        <v>71</v>
      </c>
      <c r="D55" t="s">
        <v>10</v>
      </c>
      <c r="E55" t="s">
        <v>26</v>
      </c>
      <c r="F55">
        <v>36</v>
      </c>
      <c r="G55" s="4">
        <v>44019</v>
      </c>
      <c r="H55">
        <v>118840</v>
      </c>
      <c r="I55" t="s">
        <v>16</v>
      </c>
      <c r="J55" t="s">
        <v>13</v>
      </c>
    </row>
    <row r="56" spans="3:10" x14ac:dyDescent="0.35">
      <c r="C56" t="s">
        <v>72</v>
      </c>
      <c r="D56" t="s">
        <v>10</v>
      </c>
      <c r="E56" t="s">
        <v>20</v>
      </c>
      <c r="F56">
        <v>28</v>
      </c>
      <c r="G56" s="4">
        <v>44041</v>
      </c>
      <c r="H56">
        <v>48170</v>
      </c>
      <c r="I56" t="s">
        <v>12</v>
      </c>
      <c r="J56" t="s">
        <v>13</v>
      </c>
    </row>
    <row r="57" spans="3:10" x14ac:dyDescent="0.35">
      <c r="C57" t="s">
        <v>73</v>
      </c>
      <c r="D57" t="s">
        <v>18</v>
      </c>
      <c r="E57" t="s">
        <v>29</v>
      </c>
      <c r="F57">
        <v>32</v>
      </c>
      <c r="G57" s="4">
        <v>44400</v>
      </c>
      <c r="H57">
        <v>45510</v>
      </c>
      <c r="I57" t="s">
        <v>16</v>
      </c>
      <c r="J57" t="s">
        <v>13</v>
      </c>
    </row>
    <row r="58" spans="3:10" x14ac:dyDescent="0.35">
      <c r="C58" t="s">
        <v>66</v>
      </c>
      <c r="D58" t="s">
        <v>10</v>
      </c>
      <c r="E58" t="s">
        <v>15</v>
      </c>
      <c r="F58">
        <v>34</v>
      </c>
      <c r="G58" s="4">
        <v>44703</v>
      </c>
      <c r="H58">
        <v>112650</v>
      </c>
      <c r="I58" t="s">
        <v>16</v>
      </c>
      <c r="J58" t="s">
        <v>13</v>
      </c>
    </row>
    <row r="59" spans="3:10" x14ac:dyDescent="0.35">
      <c r="C59" t="s">
        <v>74</v>
      </c>
      <c r="D59" t="s">
        <v>18</v>
      </c>
      <c r="E59" t="s">
        <v>15</v>
      </c>
      <c r="F59">
        <v>36</v>
      </c>
      <c r="G59" s="4">
        <v>44085</v>
      </c>
      <c r="H59">
        <v>114890</v>
      </c>
      <c r="I59" t="s">
        <v>16</v>
      </c>
      <c r="J59" t="s">
        <v>13</v>
      </c>
    </row>
    <row r="60" spans="3:10" x14ac:dyDescent="0.35">
      <c r="C60" t="s">
        <v>75</v>
      </c>
      <c r="D60" t="s">
        <v>10</v>
      </c>
      <c r="E60" t="s">
        <v>26</v>
      </c>
      <c r="F60">
        <v>30</v>
      </c>
      <c r="G60" s="4">
        <v>44850</v>
      </c>
      <c r="H60">
        <v>69710</v>
      </c>
      <c r="I60" t="s">
        <v>16</v>
      </c>
      <c r="J60" t="s">
        <v>13</v>
      </c>
    </row>
    <row r="61" spans="3:10" x14ac:dyDescent="0.35">
      <c r="C61" t="s">
        <v>76</v>
      </c>
      <c r="D61" t="s">
        <v>10</v>
      </c>
      <c r="E61" t="s">
        <v>20</v>
      </c>
      <c r="F61">
        <v>36</v>
      </c>
      <c r="G61" s="4">
        <v>44333</v>
      </c>
      <c r="H61">
        <v>71380</v>
      </c>
      <c r="I61" t="s">
        <v>16</v>
      </c>
      <c r="J61" t="s">
        <v>13</v>
      </c>
    </row>
    <row r="62" spans="3:10" x14ac:dyDescent="0.35">
      <c r="C62" t="s">
        <v>77</v>
      </c>
      <c r="D62" t="s">
        <v>18</v>
      </c>
      <c r="E62" t="s">
        <v>11</v>
      </c>
      <c r="F62">
        <v>38</v>
      </c>
      <c r="G62" s="4">
        <v>44377</v>
      </c>
      <c r="H62">
        <v>109160</v>
      </c>
      <c r="I62" t="s">
        <v>46</v>
      </c>
      <c r="J62" t="s">
        <v>13</v>
      </c>
    </row>
    <row r="63" spans="3:10" x14ac:dyDescent="0.35">
      <c r="C63" t="s">
        <v>78</v>
      </c>
      <c r="D63" t="s">
        <v>10</v>
      </c>
      <c r="E63" t="s">
        <v>15</v>
      </c>
      <c r="F63">
        <v>27</v>
      </c>
      <c r="G63" s="4">
        <v>44609</v>
      </c>
      <c r="H63">
        <v>113280</v>
      </c>
      <c r="I63" t="s">
        <v>52</v>
      </c>
      <c r="J63" t="s">
        <v>13</v>
      </c>
    </row>
    <row r="64" spans="3:10" x14ac:dyDescent="0.35">
      <c r="C64" t="s">
        <v>79</v>
      </c>
      <c r="D64" t="s">
        <v>10</v>
      </c>
      <c r="E64" t="s">
        <v>26</v>
      </c>
      <c r="F64">
        <v>30</v>
      </c>
      <c r="G64" s="4">
        <v>44273</v>
      </c>
      <c r="H64">
        <v>69120</v>
      </c>
      <c r="I64" t="s">
        <v>16</v>
      </c>
      <c r="J64" t="s">
        <v>13</v>
      </c>
    </row>
    <row r="65" spans="3:10" x14ac:dyDescent="0.35">
      <c r="C65" t="s">
        <v>80</v>
      </c>
      <c r="D65" t="s">
        <v>18</v>
      </c>
      <c r="E65" t="s">
        <v>29</v>
      </c>
      <c r="F65">
        <v>37</v>
      </c>
      <c r="G65" s="4">
        <v>44451</v>
      </c>
      <c r="H65">
        <v>118100</v>
      </c>
      <c r="I65" t="s">
        <v>16</v>
      </c>
      <c r="J65" t="s">
        <v>13</v>
      </c>
    </row>
    <row r="66" spans="3:10" x14ac:dyDescent="0.35">
      <c r="C66" t="s">
        <v>81</v>
      </c>
      <c r="D66" t="s">
        <v>18</v>
      </c>
      <c r="E66" t="s">
        <v>15</v>
      </c>
      <c r="F66">
        <v>22</v>
      </c>
      <c r="G66" s="4">
        <v>44450</v>
      </c>
      <c r="H66">
        <v>76900</v>
      </c>
      <c r="I66" t="s">
        <v>12</v>
      </c>
      <c r="J66" t="s">
        <v>13</v>
      </c>
    </row>
    <row r="67" spans="3:10" x14ac:dyDescent="0.35">
      <c r="C67" t="s">
        <v>82</v>
      </c>
      <c r="D67" t="s">
        <v>18</v>
      </c>
      <c r="E67" t="s">
        <v>26</v>
      </c>
      <c r="F67">
        <v>43</v>
      </c>
      <c r="G67" s="4">
        <v>45045</v>
      </c>
      <c r="H67">
        <v>114870</v>
      </c>
      <c r="I67" t="s">
        <v>16</v>
      </c>
      <c r="J67" t="s">
        <v>13</v>
      </c>
    </row>
    <row r="68" spans="3:10" x14ac:dyDescent="0.35">
      <c r="C68" t="s">
        <v>83</v>
      </c>
      <c r="E68" t="s">
        <v>26</v>
      </c>
      <c r="F68">
        <v>32</v>
      </c>
      <c r="G68" s="4">
        <v>44774</v>
      </c>
      <c r="H68">
        <v>91310</v>
      </c>
      <c r="I68" t="s">
        <v>16</v>
      </c>
      <c r="J68" t="s">
        <v>13</v>
      </c>
    </row>
    <row r="69" spans="3:10" x14ac:dyDescent="0.35">
      <c r="C69" t="s">
        <v>84</v>
      </c>
      <c r="D69" t="s">
        <v>18</v>
      </c>
      <c r="E69" t="s">
        <v>15</v>
      </c>
      <c r="F69">
        <v>28</v>
      </c>
      <c r="G69" s="4">
        <v>44486</v>
      </c>
      <c r="H69">
        <v>104770</v>
      </c>
      <c r="I69" t="s">
        <v>16</v>
      </c>
      <c r="J69" t="s">
        <v>13</v>
      </c>
    </row>
    <row r="70" spans="3:10" x14ac:dyDescent="0.35">
      <c r="C70" t="s">
        <v>85</v>
      </c>
      <c r="D70" t="s">
        <v>10</v>
      </c>
      <c r="E70" t="s">
        <v>11</v>
      </c>
      <c r="F70">
        <v>27</v>
      </c>
      <c r="G70" s="4">
        <v>44134</v>
      </c>
      <c r="H70">
        <v>54970</v>
      </c>
      <c r="I70" t="s">
        <v>16</v>
      </c>
      <c r="J70" t="s">
        <v>13</v>
      </c>
    </row>
    <row r="71" spans="3:10" x14ac:dyDescent="0.35">
      <c r="C71" t="s">
        <v>86</v>
      </c>
      <c r="E71" t="s">
        <v>26</v>
      </c>
      <c r="F71">
        <v>26</v>
      </c>
      <c r="G71" s="4">
        <v>44271</v>
      </c>
      <c r="H71">
        <v>90700</v>
      </c>
      <c r="I71" t="s">
        <v>12</v>
      </c>
      <c r="J71" t="s">
        <v>13</v>
      </c>
    </row>
    <row r="72" spans="3:10" x14ac:dyDescent="0.35">
      <c r="C72" t="s">
        <v>87</v>
      </c>
      <c r="D72" t="s">
        <v>18</v>
      </c>
      <c r="E72" t="s">
        <v>11</v>
      </c>
      <c r="F72">
        <v>38</v>
      </c>
      <c r="G72" s="4">
        <v>44329</v>
      </c>
      <c r="H72">
        <v>56870</v>
      </c>
      <c r="I72" t="s">
        <v>12</v>
      </c>
      <c r="J72" t="s">
        <v>13</v>
      </c>
    </row>
    <row r="73" spans="3:10" x14ac:dyDescent="0.35">
      <c r="C73" t="s">
        <v>88</v>
      </c>
      <c r="D73" t="s">
        <v>18</v>
      </c>
      <c r="E73" t="s">
        <v>11</v>
      </c>
      <c r="F73">
        <v>25</v>
      </c>
      <c r="G73" s="4">
        <v>44205</v>
      </c>
      <c r="H73">
        <v>92700</v>
      </c>
      <c r="I73" t="s">
        <v>16</v>
      </c>
      <c r="J73" t="s">
        <v>13</v>
      </c>
    </row>
    <row r="74" spans="3:10" x14ac:dyDescent="0.35">
      <c r="C74" t="s">
        <v>89</v>
      </c>
      <c r="D74" t="s">
        <v>18</v>
      </c>
      <c r="E74" t="s">
        <v>20</v>
      </c>
      <c r="F74">
        <v>21</v>
      </c>
      <c r="G74" s="4">
        <v>44317</v>
      </c>
      <c r="H74">
        <v>65920</v>
      </c>
      <c r="I74" t="s">
        <v>16</v>
      </c>
      <c r="J74" t="s">
        <v>13</v>
      </c>
    </row>
    <row r="75" spans="3:10" x14ac:dyDescent="0.35">
      <c r="C75" t="s">
        <v>90</v>
      </c>
      <c r="D75" t="s">
        <v>10</v>
      </c>
      <c r="E75" t="s">
        <v>15</v>
      </c>
      <c r="F75">
        <v>26</v>
      </c>
      <c r="G75" s="4">
        <v>44225</v>
      </c>
      <c r="H75">
        <v>47360</v>
      </c>
      <c r="I75" t="s">
        <v>16</v>
      </c>
      <c r="J75" t="s">
        <v>13</v>
      </c>
    </row>
    <row r="76" spans="3:10" x14ac:dyDescent="0.35">
      <c r="C76" t="s">
        <v>91</v>
      </c>
      <c r="D76" t="s">
        <v>10</v>
      </c>
      <c r="E76" t="s">
        <v>15</v>
      </c>
      <c r="F76">
        <v>30</v>
      </c>
      <c r="G76" s="4">
        <v>44666</v>
      </c>
      <c r="H76">
        <v>60570</v>
      </c>
      <c r="I76" t="s">
        <v>16</v>
      </c>
      <c r="J76" t="s">
        <v>13</v>
      </c>
    </row>
    <row r="77" spans="3:10" x14ac:dyDescent="0.35">
      <c r="C77" t="s">
        <v>92</v>
      </c>
      <c r="D77" t="s">
        <v>18</v>
      </c>
      <c r="E77" t="s">
        <v>15</v>
      </c>
      <c r="F77">
        <v>28</v>
      </c>
      <c r="G77" s="4">
        <v>44649</v>
      </c>
      <c r="H77">
        <v>104120</v>
      </c>
      <c r="I77" t="s">
        <v>16</v>
      </c>
      <c r="J77" t="s">
        <v>13</v>
      </c>
    </row>
    <row r="78" spans="3:10" x14ac:dyDescent="0.35">
      <c r="C78" t="s">
        <v>93</v>
      </c>
      <c r="D78" t="s">
        <v>10</v>
      </c>
      <c r="E78" t="s">
        <v>26</v>
      </c>
      <c r="F78">
        <v>37</v>
      </c>
      <c r="G78" s="4">
        <v>44338</v>
      </c>
      <c r="H78">
        <v>88050</v>
      </c>
      <c r="I78" t="s">
        <v>21</v>
      </c>
      <c r="J78" t="s">
        <v>13</v>
      </c>
    </row>
    <row r="79" spans="3:10" x14ac:dyDescent="0.35">
      <c r="C79" t="s">
        <v>94</v>
      </c>
      <c r="D79" t="s">
        <v>10</v>
      </c>
      <c r="E79" t="s">
        <v>26</v>
      </c>
      <c r="F79">
        <v>24</v>
      </c>
      <c r="G79" s="4">
        <v>44686</v>
      </c>
      <c r="H79">
        <v>100420</v>
      </c>
      <c r="I79" t="s">
        <v>16</v>
      </c>
      <c r="J79" t="s">
        <v>13</v>
      </c>
    </row>
    <row r="80" spans="3:10" x14ac:dyDescent="0.35">
      <c r="C80" t="s">
        <v>95</v>
      </c>
      <c r="D80" t="s">
        <v>18</v>
      </c>
      <c r="E80" t="s">
        <v>15</v>
      </c>
      <c r="F80">
        <v>30</v>
      </c>
      <c r="G80" s="4">
        <v>44850</v>
      </c>
      <c r="H80">
        <v>114180</v>
      </c>
      <c r="I80" t="s">
        <v>16</v>
      </c>
      <c r="J80" t="s">
        <v>13</v>
      </c>
    </row>
    <row r="81" spans="3:10" x14ac:dyDescent="0.35">
      <c r="C81" t="s">
        <v>96</v>
      </c>
      <c r="D81" t="s">
        <v>18</v>
      </c>
      <c r="E81" t="s">
        <v>26</v>
      </c>
      <c r="F81">
        <v>21</v>
      </c>
      <c r="G81" s="4">
        <v>44678</v>
      </c>
      <c r="H81">
        <v>33920</v>
      </c>
      <c r="I81" t="s">
        <v>16</v>
      </c>
      <c r="J81" t="s">
        <v>13</v>
      </c>
    </row>
    <row r="82" spans="3:10" x14ac:dyDescent="0.35">
      <c r="C82" t="s">
        <v>97</v>
      </c>
      <c r="D82" t="s">
        <v>10</v>
      </c>
      <c r="E82" t="s">
        <v>15</v>
      </c>
      <c r="F82">
        <v>23</v>
      </c>
      <c r="G82" s="4">
        <v>44440</v>
      </c>
      <c r="H82">
        <v>106460</v>
      </c>
      <c r="I82" t="s">
        <v>16</v>
      </c>
      <c r="J82" t="s">
        <v>13</v>
      </c>
    </row>
    <row r="83" spans="3:10" x14ac:dyDescent="0.35">
      <c r="C83" t="s">
        <v>98</v>
      </c>
      <c r="D83" t="s">
        <v>10</v>
      </c>
      <c r="E83" t="s">
        <v>15</v>
      </c>
      <c r="F83">
        <v>35</v>
      </c>
      <c r="G83" s="4">
        <v>44727</v>
      </c>
      <c r="H83">
        <v>40400</v>
      </c>
      <c r="I83" t="s">
        <v>16</v>
      </c>
      <c r="J83" t="s">
        <v>13</v>
      </c>
    </row>
    <row r="84" spans="3:10" x14ac:dyDescent="0.35">
      <c r="C84" t="s">
        <v>99</v>
      </c>
      <c r="D84" t="s">
        <v>10</v>
      </c>
      <c r="E84" t="s">
        <v>20</v>
      </c>
      <c r="F84">
        <v>27</v>
      </c>
      <c r="G84" s="4">
        <v>44236</v>
      </c>
      <c r="H84">
        <v>91650</v>
      </c>
      <c r="I84" t="s">
        <v>12</v>
      </c>
      <c r="J84" t="s">
        <v>13</v>
      </c>
    </row>
    <row r="85" spans="3:10" x14ac:dyDescent="0.35">
      <c r="C85" t="s">
        <v>100</v>
      </c>
      <c r="D85" t="s">
        <v>10</v>
      </c>
      <c r="E85" t="s">
        <v>11</v>
      </c>
      <c r="F85">
        <v>43</v>
      </c>
      <c r="G85" s="4">
        <v>44620</v>
      </c>
      <c r="H85">
        <v>36040</v>
      </c>
      <c r="I85" t="s">
        <v>16</v>
      </c>
      <c r="J85" t="s">
        <v>13</v>
      </c>
    </row>
    <row r="86" spans="3:10" x14ac:dyDescent="0.35">
      <c r="C86" t="s">
        <v>101</v>
      </c>
      <c r="D86" t="s">
        <v>18</v>
      </c>
      <c r="E86" t="s">
        <v>26</v>
      </c>
      <c r="F86">
        <v>40</v>
      </c>
      <c r="G86" s="4">
        <v>44381</v>
      </c>
      <c r="H86">
        <v>104410</v>
      </c>
      <c r="I86" t="s">
        <v>16</v>
      </c>
      <c r="J86" t="s">
        <v>13</v>
      </c>
    </row>
    <row r="87" spans="3:10" x14ac:dyDescent="0.35">
      <c r="C87" t="s">
        <v>102</v>
      </c>
      <c r="D87" t="s">
        <v>10</v>
      </c>
      <c r="E87" t="s">
        <v>20</v>
      </c>
      <c r="F87">
        <v>30</v>
      </c>
      <c r="G87" s="4">
        <v>44606</v>
      </c>
      <c r="H87">
        <v>96800</v>
      </c>
      <c r="I87" t="s">
        <v>16</v>
      </c>
      <c r="J87" t="s">
        <v>13</v>
      </c>
    </row>
    <row r="88" spans="3:10" x14ac:dyDescent="0.35">
      <c r="C88" t="s">
        <v>103</v>
      </c>
      <c r="D88" t="s">
        <v>18</v>
      </c>
      <c r="E88" t="s">
        <v>20</v>
      </c>
      <c r="F88">
        <v>34</v>
      </c>
      <c r="G88" s="4">
        <v>44459</v>
      </c>
      <c r="H88">
        <v>85000</v>
      </c>
      <c r="I88" t="s">
        <v>16</v>
      </c>
      <c r="J88" t="s">
        <v>13</v>
      </c>
    </row>
    <row r="89" spans="3:10" x14ac:dyDescent="0.35">
      <c r="C89" t="s">
        <v>104</v>
      </c>
      <c r="D89" t="s">
        <v>10</v>
      </c>
      <c r="E89" t="s">
        <v>11</v>
      </c>
      <c r="F89">
        <v>28</v>
      </c>
      <c r="G89" s="4">
        <v>44820</v>
      </c>
      <c r="H89">
        <v>43510</v>
      </c>
      <c r="I89" t="s">
        <v>52</v>
      </c>
      <c r="J89" t="s">
        <v>13</v>
      </c>
    </row>
    <row r="90" spans="3:10" x14ac:dyDescent="0.35">
      <c r="C90" t="s">
        <v>105</v>
      </c>
      <c r="D90" t="s">
        <v>10</v>
      </c>
      <c r="E90" t="s">
        <v>20</v>
      </c>
      <c r="F90">
        <v>33</v>
      </c>
      <c r="G90" s="4">
        <v>44243</v>
      </c>
      <c r="H90">
        <v>59430</v>
      </c>
      <c r="I90" t="s">
        <v>16</v>
      </c>
      <c r="J90" t="s">
        <v>13</v>
      </c>
    </row>
    <row r="91" spans="3:10" x14ac:dyDescent="0.35">
      <c r="C91" t="s">
        <v>106</v>
      </c>
      <c r="D91" t="s">
        <v>18</v>
      </c>
      <c r="E91" t="s">
        <v>20</v>
      </c>
      <c r="F91">
        <v>33</v>
      </c>
      <c r="G91" s="4">
        <v>44067</v>
      </c>
      <c r="H91">
        <v>65360</v>
      </c>
      <c r="I91" t="s">
        <v>16</v>
      </c>
      <c r="J91" t="s">
        <v>13</v>
      </c>
    </row>
    <row r="92" spans="3:10" x14ac:dyDescent="0.35">
      <c r="C92" t="s">
        <v>107</v>
      </c>
      <c r="D92" t="s">
        <v>18</v>
      </c>
      <c r="E92" t="s">
        <v>15</v>
      </c>
      <c r="F92">
        <v>32</v>
      </c>
      <c r="G92" s="4">
        <v>44611</v>
      </c>
      <c r="H92">
        <v>41570</v>
      </c>
      <c r="I92" t="s">
        <v>16</v>
      </c>
      <c r="J92" t="s">
        <v>13</v>
      </c>
    </row>
    <row r="93" spans="3:10" x14ac:dyDescent="0.35">
      <c r="C93" t="s">
        <v>108</v>
      </c>
      <c r="D93" t="s">
        <v>18</v>
      </c>
      <c r="E93" t="s">
        <v>26</v>
      </c>
      <c r="F93">
        <v>33</v>
      </c>
      <c r="G93" s="4">
        <v>44312</v>
      </c>
      <c r="H93">
        <v>75280</v>
      </c>
      <c r="I93" t="s">
        <v>16</v>
      </c>
      <c r="J93" t="s">
        <v>13</v>
      </c>
    </row>
    <row r="94" spans="3:10" x14ac:dyDescent="0.35">
      <c r="C94" t="s">
        <v>109</v>
      </c>
      <c r="D94" t="s">
        <v>10</v>
      </c>
      <c r="E94" t="s">
        <v>11</v>
      </c>
      <c r="F94">
        <v>33</v>
      </c>
      <c r="G94" s="4">
        <v>44385</v>
      </c>
      <c r="H94">
        <v>74550</v>
      </c>
      <c r="I94" t="s">
        <v>16</v>
      </c>
      <c r="J94" t="s">
        <v>13</v>
      </c>
    </row>
    <row r="95" spans="3:10" x14ac:dyDescent="0.35">
      <c r="C95" t="s">
        <v>110</v>
      </c>
      <c r="D95" t="s">
        <v>10</v>
      </c>
      <c r="E95" t="s">
        <v>15</v>
      </c>
      <c r="F95">
        <v>30</v>
      </c>
      <c r="G95" s="4">
        <v>44701</v>
      </c>
      <c r="H95">
        <v>67950</v>
      </c>
      <c r="I95" t="s">
        <v>16</v>
      </c>
      <c r="J95" t="s">
        <v>13</v>
      </c>
    </row>
    <row r="96" spans="3:10" x14ac:dyDescent="0.35">
      <c r="C96" t="s">
        <v>111</v>
      </c>
      <c r="D96" t="s">
        <v>10</v>
      </c>
      <c r="E96" t="s">
        <v>20</v>
      </c>
      <c r="F96">
        <v>42</v>
      </c>
      <c r="G96" s="4">
        <v>44731</v>
      </c>
      <c r="H96">
        <v>70270</v>
      </c>
      <c r="I96" t="s">
        <v>21</v>
      </c>
      <c r="J96" t="s">
        <v>13</v>
      </c>
    </row>
    <row r="97" spans="3:10" x14ac:dyDescent="0.35">
      <c r="C97" t="s">
        <v>112</v>
      </c>
      <c r="D97" t="s">
        <v>10</v>
      </c>
      <c r="E97" t="s">
        <v>15</v>
      </c>
      <c r="F97">
        <v>26</v>
      </c>
      <c r="G97" s="4">
        <v>44411</v>
      </c>
      <c r="H97">
        <v>53540</v>
      </c>
      <c r="I97" t="s">
        <v>16</v>
      </c>
      <c r="J97" t="s">
        <v>13</v>
      </c>
    </row>
    <row r="98" spans="3:10" x14ac:dyDescent="0.35">
      <c r="C98" t="s">
        <v>9</v>
      </c>
      <c r="D98" t="s">
        <v>10</v>
      </c>
      <c r="E98" t="s">
        <v>11</v>
      </c>
      <c r="F98">
        <v>22</v>
      </c>
      <c r="G98">
        <v>44446</v>
      </c>
      <c r="H98">
        <v>112780</v>
      </c>
      <c r="I98" t="s">
        <v>12</v>
      </c>
      <c r="J98" t="s">
        <v>13</v>
      </c>
    </row>
    <row r="99" spans="3:10" x14ac:dyDescent="0.35">
      <c r="C99" t="s">
        <v>14</v>
      </c>
      <c r="D99" t="s">
        <v>10</v>
      </c>
      <c r="E99" t="s">
        <v>15</v>
      </c>
      <c r="F99">
        <v>46</v>
      </c>
      <c r="G99">
        <v>44758</v>
      </c>
      <c r="H99">
        <v>70610</v>
      </c>
      <c r="I99" t="s">
        <v>16</v>
      </c>
      <c r="J99" t="s">
        <v>13</v>
      </c>
    </row>
    <row r="100" spans="3:10" x14ac:dyDescent="0.35">
      <c r="C100" t="s">
        <v>17</v>
      </c>
      <c r="D100" t="s">
        <v>18</v>
      </c>
      <c r="E100" t="s">
        <v>11</v>
      </c>
      <c r="F100">
        <v>28</v>
      </c>
      <c r="G100">
        <v>44357</v>
      </c>
      <c r="H100">
        <v>53240</v>
      </c>
      <c r="I100" t="s">
        <v>16</v>
      </c>
      <c r="J100" t="s">
        <v>13</v>
      </c>
    </row>
    <row r="101" spans="3:10" x14ac:dyDescent="0.35">
      <c r="C101" t="s">
        <v>19</v>
      </c>
      <c r="E101" t="s">
        <v>20</v>
      </c>
      <c r="F101">
        <v>37</v>
      </c>
      <c r="G101">
        <v>44146</v>
      </c>
      <c r="H101">
        <v>115440</v>
      </c>
      <c r="I101" t="s">
        <v>21</v>
      </c>
      <c r="J101" t="s">
        <v>13</v>
      </c>
    </row>
    <row r="102" spans="3:10" x14ac:dyDescent="0.35">
      <c r="C102" t="s">
        <v>22</v>
      </c>
      <c r="D102" t="s">
        <v>10</v>
      </c>
      <c r="E102" t="s">
        <v>11</v>
      </c>
      <c r="F102">
        <v>32</v>
      </c>
      <c r="G102">
        <v>44465</v>
      </c>
      <c r="H102">
        <v>53540</v>
      </c>
      <c r="I102" t="s">
        <v>16</v>
      </c>
      <c r="J102" t="s">
        <v>13</v>
      </c>
    </row>
    <row r="103" spans="3:10" x14ac:dyDescent="0.35">
      <c r="C103" t="s">
        <v>23</v>
      </c>
      <c r="D103" t="s">
        <v>18</v>
      </c>
      <c r="E103" t="s">
        <v>15</v>
      </c>
      <c r="F103">
        <v>30</v>
      </c>
      <c r="G103">
        <v>44861</v>
      </c>
      <c r="H103">
        <v>112570</v>
      </c>
      <c r="I103" t="s">
        <v>16</v>
      </c>
      <c r="J103" t="s">
        <v>13</v>
      </c>
    </row>
    <row r="104" spans="3:10" x14ac:dyDescent="0.35">
      <c r="C104" t="s">
        <v>24</v>
      </c>
      <c r="D104" t="s">
        <v>10</v>
      </c>
      <c r="E104" t="s">
        <v>15</v>
      </c>
      <c r="F104">
        <v>33</v>
      </c>
      <c r="G104">
        <v>44701</v>
      </c>
      <c r="H104">
        <v>48530</v>
      </c>
      <c r="I104" t="s">
        <v>12</v>
      </c>
      <c r="J104" t="s">
        <v>13</v>
      </c>
    </row>
    <row r="105" spans="3:10" x14ac:dyDescent="0.35">
      <c r="C105" t="s">
        <v>25</v>
      </c>
      <c r="D105" t="s">
        <v>18</v>
      </c>
      <c r="E105" t="s">
        <v>26</v>
      </c>
      <c r="F105">
        <v>24</v>
      </c>
      <c r="G105">
        <v>44148</v>
      </c>
      <c r="H105">
        <v>62780</v>
      </c>
      <c r="I105" t="s">
        <v>16</v>
      </c>
      <c r="J105"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I114"/>
  <sheetViews>
    <sheetView zoomScale="80" zoomScaleNormal="80" workbookViewId="0">
      <selection activeCell="K4" sqref="K4"/>
    </sheetView>
  </sheetViews>
  <sheetFormatPr defaultRowHeight="14.5" x14ac:dyDescent="0.35"/>
  <cols>
    <col min="2" max="2" width="31.81640625" customWidth="1"/>
    <col min="3" max="5" width="9.453125" customWidth="1"/>
    <col min="6" max="6" width="20.81640625" customWidth="1"/>
    <col min="7" max="7" width="18.7265625" customWidth="1"/>
    <col min="8" max="8" width="9.453125" customWidth="1"/>
  </cols>
  <sheetData>
    <row r="2" spans="2:9" x14ac:dyDescent="0.35">
      <c r="B2" t="s">
        <v>1</v>
      </c>
      <c r="C2" t="s">
        <v>2</v>
      </c>
      <c r="D2" t="s">
        <v>4</v>
      </c>
      <c r="E2" t="s">
        <v>7</v>
      </c>
      <c r="F2" t="s">
        <v>5</v>
      </c>
      <c r="G2" t="s">
        <v>3</v>
      </c>
      <c r="H2" t="s">
        <v>6</v>
      </c>
      <c r="I2" t="s">
        <v>8</v>
      </c>
    </row>
    <row r="3" spans="2:9" x14ac:dyDescent="0.35">
      <c r="B3" t="s">
        <v>113</v>
      </c>
      <c r="C3" t="s">
        <v>10</v>
      </c>
      <c r="D3">
        <v>20</v>
      </c>
      <c r="E3" t="s">
        <v>16</v>
      </c>
      <c r="F3" s="4">
        <v>44122</v>
      </c>
      <c r="G3" t="s">
        <v>26</v>
      </c>
      <c r="H3">
        <v>112650</v>
      </c>
      <c r="I3" t="s">
        <v>114</v>
      </c>
    </row>
    <row r="4" spans="2:9" x14ac:dyDescent="0.35">
      <c r="B4" t="s">
        <v>115</v>
      </c>
      <c r="C4" t="s">
        <v>18</v>
      </c>
      <c r="D4">
        <v>32</v>
      </c>
      <c r="E4" t="s">
        <v>12</v>
      </c>
      <c r="F4" s="4">
        <v>44293</v>
      </c>
      <c r="G4" t="s">
        <v>26</v>
      </c>
      <c r="H4">
        <v>43840</v>
      </c>
      <c r="I4" t="s">
        <v>114</v>
      </c>
    </row>
    <row r="5" spans="2:9" x14ac:dyDescent="0.35">
      <c r="B5" t="s">
        <v>116</v>
      </c>
      <c r="C5" t="s">
        <v>10</v>
      </c>
      <c r="D5">
        <v>31</v>
      </c>
      <c r="E5" t="s">
        <v>16</v>
      </c>
      <c r="F5" s="4">
        <v>44663</v>
      </c>
      <c r="G5" t="s">
        <v>15</v>
      </c>
      <c r="H5">
        <v>103550</v>
      </c>
      <c r="I5" t="s">
        <v>114</v>
      </c>
    </row>
    <row r="6" spans="2:9" x14ac:dyDescent="0.35">
      <c r="B6" t="s">
        <v>117</v>
      </c>
      <c r="C6" t="s">
        <v>18</v>
      </c>
      <c r="D6">
        <v>32</v>
      </c>
      <c r="E6" t="s">
        <v>16</v>
      </c>
      <c r="F6" s="4">
        <v>44339</v>
      </c>
      <c r="G6" t="s">
        <v>29</v>
      </c>
      <c r="H6">
        <v>45510</v>
      </c>
      <c r="I6" t="s">
        <v>114</v>
      </c>
    </row>
    <row r="7" spans="2:9" x14ac:dyDescent="0.35">
      <c r="B7" t="s">
        <v>118</v>
      </c>
      <c r="D7">
        <v>37</v>
      </c>
      <c r="E7" t="s">
        <v>21</v>
      </c>
      <c r="F7" s="4">
        <v>44085</v>
      </c>
      <c r="G7" t="s">
        <v>20</v>
      </c>
      <c r="H7">
        <v>115440</v>
      </c>
      <c r="I7" t="s">
        <v>114</v>
      </c>
    </row>
    <row r="8" spans="2:9" x14ac:dyDescent="0.35">
      <c r="B8" t="s">
        <v>119</v>
      </c>
      <c r="C8" t="s">
        <v>18</v>
      </c>
      <c r="D8">
        <v>38</v>
      </c>
      <c r="E8" t="s">
        <v>12</v>
      </c>
      <c r="F8" s="4">
        <v>44268</v>
      </c>
      <c r="G8" t="s">
        <v>11</v>
      </c>
      <c r="H8">
        <v>56870</v>
      </c>
      <c r="I8" t="s">
        <v>114</v>
      </c>
    </row>
    <row r="9" spans="2:9" x14ac:dyDescent="0.35">
      <c r="B9" t="s">
        <v>120</v>
      </c>
      <c r="C9" t="s">
        <v>18</v>
      </c>
      <c r="D9">
        <v>25</v>
      </c>
      <c r="E9" t="s">
        <v>16</v>
      </c>
      <c r="F9" s="4">
        <v>44144</v>
      </c>
      <c r="G9" t="s">
        <v>11</v>
      </c>
      <c r="H9">
        <v>92700</v>
      </c>
      <c r="I9" t="s">
        <v>114</v>
      </c>
    </row>
    <row r="10" spans="2:9" x14ac:dyDescent="0.35">
      <c r="B10" t="s">
        <v>121</v>
      </c>
      <c r="D10">
        <v>32</v>
      </c>
      <c r="E10" t="s">
        <v>16</v>
      </c>
      <c r="F10" s="4">
        <v>44713</v>
      </c>
      <c r="G10" t="s">
        <v>26</v>
      </c>
      <c r="H10">
        <v>91310</v>
      </c>
      <c r="I10" t="s">
        <v>114</v>
      </c>
    </row>
    <row r="11" spans="2:9" x14ac:dyDescent="0.35">
      <c r="B11" t="s">
        <v>122</v>
      </c>
      <c r="C11" t="s">
        <v>10</v>
      </c>
      <c r="D11">
        <v>33</v>
      </c>
      <c r="E11" t="s">
        <v>16</v>
      </c>
      <c r="F11" s="4">
        <v>44324</v>
      </c>
      <c r="G11" t="s">
        <v>11</v>
      </c>
      <c r="H11">
        <v>74550</v>
      </c>
      <c r="I11" t="s">
        <v>114</v>
      </c>
    </row>
    <row r="12" spans="2:9" x14ac:dyDescent="0.35">
      <c r="B12" t="s">
        <v>123</v>
      </c>
      <c r="C12" t="s">
        <v>10</v>
      </c>
      <c r="D12">
        <v>25</v>
      </c>
      <c r="E12" t="s">
        <v>12</v>
      </c>
      <c r="F12" s="4">
        <v>44665</v>
      </c>
      <c r="G12" t="s">
        <v>15</v>
      </c>
      <c r="H12">
        <v>109190</v>
      </c>
      <c r="I12" t="s">
        <v>114</v>
      </c>
    </row>
    <row r="13" spans="2:9" x14ac:dyDescent="0.35">
      <c r="B13" t="s">
        <v>124</v>
      </c>
      <c r="C13" t="s">
        <v>18</v>
      </c>
      <c r="D13">
        <v>40</v>
      </c>
      <c r="E13" t="s">
        <v>16</v>
      </c>
      <c r="F13" s="4">
        <v>44320</v>
      </c>
      <c r="G13" t="s">
        <v>26</v>
      </c>
      <c r="H13">
        <v>104410</v>
      </c>
      <c r="I13" t="s">
        <v>114</v>
      </c>
    </row>
    <row r="14" spans="2:9" x14ac:dyDescent="0.35">
      <c r="B14" t="s">
        <v>125</v>
      </c>
      <c r="C14" t="s">
        <v>10</v>
      </c>
      <c r="D14">
        <v>30</v>
      </c>
      <c r="E14" t="s">
        <v>16</v>
      </c>
      <c r="F14" s="4">
        <v>44544</v>
      </c>
      <c r="G14" t="s">
        <v>20</v>
      </c>
      <c r="H14">
        <v>96800</v>
      </c>
      <c r="I14" t="s">
        <v>114</v>
      </c>
    </row>
    <row r="15" spans="2:9" x14ac:dyDescent="0.35">
      <c r="B15" t="s">
        <v>126</v>
      </c>
      <c r="C15" t="s">
        <v>10</v>
      </c>
      <c r="D15">
        <v>28</v>
      </c>
      <c r="E15" t="s">
        <v>12</v>
      </c>
      <c r="F15" s="4">
        <v>43980</v>
      </c>
      <c r="G15" t="s">
        <v>20</v>
      </c>
      <c r="H15">
        <v>48170</v>
      </c>
      <c r="I15" t="s">
        <v>114</v>
      </c>
    </row>
    <row r="16" spans="2:9" x14ac:dyDescent="0.35">
      <c r="B16" t="s">
        <v>127</v>
      </c>
      <c r="C16" t="s">
        <v>10</v>
      </c>
      <c r="D16">
        <v>21</v>
      </c>
      <c r="E16" t="s">
        <v>16</v>
      </c>
      <c r="F16" s="4">
        <v>44042</v>
      </c>
      <c r="G16" t="s">
        <v>15</v>
      </c>
      <c r="H16">
        <v>37920</v>
      </c>
      <c r="I16" t="s">
        <v>114</v>
      </c>
    </row>
    <row r="17" spans="2:9" x14ac:dyDescent="0.35">
      <c r="B17" t="s">
        <v>128</v>
      </c>
      <c r="C17" t="s">
        <v>10</v>
      </c>
      <c r="D17">
        <v>34</v>
      </c>
      <c r="E17" t="s">
        <v>16</v>
      </c>
      <c r="F17" s="4">
        <v>44642</v>
      </c>
      <c r="G17" t="s">
        <v>15</v>
      </c>
      <c r="H17">
        <v>112650</v>
      </c>
      <c r="I17" t="s">
        <v>114</v>
      </c>
    </row>
    <row r="18" spans="2:9" x14ac:dyDescent="0.35">
      <c r="B18" t="s">
        <v>129</v>
      </c>
      <c r="C18" t="s">
        <v>18</v>
      </c>
      <c r="D18">
        <v>34</v>
      </c>
      <c r="E18" t="s">
        <v>21</v>
      </c>
      <c r="F18" s="4">
        <v>44660</v>
      </c>
      <c r="G18" t="s">
        <v>11</v>
      </c>
      <c r="H18">
        <v>49630</v>
      </c>
      <c r="I18" t="s">
        <v>114</v>
      </c>
    </row>
    <row r="19" spans="2:9" x14ac:dyDescent="0.35">
      <c r="B19" t="s">
        <v>130</v>
      </c>
      <c r="C19" t="s">
        <v>10</v>
      </c>
      <c r="D19">
        <v>36</v>
      </c>
      <c r="E19" t="s">
        <v>16</v>
      </c>
      <c r="F19" s="4">
        <v>43958</v>
      </c>
      <c r="G19" t="s">
        <v>26</v>
      </c>
      <c r="H19">
        <v>118840</v>
      </c>
      <c r="I19" t="s">
        <v>114</v>
      </c>
    </row>
    <row r="20" spans="2:9" x14ac:dyDescent="0.35">
      <c r="B20" t="s">
        <v>131</v>
      </c>
      <c r="C20" t="s">
        <v>10</v>
      </c>
      <c r="D20">
        <v>30</v>
      </c>
      <c r="E20" t="s">
        <v>16</v>
      </c>
      <c r="F20" s="4">
        <v>44789</v>
      </c>
      <c r="G20" t="s">
        <v>26</v>
      </c>
      <c r="H20">
        <v>69710</v>
      </c>
      <c r="I20" t="s">
        <v>114</v>
      </c>
    </row>
    <row r="21" spans="2:9" x14ac:dyDescent="0.35">
      <c r="B21" t="s">
        <v>132</v>
      </c>
      <c r="C21" t="s">
        <v>10</v>
      </c>
      <c r="D21">
        <v>20</v>
      </c>
      <c r="E21" t="s">
        <v>16</v>
      </c>
      <c r="F21" s="4">
        <v>44683</v>
      </c>
      <c r="G21" t="s">
        <v>15</v>
      </c>
      <c r="H21">
        <v>79570</v>
      </c>
      <c r="I21" t="s">
        <v>114</v>
      </c>
    </row>
    <row r="22" spans="2:9" x14ac:dyDescent="0.35">
      <c r="B22" t="s">
        <v>133</v>
      </c>
      <c r="C22" t="s">
        <v>18</v>
      </c>
      <c r="D22">
        <v>22</v>
      </c>
      <c r="E22" t="s">
        <v>12</v>
      </c>
      <c r="F22" s="4">
        <v>44388</v>
      </c>
      <c r="G22" t="s">
        <v>15</v>
      </c>
      <c r="H22">
        <v>76900</v>
      </c>
      <c r="I22" t="s">
        <v>114</v>
      </c>
    </row>
    <row r="23" spans="2:9" x14ac:dyDescent="0.35">
      <c r="B23" t="s">
        <v>134</v>
      </c>
      <c r="C23" t="s">
        <v>10</v>
      </c>
      <c r="D23">
        <v>27</v>
      </c>
      <c r="E23" t="s">
        <v>16</v>
      </c>
      <c r="F23" s="4">
        <v>44073</v>
      </c>
      <c r="G23" t="s">
        <v>11</v>
      </c>
      <c r="H23">
        <v>54970</v>
      </c>
      <c r="I23" t="s">
        <v>114</v>
      </c>
    </row>
    <row r="24" spans="2:9" x14ac:dyDescent="0.35">
      <c r="B24" t="s">
        <v>135</v>
      </c>
      <c r="C24" t="s">
        <v>10</v>
      </c>
      <c r="D24">
        <v>37</v>
      </c>
      <c r="E24" t="s">
        <v>21</v>
      </c>
      <c r="F24" s="4">
        <v>44277</v>
      </c>
      <c r="G24" t="s">
        <v>26</v>
      </c>
      <c r="H24">
        <v>88050</v>
      </c>
      <c r="I24" t="s">
        <v>114</v>
      </c>
    </row>
    <row r="25" spans="2:9" x14ac:dyDescent="0.35">
      <c r="B25" t="s">
        <v>136</v>
      </c>
      <c r="C25" t="s">
        <v>10</v>
      </c>
      <c r="D25">
        <v>43</v>
      </c>
      <c r="E25" t="s">
        <v>16</v>
      </c>
      <c r="F25" s="4">
        <v>44558</v>
      </c>
      <c r="G25" t="s">
        <v>11</v>
      </c>
      <c r="H25">
        <v>36040</v>
      </c>
      <c r="I25" t="s">
        <v>114</v>
      </c>
    </row>
    <row r="26" spans="2:9" x14ac:dyDescent="0.35">
      <c r="B26" t="s">
        <v>137</v>
      </c>
      <c r="C26" t="s">
        <v>18</v>
      </c>
      <c r="D26">
        <v>42</v>
      </c>
      <c r="E26" t="s">
        <v>46</v>
      </c>
      <c r="F26" s="4">
        <v>44718</v>
      </c>
      <c r="G26" t="s">
        <v>15</v>
      </c>
      <c r="H26">
        <v>75000</v>
      </c>
      <c r="I26" t="s">
        <v>114</v>
      </c>
    </row>
    <row r="27" spans="2:9" x14ac:dyDescent="0.35">
      <c r="B27" t="s">
        <v>138</v>
      </c>
      <c r="C27" t="s">
        <v>10</v>
      </c>
      <c r="D27">
        <v>35</v>
      </c>
      <c r="E27" t="s">
        <v>16</v>
      </c>
      <c r="F27" s="4">
        <v>44666</v>
      </c>
      <c r="G27" t="s">
        <v>15</v>
      </c>
      <c r="H27">
        <v>40400</v>
      </c>
      <c r="I27" t="s">
        <v>114</v>
      </c>
    </row>
    <row r="28" spans="2:9" x14ac:dyDescent="0.35">
      <c r="B28" t="s">
        <v>139</v>
      </c>
      <c r="C28" t="s">
        <v>10</v>
      </c>
      <c r="D28">
        <v>24</v>
      </c>
      <c r="E28" t="s">
        <v>16</v>
      </c>
      <c r="F28" s="4">
        <v>44625</v>
      </c>
      <c r="G28" t="s">
        <v>26</v>
      </c>
      <c r="H28">
        <v>100420</v>
      </c>
      <c r="I28" t="s">
        <v>114</v>
      </c>
    </row>
    <row r="29" spans="2:9" x14ac:dyDescent="0.35">
      <c r="B29" t="s">
        <v>140</v>
      </c>
      <c r="C29" t="s">
        <v>18</v>
      </c>
      <c r="D29">
        <v>31</v>
      </c>
      <c r="E29" t="s">
        <v>16</v>
      </c>
      <c r="F29" s="4">
        <v>44604</v>
      </c>
      <c r="G29" t="s">
        <v>26</v>
      </c>
      <c r="H29">
        <v>58100</v>
      </c>
      <c r="I29" t="s">
        <v>114</v>
      </c>
    </row>
    <row r="30" spans="2:9" x14ac:dyDescent="0.35">
      <c r="B30" t="s">
        <v>141</v>
      </c>
      <c r="C30" t="s">
        <v>18</v>
      </c>
      <c r="D30">
        <v>44</v>
      </c>
      <c r="E30" t="s">
        <v>16</v>
      </c>
      <c r="F30" s="4">
        <v>44985</v>
      </c>
      <c r="G30" t="s">
        <v>26</v>
      </c>
      <c r="H30">
        <v>114870</v>
      </c>
      <c r="I30" t="s">
        <v>114</v>
      </c>
    </row>
    <row r="31" spans="2:9" x14ac:dyDescent="0.35">
      <c r="B31" t="s">
        <v>142</v>
      </c>
      <c r="C31" t="s">
        <v>18</v>
      </c>
      <c r="D31">
        <v>32</v>
      </c>
      <c r="E31" t="s">
        <v>16</v>
      </c>
      <c r="F31" s="4">
        <v>44549</v>
      </c>
      <c r="G31" t="s">
        <v>15</v>
      </c>
      <c r="H31">
        <v>41570</v>
      </c>
      <c r="I31" t="s">
        <v>114</v>
      </c>
    </row>
    <row r="32" spans="2:9" x14ac:dyDescent="0.35">
      <c r="B32" t="s">
        <v>143</v>
      </c>
      <c r="C32" t="s">
        <v>18</v>
      </c>
      <c r="D32">
        <v>30</v>
      </c>
      <c r="E32" t="s">
        <v>16</v>
      </c>
      <c r="F32" s="4">
        <v>44800</v>
      </c>
      <c r="G32" t="s">
        <v>15</v>
      </c>
      <c r="H32">
        <v>112570</v>
      </c>
      <c r="I32" t="s">
        <v>114</v>
      </c>
    </row>
    <row r="33" spans="2:9" x14ac:dyDescent="0.35">
      <c r="B33" t="s">
        <v>144</v>
      </c>
      <c r="C33" t="s">
        <v>10</v>
      </c>
      <c r="D33">
        <v>26</v>
      </c>
      <c r="E33" t="s">
        <v>16</v>
      </c>
      <c r="F33" s="4">
        <v>44164</v>
      </c>
      <c r="G33" t="s">
        <v>15</v>
      </c>
      <c r="H33">
        <v>47360</v>
      </c>
      <c r="I33" t="s">
        <v>114</v>
      </c>
    </row>
    <row r="34" spans="2:9" x14ac:dyDescent="0.35">
      <c r="B34" t="s">
        <v>145</v>
      </c>
      <c r="C34" t="s">
        <v>18</v>
      </c>
      <c r="D34">
        <v>21</v>
      </c>
      <c r="E34" t="s">
        <v>16</v>
      </c>
      <c r="F34" s="4">
        <v>44256</v>
      </c>
      <c r="G34" t="s">
        <v>20</v>
      </c>
      <c r="H34">
        <v>65920</v>
      </c>
      <c r="I34" t="s">
        <v>114</v>
      </c>
    </row>
    <row r="35" spans="2:9" x14ac:dyDescent="0.35">
      <c r="B35" t="s">
        <v>146</v>
      </c>
      <c r="C35" t="s">
        <v>18</v>
      </c>
      <c r="D35">
        <v>28</v>
      </c>
      <c r="E35" t="s">
        <v>16</v>
      </c>
      <c r="F35" s="4">
        <v>44571</v>
      </c>
      <c r="G35" t="s">
        <v>15</v>
      </c>
      <c r="H35">
        <v>99970</v>
      </c>
      <c r="I35" t="s">
        <v>114</v>
      </c>
    </row>
    <row r="36" spans="2:9" x14ac:dyDescent="0.35">
      <c r="B36" t="s">
        <v>147</v>
      </c>
      <c r="C36" t="s">
        <v>18</v>
      </c>
      <c r="D36">
        <v>25</v>
      </c>
      <c r="E36" t="s">
        <v>12</v>
      </c>
      <c r="F36" s="4">
        <v>44633</v>
      </c>
      <c r="G36" t="s">
        <v>26</v>
      </c>
      <c r="H36">
        <v>80700</v>
      </c>
      <c r="I36" t="s">
        <v>114</v>
      </c>
    </row>
    <row r="37" spans="2:9" x14ac:dyDescent="0.35">
      <c r="B37" t="s">
        <v>148</v>
      </c>
      <c r="C37" t="s">
        <v>10</v>
      </c>
      <c r="D37">
        <v>24</v>
      </c>
      <c r="E37" t="s">
        <v>21</v>
      </c>
      <c r="F37" s="4">
        <v>44375</v>
      </c>
      <c r="G37" t="s">
        <v>20</v>
      </c>
      <c r="H37">
        <v>52610</v>
      </c>
      <c r="I37" t="s">
        <v>114</v>
      </c>
    </row>
    <row r="38" spans="2:9" x14ac:dyDescent="0.35">
      <c r="B38" t="s">
        <v>149</v>
      </c>
      <c r="C38" t="s">
        <v>10</v>
      </c>
      <c r="D38">
        <v>29</v>
      </c>
      <c r="E38" t="s">
        <v>21</v>
      </c>
      <c r="F38" s="4">
        <v>44119</v>
      </c>
      <c r="G38" t="s">
        <v>26</v>
      </c>
      <c r="H38">
        <v>112110</v>
      </c>
      <c r="I38" t="s">
        <v>114</v>
      </c>
    </row>
    <row r="39" spans="2:9" x14ac:dyDescent="0.35">
      <c r="B39" t="s">
        <v>150</v>
      </c>
      <c r="C39" t="s">
        <v>18</v>
      </c>
      <c r="D39">
        <v>27</v>
      </c>
      <c r="E39" t="s">
        <v>16</v>
      </c>
      <c r="F39" s="4">
        <v>44061</v>
      </c>
      <c r="G39" t="s">
        <v>29</v>
      </c>
      <c r="H39">
        <v>119110</v>
      </c>
      <c r="I39" t="s">
        <v>114</v>
      </c>
    </row>
    <row r="40" spans="2:9" x14ac:dyDescent="0.35">
      <c r="B40" t="s">
        <v>151</v>
      </c>
      <c r="C40" t="s">
        <v>10</v>
      </c>
      <c r="D40">
        <v>22</v>
      </c>
      <c r="E40" t="s">
        <v>12</v>
      </c>
      <c r="F40" s="4">
        <v>44384</v>
      </c>
      <c r="G40" t="s">
        <v>11</v>
      </c>
      <c r="H40">
        <v>112780</v>
      </c>
      <c r="I40" t="s">
        <v>114</v>
      </c>
    </row>
    <row r="41" spans="2:9" x14ac:dyDescent="0.35">
      <c r="B41" t="s">
        <v>152</v>
      </c>
      <c r="C41" t="s">
        <v>18</v>
      </c>
      <c r="D41">
        <v>36</v>
      </c>
      <c r="E41" t="s">
        <v>16</v>
      </c>
      <c r="F41" s="4">
        <v>44023</v>
      </c>
      <c r="G41" t="s">
        <v>15</v>
      </c>
      <c r="H41">
        <v>114890</v>
      </c>
      <c r="I41" t="s">
        <v>114</v>
      </c>
    </row>
    <row r="42" spans="2:9" x14ac:dyDescent="0.35">
      <c r="B42" t="s">
        <v>153</v>
      </c>
      <c r="C42" t="s">
        <v>10</v>
      </c>
      <c r="D42">
        <v>27</v>
      </c>
      <c r="E42" t="s">
        <v>16</v>
      </c>
      <c r="F42" s="4">
        <v>44506</v>
      </c>
      <c r="G42" t="s">
        <v>20</v>
      </c>
      <c r="H42">
        <v>48980</v>
      </c>
      <c r="I42" t="s">
        <v>114</v>
      </c>
    </row>
    <row r="43" spans="2:9" x14ac:dyDescent="0.35">
      <c r="B43" t="s">
        <v>154</v>
      </c>
      <c r="C43" t="s">
        <v>10</v>
      </c>
      <c r="D43">
        <v>21</v>
      </c>
      <c r="E43" t="s">
        <v>16</v>
      </c>
      <c r="F43" s="4">
        <v>44180</v>
      </c>
      <c r="G43" t="s">
        <v>29</v>
      </c>
      <c r="H43">
        <v>75880</v>
      </c>
      <c r="I43" t="s">
        <v>114</v>
      </c>
    </row>
    <row r="44" spans="2:9" x14ac:dyDescent="0.35">
      <c r="B44" t="s">
        <v>155</v>
      </c>
      <c r="C44" t="s">
        <v>18</v>
      </c>
      <c r="D44">
        <v>28</v>
      </c>
      <c r="E44" t="s">
        <v>16</v>
      </c>
      <c r="F44" s="4">
        <v>44296</v>
      </c>
      <c r="G44" t="s">
        <v>11</v>
      </c>
      <c r="H44">
        <v>53240</v>
      </c>
      <c r="I44" t="s">
        <v>114</v>
      </c>
    </row>
    <row r="45" spans="2:9" x14ac:dyDescent="0.35">
      <c r="B45" t="s">
        <v>156</v>
      </c>
      <c r="C45" t="s">
        <v>18</v>
      </c>
      <c r="D45">
        <v>34</v>
      </c>
      <c r="E45" t="s">
        <v>16</v>
      </c>
      <c r="F45" s="4">
        <v>44397</v>
      </c>
      <c r="G45" t="s">
        <v>20</v>
      </c>
      <c r="H45">
        <v>85000</v>
      </c>
      <c r="I45" t="s">
        <v>114</v>
      </c>
    </row>
    <row r="46" spans="2:9" x14ac:dyDescent="0.35">
      <c r="B46" t="s">
        <v>157</v>
      </c>
      <c r="C46" t="s">
        <v>18</v>
      </c>
      <c r="D46">
        <v>21</v>
      </c>
      <c r="E46" t="s">
        <v>16</v>
      </c>
      <c r="F46" s="4">
        <v>44619</v>
      </c>
      <c r="G46" t="s">
        <v>26</v>
      </c>
      <c r="H46">
        <v>33920</v>
      </c>
      <c r="I46" t="s">
        <v>114</v>
      </c>
    </row>
    <row r="47" spans="2:9" x14ac:dyDescent="0.35">
      <c r="B47" t="s">
        <v>158</v>
      </c>
      <c r="C47" t="s">
        <v>18</v>
      </c>
      <c r="D47">
        <v>33</v>
      </c>
      <c r="E47" t="s">
        <v>16</v>
      </c>
      <c r="F47" s="4">
        <v>44253</v>
      </c>
      <c r="G47" t="s">
        <v>26</v>
      </c>
      <c r="H47">
        <v>75280</v>
      </c>
      <c r="I47" t="s">
        <v>114</v>
      </c>
    </row>
    <row r="48" spans="2:9" x14ac:dyDescent="0.35">
      <c r="B48" t="s">
        <v>159</v>
      </c>
      <c r="C48" t="s">
        <v>18</v>
      </c>
      <c r="D48">
        <v>34</v>
      </c>
      <c r="E48" t="s">
        <v>16</v>
      </c>
      <c r="F48" s="4">
        <v>44594</v>
      </c>
      <c r="G48" t="s">
        <v>20</v>
      </c>
      <c r="H48">
        <v>58940</v>
      </c>
      <c r="I48" t="s">
        <v>114</v>
      </c>
    </row>
    <row r="49" spans="2:9" x14ac:dyDescent="0.35">
      <c r="B49" t="s">
        <v>160</v>
      </c>
      <c r="C49" t="s">
        <v>18</v>
      </c>
      <c r="D49">
        <v>28</v>
      </c>
      <c r="E49" t="s">
        <v>16</v>
      </c>
      <c r="F49" s="4">
        <v>44425</v>
      </c>
      <c r="G49" t="s">
        <v>15</v>
      </c>
      <c r="H49">
        <v>104770</v>
      </c>
      <c r="I49" t="s">
        <v>114</v>
      </c>
    </row>
    <row r="50" spans="2:9" x14ac:dyDescent="0.35">
      <c r="B50" t="s">
        <v>161</v>
      </c>
      <c r="C50" t="s">
        <v>10</v>
      </c>
      <c r="D50">
        <v>21</v>
      </c>
      <c r="E50" t="s">
        <v>16</v>
      </c>
      <c r="F50" s="4">
        <v>44701</v>
      </c>
      <c r="G50" t="s">
        <v>15</v>
      </c>
      <c r="H50">
        <v>57090</v>
      </c>
      <c r="I50" t="s">
        <v>114</v>
      </c>
    </row>
    <row r="51" spans="2:9" x14ac:dyDescent="0.35">
      <c r="B51" t="s">
        <v>162</v>
      </c>
      <c r="C51" t="s">
        <v>10</v>
      </c>
      <c r="D51">
        <v>27</v>
      </c>
      <c r="E51" t="s">
        <v>12</v>
      </c>
      <c r="F51" s="4">
        <v>44174</v>
      </c>
      <c r="G51" t="s">
        <v>20</v>
      </c>
      <c r="H51">
        <v>91650</v>
      </c>
      <c r="I51" t="s">
        <v>114</v>
      </c>
    </row>
    <row r="52" spans="2:9" x14ac:dyDescent="0.35">
      <c r="B52" t="s">
        <v>163</v>
      </c>
      <c r="C52" t="s">
        <v>10</v>
      </c>
      <c r="D52">
        <v>42</v>
      </c>
      <c r="E52" t="s">
        <v>21</v>
      </c>
      <c r="F52" s="4">
        <v>44670</v>
      </c>
      <c r="G52" t="s">
        <v>20</v>
      </c>
      <c r="H52">
        <v>70270</v>
      </c>
      <c r="I52" t="s">
        <v>114</v>
      </c>
    </row>
    <row r="53" spans="2:9" x14ac:dyDescent="0.35">
      <c r="B53" t="s">
        <v>164</v>
      </c>
      <c r="C53" t="s">
        <v>18</v>
      </c>
      <c r="D53">
        <v>28</v>
      </c>
      <c r="E53" t="s">
        <v>16</v>
      </c>
      <c r="F53" s="4">
        <v>44124</v>
      </c>
      <c r="G53" t="s">
        <v>20</v>
      </c>
      <c r="H53">
        <v>75970</v>
      </c>
      <c r="I53" t="s">
        <v>114</v>
      </c>
    </row>
    <row r="54" spans="2:9" x14ac:dyDescent="0.35">
      <c r="B54" t="s">
        <v>165</v>
      </c>
      <c r="D54">
        <v>27</v>
      </c>
      <c r="E54" t="s">
        <v>12</v>
      </c>
      <c r="F54" s="4">
        <v>44212</v>
      </c>
      <c r="G54" t="s">
        <v>26</v>
      </c>
      <c r="H54">
        <v>90700</v>
      </c>
      <c r="I54" t="s">
        <v>114</v>
      </c>
    </row>
    <row r="55" spans="2:9" x14ac:dyDescent="0.35">
      <c r="B55" t="s">
        <v>166</v>
      </c>
      <c r="C55" t="s">
        <v>10</v>
      </c>
      <c r="D55">
        <v>30</v>
      </c>
      <c r="E55" t="s">
        <v>16</v>
      </c>
      <c r="F55" s="4">
        <v>44607</v>
      </c>
      <c r="G55" t="s">
        <v>15</v>
      </c>
      <c r="H55">
        <v>60570</v>
      </c>
      <c r="I55" t="s">
        <v>114</v>
      </c>
    </row>
    <row r="56" spans="2:9" x14ac:dyDescent="0.35">
      <c r="B56" t="s">
        <v>167</v>
      </c>
      <c r="C56" t="s">
        <v>10</v>
      </c>
      <c r="D56">
        <v>33</v>
      </c>
      <c r="E56" t="s">
        <v>16</v>
      </c>
      <c r="F56" s="4">
        <v>44103</v>
      </c>
      <c r="G56" t="s">
        <v>15</v>
      </c>
      <c r="H56">
        <v>115920</v>
      </c>
      <c r="I56" t="s">
        <v>114</v>
      </c>
    </row>
    <row r="57" spans="2:9" x14ac:dyDescent="0.35">
      <c r="B57" t="s">
        <v>168</v>
      </c>
      <c r="C57" t="s">
        <v>18</v>
      </c>
      <c r="D57">
        <v>33</v>
      </c>
      <c r="E57" t="s">
        <v>16</v>
      </c>
      <c r="F57" s="4">
        <v>44006</v>
      </c>
      <c r="G57" t="s">
        <v>20</v>
      </c>
      <c r="H57">
        <v>65360</v>
      </c>
      <c r="I57" t="s">
        <v>114</v>
      </c>
    </row>
    <row r="58" spans="2:9" x14ac:dyDescent="0.35">
      <c r="B58" t="s">
        <v>169</v>
      </c>
      <c r="D58">
        <v>30</v>
      </c>
      <c r="E58" t="s">
        <v>16</v>
      </c>
      <c r="F58" s="4">
        <v>44535</v>
      </c>
      <c r="G58" t="s">
        <v>20</v>
      </c>
      <c r="H58">
        <v>64000</v>
      </c>
      <c r="I58" t="s">
        <v>114</v>
      </c>
    </row>
    <row r="59" spans="2:9" x14ac:dyDescent="0.35">
      <c r="B59" t="s">
        <v>170</v>
      </c>
      <c r="C59" t="s">
        <v>18</v>
      </c>
      <c r="D59">
        <v>34</v>
      </c>
      <c r="E59" t="s">
        <v>16</v>
      </c>
      <c r="F59" s="4">
        <v>44383</v>
      </c>
      <c r="G59" t="s">
        <v>20</v>
      </c>
      <c r="H59">
        <v>92450</v>
      </c>
      <c r="I59" t="s">
        <v>114</v>
      </c>
    </row>
    <row r="60" spans="2:9" x14ac:dyDescent="0.35">
      <c r="B60" t="s">
        <v>171</v>
      </c>
      <c r="C60" t="s">
        <v>10</v>
      </c>
      <c r="D60">
        <v>31</v>
      </c>
      <c r="E60" t="s">
        <v>16</v>
      </c>
      <c r="F60" s="4">
        <v>44450</v>
      </c>
      <c r="G60" t="s">
        <v>26</v>
      </c>
      <c r="H60">
        <v>48950</v>
      </c>
      <c r="I60" t="s">
        <v>114</v>
      </c>
    </row>
    <row r="61" spans="2:9" x14ac:dyDescent="0.35">
      <c r="B61" t="s">
        <v>172</v>
      </c>
      <c r="C61" t="s">
        <v>18</v>
      </c>
      <c r="D61">
        <v>27</v>
      </c>
      <c r="E61" t="s">
        <v>16</v>
      </c>
      <c r="F61" s="4">
        <v>44625</v>
      </c>
      <c r="G61" t="s">
        <v>26</v>
      </c>
      <c r="H61">
        <v>83750</v>
      </c>
      <c r="I61" t="s">
        <v>114</v>
      </c>
    </row>
    <row r="62" spans="2:9" x14ac:dyDescent="0.35">
      <c r="B62" t="s">
        <v>173</v>
      </c>
      <c r="C62" t="s">
        <v>18</v>
      </c>
      <c r="D62">
        <v>40</v>
      </c>
      <c r="E62" t="s">
        <v>16</v>
      </c>
      <c r="F62" s="4">
        <v>44276</v>
      </c>
      <c r="G62" t="s">
        <v>26</v>
      </c>
      <c r="H62">
        <v>87620</v>
      </c>
      <c r="I62" t="s">
        <v>114</v>
      </c>
    </row>
    <row r="63" spans="2:9" x14ac:dyDescent="0.35">
      <c r="B63" t="s">
        <v>174</v>
      </c>
      <c r="C63" t="s">
        <v>18</v>
      </c>
      <c r="D63">
        <v>20</v>
      </c>
      <c r="E63" t="s">
        <v>21</v>
      </c>
      <c r="F63" s="4">
        <v>44476</v>
      </c>
      <c r="G63" t="s">
        <v>11</v>
      </c>
      <c r="H63">
        <v>68900</v>
      </c>
      <c r="I63" t="s">
        <v>114</v>
      </c>
    </row>
    <row r="64" spans="2:9" x14ac:dyDescent="0.35">
      <c r="B64" t="s">
        <v>175</v>
      </c>
      <c r="C64" t="s">
        <v>10</v>
      </c>
      <c r="D64">
        <v>32</v>
      </c>
      <c r="E64" t="s">
        <v>16</v>
      </c>
      <c r="F64" s="4">
        <v>44403</v>
      </c>
      <c r="G64" t="s">
        <v>11</v>
      </c>
      <c r="H64">
        <v>53540</v>
      </c>
      <c r="I64" t="s">
        <v>114</v>
      </c>
    </row>
    <row r="65" spans="2:9" x14ac:dyDescent="0.35">
      <c r="B65" t="s">
        <v>176</v>
      </c>
      <c r="C65" t="s">
        <v>10</v>
      </c>
      <c r="D65">
        <v>28</v>
      </c>
      <c r="E65" t="s">
        <v>52</v>
      </c>
      <c r="F65" s="4">
        <v>44758</v>
      </c>
      <c r="G65" t="s">
        <v>11</v>
      </c>
      <c r="H65">
        <v>43510</v>
      </c>
      <c r="I65" t="s">
        <v>114</v>
      </c>
    </row>
    <row r="66" spans="2:9" x14ac:dyDescent="0.35">
      <c r="B66" t="s">
        <v>177</v>
      </c>
      <c r="C66" t="s">
        <v>18</v>
      </c>
      <c r="D66">
        <v>38</v>
      </c>
      <c r="E66" t="s">
        <v>46</v>
      </c>
      <c r="F66" s="4">
        <v>44316</v>
      </c>
      <c r="G66" t="s">
        <v>11</v>
      </c>
      <c r="H66">
        <v>109160</v>
      </c>
      <c r="I66" t="s">
        <v>114</v>
      </c>
    </row>
    <row r="67" spans="2:9" x14ac:dyDescent="0.35">
      <c r="B67" t="s">
        <v>178</v>
      </c>
      <c r="C67" t="s">
        <v>10</v>
      </c>
      <c r="D67">
        <v>40</v>
      </c>
      <c r="E67" t="s">
        <v>16</v>
      </c>
      <c r="F67" s="4">
        <v>44204</v>
      </c>
      <c r="G67" t="s">
        <v>15</v>
      </c>
      <c r="H67">
        <v>99750</v>
      </c>
      <c r="I67" t="s">
        <v>114</v>
      </c>
    </row>
    <row r="68" spans="2:9" x14ac:dyDescent="0.35">
      <c r="B68" t="s">
        <v>179</v>
      </c>
      <c r="C68" t="s">
        <v>18</v>
      </c>
      <c r="D68">
        <v>31</v>
      </c>
      <c r="E68" t="s">
        <v>16</v>
      </c>
      <c r="F68" s="4">
        <v>44084</v>
      </c>
      <c r="G68" t="s">
        <v>26</v>
      </c>
      <c r="H68">
        <v>41980</v>
      </c>
      <c r="I68" t="s">
        <v>114</v>
      </c>
    </row>
    <row r="69" spans="2:9" x14ac:dyDescent="0.35">
      <c r="B69" t="s">
        <v>180</v>
      </c>
      <c r="C69" t="s">
        <v>10</v>
      </c>
      <c r="D69">
        <v>36</v>
      </c>
      <c r="E69" t="s">
        <v>16</v>
      </c>
      <c r="F69" s="4">
        <v>44272</v>
      </c>
      <c r="G69" t="s">
        <v>20</v>
      </c>
      <c r="H69">
        <v>71380</v>
      </c>
      <c r="I69" t="s">
        <v>114</v>
      </c>
    </row>
    <row r="70" spans="2:9" x14ac:dyDescent="0.35">
      <c r="B70" t="s">
        <v>181</v>
      </c>
      <c r="C70" t="s">
        <v>10</v>
      </c>
      <c r="D70">
        <v>27</v>
      </c>
      <c r="E70" t="s">
        <v>52</v>
      </c>
      <c r="F70" s="4">
        <v>44547</v>
      </c>
      <c r="G70" t="s">
        <v>15</v>
      </c>
      <c r="H70">
        <v>113280</v>
      </c>
      <c r="I70" t="s">
        <v>114</v>
      </c>
    </row>
    <row r="71" spans="2:9" x14ac:dyDescent="0.35">
      <c r="B71" t="s">
        <v>182</v>
      </c>
      <c r="C71" t="s">
        <v>18</v>
      </c>
      <c r="D71">
        <v>33</v>
      </c>
      <c r="E71" t="s">
        <v>16</v>
      </c>
      <c r="F71" s="4">
        <v>44747</v>
      </c>
      <c r="G71" t="s">
        <v>20</v>
      </c>
      <c r="H71">
        <v>86570</v>
      </c>
      <c r="I71" t="s">
        <v>114</v>
      </c>
    </row>
    <row r="72" spans="2:9" x14ac:dyDescent="0.35">
      <c r="B72" t="s">
        <v>183</v>
      </c>
      <c r="C72" t="s">
        <v>10</v>
      </c>
      <c r="D72">
        <v>26</v>
      </c>
      <c r="E72" t="s">
        <v>16</v>
      </c>
      <c r="F72" s="4">
        <v>44350</v>
      </c>
      <c r="G72" t="s">
        <v>15</v>
      </c>
      <c r="H72">
        <v>53540</v>
      </c>
      <c r="I72" t="s">
        <v>114</v>
      </c>
    </row>
    <row r="73" spans="2:9" x14ac:dyDescent="0.35">
      <c r="B73" t="s">
        <v>184</v>
      </c>
      <c r="C73" t="s">
        <v>10</v>
      </c>
      <c r="D73">
        <v>37</v>
      </c>
      <c r="E73" t="s">
        <v>16</v>
      </c>
      <c r="F73" s="4">
        <v>44640</v>
      </c>
      <c r="G73" t="s">
        <v>26</v>
      </c>
      <c r="H73">
        <v>69070</v>
      </c>
      <c r="I73" t="s">
        <v>114</v>
      </c>
    </row>
    <row r="74" spans="2:9" x14ac:dyDescent="0.35">
      <c r="B74" t="s">
        <v>185</v>
      </c>
      <c r="C74" t="s">
        <v>18</v>
      </c>
      <c r="D74">
        <v>30</v>
      </c>
      <c r="E74" t="s">
        <v>21</v>
      </c>
      <c r="F74" s="4">
        <v>44328</v>
      </c>
      <c r="G74" t="s">
        <v>20</v>
      </c>
      <c r="H74">
        <v>67910</v>
      </c>
      <c r="I74" t="s">
        <v>114</v>
      </c>
    </row>
    <row r="75" spans="2:9" x14ac:dyDescent="0.35">
      <c r="B75" t="s">
        <v>186</v>
      </c>
      <c r="C75" t="s">
        <v>10</v>
      </c>
      <c r="D75">
        <v>30</v>
      </c>
      <c r="E75" t="s">
        <v>16</v>
      </c>
      <c r="F75" s="4">
        <v>44214</v>
      </c>
      <c r="G75" t="s">
        <v>26</v>
      </c>
      <c r="H75">
        <v>69120</v>
      </c>
      <c r="I75" t="s">
        <v>114</v>
      </c>
    </row>
    <row r="76" spans="2:9" x14ac:dyDescent="0.35">
      <c r="B76" t="s">
        <v>187</v>
      </c>
      <c r="C76" t="s">
        <v>18</v>
      </c>
      <c r="D76">
        <v>34</v>
      </c>
      <c r="E76" t="s">
        <v>16</v>
      </c>
      <c r="F76" s="4">
        <v>44550</v>
      </c>
      <c r="G76" t="s">
        <v>20</v>
      </c>
      <c r="H76">
        <v>60130</v>
      </c>
      <c r="I76" t="s">
        <v>114</v>
      </c>
    </row>
    <row r="77" spans="2:9" x14ac:dyDescent="0.35">
      <c r="B77" t="s">
        <v>188</v>
      </c>
      <c r="C77" t="s">
        <v>10</v>
      </c>
      <c r="D77">
        <v>23</v>
      </c>
      <c r="E77" t="s">
        <v>16</v>
      </c>
      <c r="F77" s="4">
        <v>44378</v>
      </c>
      <c r="G77" t="s">
        <v>15</v>
      </c>
      <c r="H77">
        <v>106460</v>
      </c>
      <c r="I77" t="s">
        <v>114</v>
      </c>
    </row>
    <row r="78" spans="2:9" x14ac:dyDescent="0.35">
      <c r="B78" t="s">
        <v>189</v>
      </c>
      <c r="C78" t="s">
        <v>18</v>
      </c>
      <c r="D78">
        <v>37</v>
      </c>
      <c r="E78" t="s">
        <v>16</v>
      </c>
      <c r="F78" s="4">
        <v>44389</v>
      </c>
      <c r="G78" t="s">
        <v>29</v>
      </c>
      <c r="H78">
        <v>118100</v>
      </c>
      <c r="I78" t="s">
        <v>114</v>
      </c>
    </row>
    <row r="79" spans="2:9" x14ac:dyDescent="0.35">
      <c r="B79" t="s">
        <v>190</v>
      </c>
      <c r="C79" t="s">
        <v>18</v>
      </c>
      <c r="D79">
        <v>36</v>
      </c>
      <c r="E79" t="s">
        <v>16</v>
      </c>
      <c r="F79" s="4">
        <v>44468</v>
      </c>
      <c r="G79" t="s">
        <v>15</v>
      </c>
      <c r="H79">
        <v>78390</v>
      </c>
      <c r="I79" t="s">
        <v>114</v>
      </c>
    </row>
    <row r="80" spans="2:9" x14ac:dyDescent="0.35">
      <c r="B80" t="s">
        <v>191</v>
      </c>
      <c r="C80" t="s">
        <v>18</v>
      </c>
      <c r="D80">
        <v>30</v>
      </c>
      <c r="E80" t="s">
        <v>16</v>
      </c>
      <c r="F80" s="4">
        <v>44789</v>
      </c>
      <c r="G80" t="s">
        <v>15</v>
      </c>
      <c r="H80">
        <v>114180</v>
      </c>
      <c r="I80" t="s">
        <v>114</v>
      </c>
    </row>
    <row r="81" spans="2:9" x14ac:dyDescent="0.35">
      <c r="B81" t="s">
        <v>192</v>
      </c>
      <c r="C81" t="s">
        <v>18</v>
      </c>
      <c r="D81">
        <v>28</v>
      </c>
      <c r="E81" t="s">
        <v>16</v>
      </c>
      <c r="F81" s="4">
        <v>44590</v>
      </c>
      <c r="G81" t="s">
        <v>15</v>
      </c>
      <c r="H81">
        <v>104120</v>
      </c>
      <c r="I81" t="s">
        <v>114</v>
      </c>
    </row>
    <row r="82" spans="2:9" x14ac:dyDescent="0.35">
      <c r="B82" t="s">
        <v>193</v>
      </c>
      <c r="C82" t="s">
        <v>10</v>
      </c>
      <c r="D82">
        <v>30</v>
      </c>
      <c r="E82" t="s">
        <v>16</v>
      </c>
      <c r="F82" s="4">
        <v>44640</v>
      </c>
      <c r="G82" t="s">
        <v>15</v>
      </c>
      <c r="H82">
        <v>67950</v>
      </c>
      <c r="I82" t="s">
        <v>114</v>
      </c>
    </row>
    <row r="83" spans="2:9" x14ac:dyDescent="0.35">
      <c r="B83" t="s">
        <v>194</v>
      </c>
      <c r="C83" t="s">
        <v>18</v>
      </c>
      <c r="D83">
        <v>29</v>
      </c>
      <c r="E83" t="s">
        <v>16</v>
      </c>
      <c r="F83" s="4">
        <v>43962</v>
      </c>
      <c r="G83" t="s">
        <v>26</v>
      </c>
      <c r="H83">
        <v>34980</v>
      </c>
      <c r="I83" t="s">
        <v>114</v>
      </c>
    </row>
    <row r="84" spans="2:9" x14ac:dyDescent="0.35">
      <c r="B84" t="s">
        <v>195</v>
      </c>
      <c r="C84" t="s">
        <v>18</v>
      </c>
      <c r="D84">
        <v>24</v>
      </c>
      <c r="E84" t="s">
        <v>16</v>
      </c>
      <c r="F84" s="4">
        <v>44087</v>
      </c>
      <c r="G84" t="s">
        <v>26</v>
      </c>
      <c r="H84">
        <v>62780</v>
      </c>
      <c r="I84" t="s">
        <v>114</v>
      </c>
    </row>
    <row r="85" spans="2:9" x14ac:dyDescent="0.35">
      <c r="B85" t="s">
        <v>196</v>
      </c>
      <c r="C85" t="s">
        <v>10</v>
      </c>
      <c r="D85">
        <v>20</v>
      </c>
      <c r="E85" t="s">
        <v>16</v>
      </c>
      <c r="F85" s="4">
        <v>44397</v>
      </c>
      <c r="G85" t="s">
        <v>26</v>
      </c>
      <c r="H85">
        <v>107700</v>
      </c>
      <c r="I85" t="s">
        <v>114</v>
      </c>
    </row>
    <row r="86" spans="2:9" x14ac:dyDescent="0.35">
      <c r="B86" t="s">
        <v>197</v>
      </c>
      <c r="C86" t="s">
        <v>10</v>
      </c>
      <c r="D86">
        <v>25</v>
      </c>
      <c r="E86" t="s">
        <v>16</v>
      </c>
      <c r="F86" s="4">
        <v>44322</v>
      </c>
      <c r="G86" t="s">
        <v>11</v>
      </c>
      <c r="H86">
        <v>65700</v>
      </c>
      <c r="I86" t="s">
        <v>114</v>
      </c>
    </row>
    <row r="87" spans="2:9" x14ac:dyDescent="0.35">
      <c r="B87" t="s">
        <v>198</v>
      </c>
      <c r="C87" t="s">
        <v>18</v>
      </c>
      <c r="D87">
        <v>33</v>
      </c>
      <c r="E87" t="s">
        <v>52</v>
      </c>
      <c r="F87" s="4">
        <v>44313</v>
      </c>
      <c r="G87" t="s">
        <v>26</v>
      </c>
      <c r="H87">
        <v>75480</v>
      </c>
      <c r="I87" t="s">
        <v>114</v>
      </c>
    </row>
    <row r="88" spans="2:9" x14ac:dyDescent="0.35">
      <c r="B88" t="s">
        <v>199</v>
      </c>
      <c r="C88" t="s">
        <v>10</v>
      </c>
      <c r="D88">
        <v>33</v>
      </c>
      <c r="E88" t="s">
        <v>16</v>
      </c>
      <c r="F88" s="4">
        <v>44448</v>
      </c>
      <c r="G88" t="s">
        <v>26</v>
      </c>
      <c r="H88">
        <v>53870</v>
      </c>
      <c r="I88" t="s">
        <v>114</v>
      </c>
    </row>
    <row r="89" spans="2:9" x14ac:dyDescent="0.35">
      <c r="B89" t="s">
        <v>200</v>
      </c>
      <c r="C89" t="s">
        <v>18</v>
      </c>
      <c r="D89">
        <v>36</v>
      </c>
      <c r="E89" t="s">
        <v>16</v>
      </c>
      <c r="F89" s="4">
        <v>44433</v>
      </c>
      <c r="G89" t="s">
        <v>11</v>
      </c>
      <c r="H89">
        <v>78540</v>
      </c>
      <c r="I89" t="s">
        <v>114</v>
      </c>
    </row>
    <row r="90" spans="2:9" x14ac:dyDescent="0.35">
      <c r="B90" t="s">
        <v>201</v>
      </c>
      <c r="C90" t="s">
        <v>10</v>
      </c>
      <c r="D90">
        <v>19</v>
      </c>
      <c r="E90" t="s">
        <v>16</v>
      </c>
      <c r="F90" s="4">
        <v>44218</v>
      </c>
      <c r="G90" t="s">
        <v>15</v>
      </c>
      <c r="H90">
        <v>58960</v>
      </c>
      <c r="I90" t="s">
        <v>114</v>
      </c>
    </row>
    <row r="91" spans="2:9" x14ac:dyDescent="0.35">
      <c r="B91" t="s">
        <v>202</v>
      </c>
      <c r="C91" t="s">
        <v>10</v>
      </c>
      <c r="D91">
        <v>46</v>
      </c>
      <c r="E91" t="s">
        <v>16</v>
      </c>
      <c r="F91" s="4">
        <v>44697</v>
      </c>
      <c r="G91" t="s">
        <v>15</v>
      </c>
      <c r="H91">
        <v>70610</v>
      </c>
      <c r="I91" t="s">
        <v>114</v>
      </c>
    </row>
    <row r="92" spans="2:9" x14ac:dyDescent="0.35">
      <c r="B92" t="s">
        <v>203</v>
      </c>
      <c r="C92" t="s">
        <v>10</v>
      </c>
      <c r="D92">
        <v>33</v>
      </c>
      <c r="E92" t="s">
        <v>16</v>
      </c>
      <c r="F92" s="4">
        <v>44181</v>
      </c>
      <c r="G92" t="s">
        <v>20</v>
      </c>
      <c r="H92">
        <v>59430</v>
      </c>
      <c r="I92" t="s">
        <v>114</v>
      </c>
    </row>
    <row r="93" spans="2:9" x14ac:dyDescent="0.35">
      <c r="B93" t="s">
        <v>204</v>
      </c>
      <c r="C93" t="s">
        <v>10</v>
      </c>
      <c r="D93">
        <v>33</v>
      </c>
      <c r="E93" t="s">
        <v>12</v>
      </c>
      <c r="F93" s="4">
        <v>44640</v>
      </c>
      <c r="G93" t="s">
        <v>15</v>
      </c>
      <c r="H93">
        <v>48530</v>
      </c>
      <c r="I93" t="s">
        <v>114</v>
      </c>
    </row>
    <row r="94" spans="2:9" x14ac:dyDescent="0.35">
      <c r="B94" t="s">
        <v>205</v>
      </c>
      <c r="C94" t="s">
        <v>18</v>
      </c>
      <c r="D94">
        <v>33</v>
      </c>
      <c r="E94" t="s">
        <v>16</v>
      </c>
      <c r="F94" s="4">
        <v>44129</v>
      </c>
      <c r="G94" t="s">
        <v>26</v>
      </c>
      <c r="H94">
        <v>96140</v>
      </c>
      <c r="I94" t="s">
        <v>114</v>
      </c>
    </row>
    <row r="95" spans="2:9" x14ac:dyDescent="0.35">
      <c r="B95" t="s">
        <v>113</v>
      </c>
      <c r="C95" t="s">
        <v>10</v>
      </c>
      <c r="D95">
        <v>20</v>
      </c>
      <c r="E95" t="s">
        <v>16</v>
      </c>
      <c r="F95" s="4">
        <v>44122</v>
      </c>
      <c r="G95" t="s">
        <v>26</v>
      </c>
      <c r="H95">
        <v>112650</v>
      </c>
      <c r="I95" t="s">
        <v>114</v>
      </c>
    </row>
    <row r="96" spans="2:9" x14ac:dyDescent="0.35">
      <c r="B96" t="s">
        <v>115</v>
      </c>
      <c r="C96" t="s">
        <v>18</v>
      </c>
      <c r="D96">
        <v>32</v>
      </c>
      <c r="E96" t="s">
        <v>12</v>
      </c>
      <c r="F96" s="4">
        <v>44293</v>
      </c>
      <c r="G96" t="s">
        <v>26</v>
      </c>
      <c r="H96">
        <v>43840</v>
      </c>
      <c r="I96" t="s">
        <v>114</v>
      </c>
    </row>
    <row r="97" spans="2:9" x14ac:dyDescent="0.35">
      <c r="B97" t="s">
        <v>116</v>
      </c>
      <c r="C97" t="s">
        <v>10</v>
      </c>
      <c r="D97">
        <v>31</v>
      </c>
      <c r="E97" t="s">
        <v>16</v>
      </c>
      <c r="F97" s="4">
        <v>44663</v>
      </c>
      <c r="G97" t="s">
        <v>15</v>
      </c>
      <c r="H97">
        <v>103550</v>
      </c>
      <c r="I97" t="s">
        <v>114</v>
      </c>
    </row>
    <row r="98" spans="2:9" x14ac:dyDescent="0.35">
      <c r="B98" t="s">
        <v>117</v>
      </c>
      <c r="C98" t="s">
        <v>18</v>
      </c>
      <c r="D98">
        <v>32</v>
      </c>
      <c r="E98" t="s">
        <v>16</v>
      </c>
      <c r="F98" s="4">
        <v>44339</v>
      </c>
      <c r="G98" t="s">
        <v>29</v>
      </c>
      <c r="H98">
        <v>45510</v>
      </c>
      <c r="I98" t="s">
        <v>114</v>
      </c>
    </row>
    <row r="99" spans="2:9" x14ac:dyDescent="0.35">
      <c r="B99" t="s">
        <v>118</v>
      </c>
      <c r="D99">
        <v>37</v>
      </c>
      <c r="E99" t="s">
        <v>21</v>
      </c>
      <c r="F99" s="4">
        <v>44085</v>
      </c>
      <c r="G99" t="s">
        <v>20</v>
      </c>
      <c r="H99">
        <v>115440</v>
      </c>
      <c r="I99" t="s">
        <v>114</v>
      </c>
    </row>
    <row r="100" spans="2:9" x14ac:dyDescent="0.35">
      <c r="B100" t="s">
        <v>119</v>
      </c>
      <c r="C100" t="s">
        <v>18</v>
      </c>
      <c r="D100">
        <v>38</v>
      </c>
      <c r="E100" t="s">
        <v>12</v>
      </c>
      <c r="F100" s="4">
        <v>44268</v>
      </c>
      <c r="G100" t="s">
        <v>11</v>
      </c>
      <c r="H100">
        <v>56870</v>
      </c>
      <c r="I100" t="s">
        <v>114</v>
      </c>
    </row>
    <row r="101" spans="2:9" x14ac:dyDescent="0.35">
      <c r="B101" t="s">
        <v>120</v>
      </c>
      <c r="C101" t="s">
        <v>18</v>
      </c>
      <c r="D101">
        <v>25</v>
      </c>
      <c r="E101" t="s">
        <v>16</v>
      </c>
      <c r="F101" s="4">
        <v>44144</v>
      </c>
      <c r="G101" t="s">
        <v>11</v>
      </c>
      <c r="H101">
        <v>92700</v>
      </c>
      <c r="I101" t="s">
        <v>114</v>
      </c>
    </row>
    <row r="102" spans="2:9" x14ac:dyDescent="0.35">
      <c r="B102" t="s">
        <v>121</v>
      </c>
      <c r="D102">
        <v>32</v>
      </c>
      <c r="E102" t="s">
        <v>16</v>
      </c>
      <c r="F102" s="4">
        <v>44713</v>
      </c>
      <c r="G102" t="s">
        <v>26</v>
      </c>
      <c r="H102">
        <v>91310</v>
      </c>
      <c r="I102" t="s">
        <v>114</v>
      </c>
    </row>
    <row r="103" spans="2:9" x14ac:dyDescent="0.35">
      <c r="B103" t="s">
        <v>122</v>
      </c>
      <c r="C103" t="s">
        <v>10</v>
      </c>
      <c r="D103">
        <v>33</v>
      </c>
      <c r="E103" t="s">
        <v>16</v>
      </c>
      <c r="F103" s="4">
        <v>44324</v>
      </c>
      <c r="G103" t="s">
        <v>11</v>
      </c>
      <c r="H103">
        <v>74550</v>
      </c>
      <c r="I103" t="s">
        <v>114</v>
      </c>
    </row>
    <row r="104" spans="2:9" x14ac:dyDescent="0.35">
      <c r="B104" t="s">
        <v>123</v>
      </c>
      <c r="C104" t="s">
        <v>10</v>
      </c>
      <c r="D104">
        <v>25</v>
      </c>
      <c r="E104" t="s">
        <v>12</v>
      </c>
      <c r="F104" s="4">
        <v>44665</v>
      </c>
      <c r="G104" t="s">
        <v>15</v>
      </c>
      <c r="H104">
        <v>109190</v>
      </c>
      <c r="I104" t="s">
        <v>114</v>
      </c>
    </row>
    <row r="105" spans="2:9" x14ac:dyDescent="0.35">
      <c r="B105" t="s">
        <v>124</v>
      </c>
      <c r="C105" t="s">
        <v>18</v>
      </c>
      <c r="D105">
        <v>40</v>
      </c>
      <c r="E105" t="s">
        <v>16</v>
      </c>
      <c r="F105" s="4">
        <v>44320</v>
      </c>
      <c r="G105" t="s">
        <v>26</v>
      </c>
      <c r="H105">
        <v>104410</v>
      </c>
      <c r="I105" t="s">
        <v>114</v>
      </c>
    </row>
    <row r="106" spans="2:9" x14ac:dyDescent="0.35">
      <c r="B106" t="s">
        <v>125</v>
      </c>
      <c r="C106" t="s">
        <v>10</v>
      </c>
      <c r="D106">
        <v>30</v>
      </c>
      <c r="E106" t="s">
        <v>16</v>
      </c>
      <c r="F106" s="4">
        <v>44544</v>
      </c>
      <c r="G106" t="s">
        <v>20</v>
      </c>
      <c r="H106">
        <v>96800</v>
      </c>
      <c r="I106" t="s">
        <v>114</v>
      </c>
    </row>
    <row r="107" spans="2:9" x14ac:dyDescent="0.35">
      <c r="B107" t="s">
        <v>126</v>
      </c>
      <c r="C107" t="s">
        <v>10</v>
      </c>
      <c r="D107">
        <v>28</v>
      </c>
      <c r="E107" t="s">
        <v>12</v>
      </c>
      <c r="F107" s="4">
        <v>43980</v>
      </c>
      <c r="G107" t="s">
        <v>20</v>
      </c>
      <c r="H107">
        <v>48170</v>
      </c>
      <c r="I107" t="s">
        <v>114</v>
      </c>
    </row>
    <row r="108" spans="2:9" x14ac:dyDescent="0.35">
      <c r="B108" t="s">
        <v>127</v>
      </c>
      <c r="C108" t="s">
        <v>10</v>
      </c>
      <c r="D108">
        <v>21</v>
      </c>
      <c r="E108" t="s">
        <v>16</v>
      </c>
      <c r="F108" s="4">
        <v>44042</v>
      </c>
      <c r="G108" t="s">
        <v>15</v>
      </c>
      <c r="H108">
        <v>37920</v>
      </c>
      <c r="I108" t="s">
        <v>114</v>
      </c>
    </row>
    <row r="109" spans="2:9" x14ac:dyDescent="0.35">
      <c r="B109" t="s">
        <v>128</v>
      </c>
      <c r="C109" t="s">
        <v>10</v>
      </c>
      <c r="D109">
        <v>34</v>
      </c>
      <c r="E109" t="s">
        <v>16</v>
      </c>
      <c r="F109" s="4">
        <v>44642</v>
      </c>
      <c r="G109" t="s">
        <v>15</v>
      </c>
      <c r="H109">
        <v>112650</v>
      </c>
      <c r="I109" t="s">
        <v>114</v>
      </c>
    </row>
    <row r="110" spans="2:9" x14ac:dyDescent="0.35">
      <c r="B110" t="s">
        <v>129</v>
      </c>
      <c r="C110" t="s">
        <v>18</v>
      </c>
      <c r="D110">
        <v>34</v>
      </c>
      <c r="E110" t="s">
        <v>21</v>
      </c>
      <c r="F110" s="4">
        <v>44660</v>
      </c>
      <c r="G110" t="s">
        <v>11</v>
      </c>
      <c r="H110">
        <v>49630</v>
      </c>
      <c r="I110" t="s">
        <v>114</v>
      </c>
    </row>
    <row r="111" spans="2:9" x14ac:dyDescent="0.35">
      <c r="B111" t="s">
        <v>130</v>
      </c>
      <c r="C111" t="s">
        <v>10</v>
      </c>
      <c r="D111">
        <v>36</v>
      </c>
      <c r="E111" t="s">
        <v>16</v>
      </c>
      <c r="F111" s="4">
        <v>43958</v>
      </c>
      <c r="G111" t="s">
        <v>26</v>
      </c>
      <c r="H111">
        <v>118840</v>
      </c>
      <c r="I111" t="s">
        <v>114</v>
      </c>
    </row>
    <row r="112" spans="2:9" x14ac:dyDescent="0.35">
      <c r="B112" t="s">
        <v>131</v>
      </c>
      <c r="C112" t="s">
        <v>10</v>
      </c>
      <c r="D112">
        <v>30</v>
      </c>
      <c r="E112" t="s">
        <v>16</v>
      </c>
      <c r="F112" s="4">
        <v>44789</v>
      </c>
      <c r="G112" t="s">
        <v>26</v>
      </c>
      <c r="H112">
        <v>69710</v>
      </c>
      <c r="I112" t="s">
        <v>114</v>
      </c>
    </row>
    <row r="113" spans="2:9" x14ac:dyDescent="0.35">
      <c r="B113" t="s">
        <v>132</v>
      </c>
      <c r="C113" t="s">
        <v>10</v>
      </c>
      <c r="D113">
        <v>20</v>
      </c>
      <c r="E113" t="s">
        <v>16</v>
      </c>
      <c r="F113" s="4">
        <v>44683</v>
      </c>
      <c r="G113" t="s">
        <v>15</v>
      </c>
      <c r="H113">
        <v>79570</v>
      </c>
      <c r="I113" t="s">
        <v>114</v>
      </c>
    </row>
    <row r="114" spans="2:9" x14ac:dyDescent="0.35">
      <c r="B114" t="s">
        <v>133</v>
      </c>
      <c r="C114" t="s">
        <v>18</v>
      </c>
      <c r="D114">
        <v>22</v>
      </c>
      <c r="E114" t="s">
        <v>12</v>
      </c>
      <c r="F114" s="4">
        <v>44388</v>
      </c>
      <c r="G114" t="s">
        <v>15</v>
      </c>
      <c r="H114">
        <v>76900</v>
      </c>
      <c r="I114" t="s">
        <v>114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681F-0940-41F1-AB25-90C572CCA0CF}">
  <sheetPr>
    <tabColor theme="5"/>
  </sheetPr>
  <dimension ref="A1:N184"/>
  <sheetViews>
    <sheetView zoomScale="65" zoomScaleNormal="50" workbookViewId="0">
      <selection activeCell="N12" sqref="N12"/>
    </sheetView>
  </sheetViews>
  <sheetFormatPr defaultRowHeight="14.5" x14ac:dyDescent="0.35"/>
  <cols>
    <col min="1" max="1" width="28.1796875" bestFit="1" customWidth="1"/>
    <col min="2" max="2" width="14.81640625" customWidth="1"/>
    <col min="3" max="3" width="17.1796875" customWidth="1"/>
    <col min="4" max="4" width="14.26953125" customWidth="1"/>
    <col min="5" max="5" width="15.453125" style="26" customWidth="1"/>
    <col min="6" max="6" width="15.81640625" style="7" customWidth="1"/>
    <col min="7" max="7" width="17.26953125" customWidth="1"/>
    <col min="8" max="8" width="14.7265625" customWidth="1"/>
    <col min="9" max="9" width="24.81640625" style="9" customWidth="1"/>
    <col min="11" max="11" width="18.453125" customWidth="1"/>
    <col min="12" max="12" width="17.54296875" customWidth="1"/>
    <col min="13" max="13" width="13.81640625" customWidth="1"/>
  </cols>
  <sheetData>
    <row r="1" spans="1:14" x14ac:dyDescent="0.35">
      <c r="A1" t="s">
        <v>1</v>
      </c>
      <c r="B1" t="s">
        <v>2</v>
      </c>
      <c r="C1" t="s">
        <v>3</v>
      </c>
      <c r="D1" t="s">
        <v>4</v>
      </c>
      <c r="E1" s="26" t="s">
        <v>5</v>
      </c>
      <c r="F1" s="7" t="s">
        <v>6</v>
      </c>
      <c r="G1" t="s">
        <v>7</v>
      </c>
      <c r="H1" t="s">
        <v>8</v>
      </c>
      <c r="I1" s="9" t="s">
        <v>206</v>
      </c>
    </row>
    <row r="2" spans="1:14" x14ac:dyDescent="0.35">
      <c r="A2" t="s">
        <v>150</v>
      </c>
      <c r="B2" t="s">
        <v>18</v>
      </c>
      <c r="C2" t="s">
        <v>29</v>
      </c>
      <c r="D2">
        <v>27</v>
      </c>
      <c r="E2" s="26">
        <v>44061</v>
      </c>
      <c r="F2" s="7">
        <v>119110</v>
      </c>
      <c r="G2" t="s">
        <v>16</v>
      </c>
      <c r="H2" t="s">
        <v>114</v>
      </c>
      <c r="I2" s="9">
        <f ca="1">(TODAY()-complete[[#This Row],[Date Joined]])/365</f>
        <v>3.7287671232876711</v>
      </c>
    </row>
    <row r="3" spans="1:14" x14ac:dyDescent="0.35">
      <c r="A3" t="s">
        <v>130</v>
      </c>
      <c r="B3" t="s">
        <v>10</v>
      </c>
      <c r="C3" t="s">
        <v>26</v>
      </c>
      <c r="D3">
        <v>36</v>
      </c>
      <c r="E3" s="26">
        <v>43958</v>
      </c>
      <c r="F3" s="7">
        <v>118840</v>
      </c>
      <c r="G3" t="s">
        <v>16</v>
      </c>
      <c r="H3" t="s">
        <v>114</v>
      </c>
      <c r="I3" s="9">
        <f ca="1">(TODAY()-complete[[#This Row],[Date Joined]])/365</f>
        <v>4.0109589041095894</v>
      </c>
      <c r="K3" s="18" t="s">
        <v>207</v>
      </c>
      <c r="L3" s="6">
        <f>AVERAGE(complete[Salary])</f>
        <v>77173.715846994543</v>
      </c>
      <c r="N3" s="7"/>
    </row>
    <row r="4" spans="1:14" x14ac:dyDescent="0.35">
      <c r="A4" t="s">
        <v>189</v>
      </c>
      <c r="B4" t="s">
        <v>18</v>
      </c>
      <c r="C4" t="s">
        <v>29</v>
      </c>
      <c r="D4">
        <v>37</v>
      </c>
      <c r="E4" s="26">
        <v>44389</v>
      </c>
      <c r="F4" s="7">
        <v>118100</v>
      </c>
      <c r="G4" t="s">
        <v>16</v>
      </c>
      <c r="H4" t="s">
        <v>114</v>
      </c>
      <c r="I4" s="9">
        <f ca="1">(TODAY()-complete[[#This Row],[Date Joined]])/365</f>
        <v>2.8301369863013699</v>
      </c>
      <c r="K4" s="18" t="s">
        <v>208</v>
      </c>
      <c r="L4" s="9">
        <f ca="1">AVERAGE(complete[Tenure])</f>
        <v>2.7094992140130256</v>
      </c>
    </row>
    <row r="5" spans="1:14" x14ac:dyDescent="0.35">
      <c r="A5" t="s">
        <v>167</v>
      </c>
      <c r="B5" t="s">
        <v>10</v>
      </c>
      <c r="C5" t="s">
        <v>15</v>
      </c>
      <c r="D5">
        <v>33</v>
      </c>
      <c r="E5" s="26">
        <v>44103</v>
      </c>
      <c r="F5" s="7">
        <v>115920</v>
      </c>
      <c r="G5" t="s">
        <v>16</v>
      </c>
      <c r="H5" t="s">
        <v>114</v>
      </c>
      <c r="I5" s="9">
        <f ca="1">(TODAY()-complete[[#This Row],[Date Joined]])/365</f>
        <v>3.6136986301369864</v>
      </c>
      <c r="K5" s="18" t="s">
        <v>209</v>
      </c>
      <c r="L5" s="9">
        <f>AVERAGE(complete[Age])</f>
        <v>30.42622950819672</v>
      </c>
    </row>
    <row r="6" spans="1:14" x14ac:dyDescent="0.35">
      <c r="A6" t="s">
        <v>118</v>
      </c>
      <c r="B6" t="s">
        <v>210</v>
      </c>
      <c r="C6" t="s">
        <v>20</v>
      </c>
      <c r="D6">
        <v>37</v>
      </c>
      <c r="E6" s="26">
        <v>44085</v>
      </c>
      <c r="F6" s="7">
        <v>115440</v>
      </c>
      <c r="G6" t="s">
        <v>21</v>
      </c>
      <c r="H6" t="s">
        <v>114</v>
      </c>
      <c r="I6" s="9">
        <f ca="1">(TODAY()-complete[[#This Row],[Date Joined]])/365</f>
        <v>3.6630136986301371</v>
      </c>
      <c r="K6" s="18" t="s">
        <v>211</v>
      </c>
      <c r="L6" s="8">
        <f>L9/L8</f>
        <v>0.46994535519125685</v>
      </c>
    </row>
    <row r="7" spans="1:14" x14ac:dyDescent="0.35">
      <c r="A7" t="s">
        <v>152</v>
      </c>
      <c r="B7" t="s">
        <v>18</v>
      </c>
      <c r="C7" t="s">
        <v>15</v>
      </c>
      <c r="D7">
        <v>36</v>
      </c>
      <c r="E7" s="26">
        <v>44023</v>
      </c>
      <c r="F7" s="7">
        <v>114890</v>
      </c>
      <c r="G7" t="s">
        <v>16</v>
      </c>
      <c r="H7" t="s">
        <v>114</v>
      </c>
      <c r="I7" s="9">
        <f ca="1">(TODAY()-complete[[#This Row],[Date Joined]])/365</f>
        <v>3.8328767123287673</v>
      </c>
      <c r="K7" s="18"/>
    </row>
    <row r="8" spans="1:14" x14ac:dyDescent="0.35">
      <c r="A8" t="s">
        <v>141</v>
      </c>
      <c r="B8" t="s">
        <v>18</v>
      </c>
      <c r="C8" t="s">
        <v>26</v>
      </c>
      <c r="D8">
        <v>44</v>
      </c>
      <c r="E8" s="26">
        <v>44985</v>
      </c>
      <c r="F8" s="7">
        <v>114870</v>
      </c>
      <c r="G8" t="s">
        <v>16</v>
      </c>
      <c r="H8" t="s">
        <v>114</v>
      </c>
      <c r="I8" s="9">
        <f ca="1">(TODAY()-complete[[#This Row],[Date Joined]])/365</f>
        <v>1.1972602739726028</v>
      </c>
      <c r="K8" s="18" t="s">
        <v>212</v>
      </c>
      <c r="L8">
        <f>COUNTA(complete[Gender])</f>
        <v>183</v>
      </c>
    </row>
    <row r="9" spans="1:14" x14ac:dyDescent="0.35">
      <c r="A9" t="s">
        <v>191</v>
      </c>
      <c r="B9" t="s">
        <v>18</v>
      </c>
      <c r="C9" t="s">
        <v>15</v>
      </c>
      <c r="D9">
        <v>30</v>
      </c>
      <c r="E9" s="26">
        <v>44789</v>
      </c>
      <c r="F9" s="7">
        <v>114180</v>
      </c>
      <c r="G9" t="s">
        <v>16</v>
      </c>
      <c r="H9" t="s">
        <v>114</v>
      </c>
      <c r="I9" s="9">
        <f ca="1">(TODAY()-complete[[#This Row],[Date Joined]])/365</f>
        <v>1.7342465753424658</v>
      </c>
      <c r="K9" s="18" t="s">
        <v>213</v>
      </c>
      <c r="L9">
        <f>COUNTIFS(complete[Gender],"female")</f>
        <v>86</v>
      </c>
    </row>
    <row r="10" spans="1:14" x14ac:dyDescent="0.35">
      <c r="A10" t="s">
        <v>181</v>
      </c>
      <c r="B10" t="s">
        <v>10</v>
      </c>
      <c r="C10" t="s">
        <v>15</v>
      </c>
      <c r="D10">
        <v>27</v>
      </c>
      <c r="E10" s="26">
        <v>44547</v>
      </c>
      <c r="F10" s="7">
        <v>113280</v>
      </c>
      <c r="G10" t="s">
        <v>52</v>
      </c>
      <c r="H10" t="s">
        <v>114</v>
      </c>
      <c r="I10" s="9">
        <f ca="1">(TODAY()-complete[[#This Row],[Date Joined]])/365</f>
        <v>2.3972602739726026</v>
      </c>
    </row>
    <row r="11" spans="1:14" x14ac:dyDescent="0.35">
      <c r="A11" t="s">
        <v>151</v>
      </c>
      <c r="B11" t="s">
        <v>10</v>
      </c>
      <c r="C11" t="s">
        <v>11</v>
      </c>
      <c r="D11">
        <v>22</v>
      </c>
      <c r="E11" s="26">
        <v>44384</v>
      </c>
      <c r="F11" s="7">
        <v>112780</v>
      </c>
      <c r="G11" t="s">
        <v>12</v>
      </c>
      <c r="H11" t="s">
        <v>114</v>
      </c>
      <c r="I11" s="9">
        <f ca="1">(TODAY()-complete[[#This Row],[Date Joined]])/365</f>
        <v>2.8438356164383563</v>
      </c>
    </row>
    <row r="12" spans="1:14" x14ac:dyDescent="0.35">
      <c r="A12" t="s">
        <v>113</v>
      </c>
      <c r="B12" t="s">
        <v>10</v>
      </c>
      <c r="C12" t="s">
        <v>26</v>
      </c>
      <c r="D12">
        <v>20</v>
      </c>
      <c r="E12" s="26">
        <v>44122</v>
      </c>
      <c r="F12" s="7">
        <v>112650</v>
      </c>
      <c r="G12" t="s">
        <v>16</v>
      </c>
      <c r="H12" t="s">
        <v>114</v>
      </c>
      <c r="I12" s="9">
        <f ca="1">(TODAY()-complete[[#This Row],[Date Joined]])/365</f>
        <v>3.5616438356164384</v>
      </c>
    </row>
    <row r="13" spans="1:14" x14ac:dyDescent="0.35">
      <c r="A13" t="s">
        <v>128</v>
      </c>
      <c r="B13" t="s">
        <v>10</v>
      </c>
      <c r="C13" t="s">
        <v>15</v>
      </c>
      <c r="D13">
        <v>34</v>
      </c>
      <c r="E13" s="26">
        <v>44642</v>
      </c>
      <c r="F13" s="7">
        <v>112650</v>
      </c>
      <c r="G13" t="s">
        <v>16</v>
      </c>
      <c r="H13" t="s">
        <v>114</v>
      </c>
      <c r="I13" s="9">
        <f ca="1">(TODAY()-complete[[#This Row],[Date Joined]])/365</f>
        <v>2.1369863013698631</v>
      </c>
    </row>
    <row r="14" spans="1:14" x14ac:dyDescent="0.35">
      <c r="A14" t="s">
        <v>143</v>
      </c>
      <c r="B14" t="s">
        <v>18</v>
      </c>
      <c r="C14" t="s">
        <v>15</v>
      </c>
      <c r="D14">
        <v>30</v>
      </c>
      <c r="E14" s="26">
        <v>44800</v>
      </c>
      <c r="F14" s="7">
        <v>112570</v>
      </c>
      <c r="G14" t="s">
        <v>16</v>
      </c>
      <c r="H14" t="s">
        <v>114</v>
      </c>
      <c r="I14" s="9">
        <f ca="1">(TODAY()-complete[[#This Row],[Date Joined]])/365</f>
        <v>1.704109589041096</v>
      </c>
    </row>
    <row r="15" spans="1:14" x14ac:dyDescent="0.35">
      <c r="A15" t="s">
        <v>149</v>
      </c>
      <c r="B15" t="s">
        <v>10</v>
      </c>
      <c r="C15" t="s">
        <v>26</v>
      </c>
      <c r="D15">
        <v>29</v>
      </c>
      <c r="E15" s="26">
        <v>44119</v>
      </c>
      <c r="F15" s="7">
        <v>112110</v>
      </c>
      <c r="G15" t="s">
        <v>21</v>
      </c>
      <c r="H15" t="s">
        <v>114</v>
      </c>
      <c r="I15" s="9">
        <f ca="1">(TODAY()-complete[[#This Row],[Date Joined]])/365</f>
        <v>3.56986301369863</v>
      </c>
    </row>
    <row r="16" spans="1:14" x14ac:dyDescent="0.35">
      <c r="A16" t="s">
        <v>123</v>
      </c>
      <c r="B16" t="s">
        <v>10</v>
      </c>
      <c r="C16" t="s">
        <v>15</v>
      </c>
      <c r="D16">
        <v>25</v>
      </c>
      <c r="E16" s="26">
        <v>44665</v>
      </c>
      <c r="F16" s="7">
        <v>109190</v>
      </c>
      <c r="G16" t="s">
        <v>12</v>
      </c>
      <c r="H16" t="s">
        <v>114</v>
      </c>
      <c r="I16" s="9">
        <f ca="1">(TODAY()-complete[[#This Row],[Date Joined]])/365</f>
        <v>2.0739726027397261</v>
      </c>
      <c r="K16" s="21" t="s">
        <v>214</v>
      </c>
      <c r="L16" s="11" t="s">
        <v>215</v>
      </c>
    </row>
    <row r="17" spans="1:12" x14ac:dyDescent="0.35">
      <c r="A17" t="s">
        <v>177</v>
      </c>
      <c r="B17" t="s">
        <v>18</v>
      </c>
      <c r="C17" t="s">
        <v>11</v>
      </c>
      <c r="D17">
        <v>38</v>
      </c>
      <c r="E17" s="26">
        <v>44316</v>
      </c>
      <c r="F17" s="7">
        <v>109160</v>
      </c>
      <c r="G17" t="s">
        <v>46</v>
      </c>
      <c r="H17" t="s">
        <v>114</v>
      </c>
      <c r="I17" s="9">
        <f ca="1">(TODAY()-complete[[#This Row],[Date Joined]])/365</f>
        <v>3.0301369863013701</v>
      </c>
      <c r="K17" s="22"/>
    </row>
    <row r="18" spans="1:12" x14ac:dyDescent="0.35">
      <c r="A18" t="s">
        <v>196</v>
      </c>
      <c r="B18" t="s">
        <v>10</v>
      </c>
      <c r="C18" t="s">
        <v>26</v>
      </c>
      <c r="D18">
        <v>20</v>
      </c>
      <c r="E18" s="26">
        <v>44397</v>
      </c>
      <c r="F18" s="7">
        <v>107700</v>
      </c>
      <c r="G18" t="s">
        <v>16</v>
      </c>
      <c r="H18" t="s">
        <v>114</v>
      </c>
      <c r="I18" s="9">
        <f ca="1">(TODAY()-complete[[#This Row],[Date Joined]])/365</f>
        <v>2.8082191780821919</v>
      </c>
      <c r="K18" s="22"/>
    </row>
    <row r="19" spans="1:12" x14ac:dyDescent="0.35">
      <c r="A19" t="s">
        <v>188</v>
      </c>
      <c r="B19" t="s">
        <v>10</v>
      </c>
      <c r="C19" t="s">
        <v>15</v>
      </c>
      <c r="D19">
        <v>23</v>
      </c>
      <c r="E19" s="26">
        <v>44378</v>
      </c>
      <c r="F19" s="7">
        <v>106460</v>
      </c>
      <c r="G19" t="s">
        <v>16</v>
      </c>
      <c r="H19" t="s">
        <v>114</v>
      </c>
      <c r="I19" s="9">
        <f ca="1">(TODAY()-complete[[#This Row],[Date Joined]])/365</f>
        <v>2.8602739726027395</v>
      </c>
      <c r="K19" s="21" t="s">
        <v>216</v>
      </c>
      <c r="L19" s="10" t="str" cm="1">
        <f t="array" aca="1" ref="L19:L26" ca="1">TRANSPOSE(_xlfn.XLOOKUP(L16,complete[Name],complete[[Gender]:[Tenure]]))</f>
        <v>Female</v>
      </c>
    </row>
    <row r="20" spans="1:12" x14ac:dyDescent="0.35">
      <c r="A20" t="s">
        <v>160</v>
      </c>
      <c r="B20" t="s">
        <v>18</v>
      </c>
      <c r="C20" t="s">
        <v>15</v>
      </c>
      <c r="D20">
        <v>28</v>
      </c>
      <c r="E20" s="26">
        <v>44425</v>
      </c>
      <c r="F20" s="7">
        <v>104770</v>
      </c>
      <c r="G20" t="s">
        <v>16</v>
      </c>
      <c r="H20" t="s">
        <v>114</v>
      </c>
      <c r="I20" s="9">
        <f ca="1">(TODAY()-complete[[#This Row],[Date Joined]])/365</f>
        <v>2.7315068493150685</v>
      </c>
      <c r="K20" s="21" t="s">
        <v>217</v>
      </c>
      <c r="L20" s="10" t="str">
        <f ca="1"/>
        <v>Procurement</v>
      </c>
    </row>
    <row r="21" spans="1:12" x14ac:dyDescent="0.35">
      <c r="A21" t="s">
        <v>124</v>
      </c>
      <c r="B21" t="s">
        <v>18</v>
      </c>
      <c r="C21" t="s">
        <v>26</v>
      </c>
      <c r="D21">
        <v>40</v>
      </c>
      <c r="E21" s="26">
        <v>44320</v>
      </c>
      <c r="F21" s="7">
        <v>104410</v>
      </c>
      <c r="G21" t="s">
        <v>16</v>
      </c>
      <c r="H21" t="s">
        <v>114</v>
      </c>
      <c r="I21" s="9">
        <f ca="1">(TODAY()-complete[[#This Row],[Date Joined]])/365</f>
        <v>3.0191780821917806</v>
      </c>
      <c r="K21" s="21" t="s">
        <v>218</v>
      </c>
      <c r="L21" s="10">
        <f ca="1"/>
        <v>30</v>
      </c>
    </row>
    <row r="22" spans="1:12" x14ac:dyDescent="0.35">
      <c r="A22" t="s">
        <v>192</v>
      </c>
      <c r="B22" t="s">
        <v>18</v>
      </c>
      <c r="C22" t="s">
        <v>15</v>
      </c>
      <c r="D22">
        <v>28</v>
      </c>
      <c r="E22" s="26">
        <v>44590</v>
      </c>
      <c r="F22" s="7">
        <v>104120</v>
      </c>
      <c r="G22" t="s">
        <v>16</v>
      </c>
      <c r="H22" t="s">
        <v>114</v>
      </c>
      <c r="I22" s="9">
        <f ca="1">(TODAY()-complete[[#This Row],[Date Joined]])/365</f>
        <v>2.2794520547945205</v>
      </c>
      <c r="K22" s="21" t="s">
        <v>219</v>
      </c>
      <c r="L22" s="13">
        <f ca="1"/>
        <v>44800</v>
      </c>
    </row>
    <row r="23" spans="1:12" x14ac:dyDescent="0.35">
      <c r="A23" t="s">
        <v>116</v>
      </c>
      <c r="B23" t="s">
        <v>10</v>
      </c>
      <c r="C23" t="s">
        <v>15</v>
      </c>
      <c r="D23">
        <v>31</v>
      </c>
      <c r="E23" s="26">
        <v>44663</v>
      </c>
      <c r="F23" s="7">
        <v>103550</v>
      </c>
      <c r="G23" t="s">
        <v>16</v>
      </c>
      <c r="H23" t="s">
        <v>114</v>
      </c>
      <c r="I23" s="9">
        <f ca="1">(TODAY()-complete[[#This Row],[Date Joined]])/365</f>
        <v>2.0794520547945203</v>
      </c>
      <c r="K23" s="21" t="s">
        <v>220</v>
      </c>
      <c r="L23" s="12">
        <f ca="1"/>
        <v>112570</v>
      </c>
    </row>
    <row r="24" spans="1:12" x14ac:dyDescent="0.35">
      <c r="A24" t="s">
        <v>139</v>
      </c>
      <c r="B24" t="s">
        <v>10</v>
      </c>
      <c r="C24" t="s">
        <v>26</v>
      </c>
      <c r="D24">
        <v>24</v>
      </c>
      <c r="E24" s="26">
        <v>44625</v>
      </c>
      <c r="F24" s="7">
        <v>100420</v>
      </c>
      <c r="G24" t="s">
        <v>16</v>
      </c>
      <c r="H24" t="s">
        <v>114</v>
      </c>
      <c r="I24" s="9">
        <f ca="1">(TODAY()-complete[[#This Row],[Date Joined]])/365</f>
        <v>2.1835616438356165</v>
      </c>
      <c r="K24" s="21" t="s">
        <v>221</v>
      </c>
      <c r="L24" s="10" t="str">
        <f ca="1"/>
        <v>Average</v>
      </c>
    </row>
    <row r="25" spans="1:12" x14ac:dyDescent="0.35">
      <c r="A25" t="s">
        <v>146</v>
      </c>
      <c r="B25" t="s">
        <v>18</v>
      </c>
      <c r="C25" t="s">
        <v>15</v>
      </c>
      <c r="D25">
        <v>28</v>
      </c>
      <c r="E25" s="26">
        <v>44571</v>
      </c>
      <c r="F25" s="7">
        <v>99970</v>
      </c>
      <c r="G25" t="s">
        <v>16</v>
      </c>
      <c r="H25" t="s">
        <v>114</v>
      </c>
      <c r="I25" s="9">
        <f ca="1">(TODAY()-complete[[#This Row],[Date Joined]])/365</f>
        <v>2.3315068493150686</v>
      </c>
      <c r="K25" s="21" t="s">
        <v>222</v>
      </c>
      <c r="L25" s="10" t="str">
        <f ca="1"/>
        <v>IND</v>
      </c>
    </row>
    <row r="26" spans="1:12" x14ac:dyDescent="0.35">
      <c r="A26" t="s">
        <v>178</v>
      </c>
      <c r="B26" t="s">
        <v>10</v>
      </c>
      <c r="C26" t="s">
        <v>15</v>
      </c>
      <c r="D26">
        <v>40</v>
      </c>
      <c r="E26" s="26">
        <v>44204</v>
      </c>
      <c r="F26" s="7">
        <v>99750</v>
      </c>
      <c r="G26" t="s">
        <v>16</v>
      </c>
      <c r="H26" t="s">
        <v>114</v>
      </c>
      <c r="I26" s="9">
        <f ca="1">(TODAY()-complete[[#This Row],[Date Joined]])/365</f>
        <v>3.3369863013698629</v>
      </c>
      <c r="K26" s="21" t="s">
        <v>223</v>
      </c>
      <c r="L26" s="14">
        <f ca="1"/>
        <v>1.704109589041096</v>
      </c>
    </row>
    <row r="27" spans="1:12" x14ac:dyDescent="0.35">
      <c r="A27" t="s">
        <v>125</v>
      </c>
      <c r="B27" t="s">
        <v>10</v>
      </c>
      <c r="C27" t="s">
        <v>20</v>
      </c>
      <c r="D27">
        <v>30</v>
      </c>
      <c r="E27" s="26">
        <v>44544</v>
      </c>
      <c r="F27" s="7">
        <v>96800</v>
      </c>
      <c r="G27" t="s">
        <v>16</v>
      </c>
      <c r="H27" t="s">
        <v>114</v>
      </c>
      <c r="I27" s="9">
        <f ca="1">(TODAY()-complete[[#This Row],[Date Joined]])/365</f>
        <v>2.4054794520547946</v>
      </c>
    </row>
    <row r="28" spans="1:12" x14ac:dyDescent="0.35">
      <c r="A28" t="s">
        <v>205</v>
      </c>
      <c r="B28" t="s">
        <v>18</v>
      </c>
      <c r="C28" t="s">
        <v>26</v>
      </c>
      <c r="D28">
        <v>33</v>
      </c>
      <c r="E28" s="26">
        <v>44129</v>
      </c>
      <c r="F28" s="7">
        <v>96140</v>
      </c>
      <c r="G28" t="s">
        <v>16</v>
      </c>
      <c r="H28" t="s">
        <v>114</v>
      </c>
      <c r="I28" s="9">
        <f ca="1">(TODAY()-complete[[#This Row],[Date Joined]])/365</f>
        <v>3.5424657534246577</v>
      </c>
    </row>
    <row r="29" spans="1:12" x14ac:dyDescent="0.35">
      <c r="A29" t="s">
        <v>120</v>
      </c>
      <c r="B29" t="s">
        <v>18</v>
      </c>
      <c r="C29" t="s">
        <v>11</v>
      </c>
      <c r="D29">
        <v>25</v>
      </c>
      <c r="E29" s="26">
        <v>44144</v>
      </c>
      <c r="F29" s="7">
        <v>92700</v>
      </c>
      <c r="G29" t="s">
        <v>16</v>
      </c>
      <c r="H29" t="s">
        <v>114</v>
      </c>
      <c r="I29" s="9">
        <f ca="1">(TODAY()-complete[[#This Row],[Date Joined]])/365</f>
        <v>3.5013698630136987</v>
      </c>
    </row>
    <row r="30" spans="1:12" x14ac:dyDescent="0.35">
      <c r="A30" t="s">
        <v>170</v>
      </c>
      <c r="B30" t="s">
        <v>18</v>
      </c>
      <c r="C30" t="s">
        <v>20</v>
      </c>
      <c r="D30">
        <v>34</v>
      </c>
      <c r="E30" s="26">
        <v>44383</v>
      </c>
      <c r="F30" s="7">
        <v>92450</v>
      </c>
      <c r="G30" t="s">
        <v>16</v>
      </c>
      <c r="H30" t="s">
        <v>114</v>
      </c>
      <c r="I30" s="9">
        <f ca="1">(TODAY()-complete[[#This Row],[Date Joined]])/365</f>
        <v>2.8465753424657536</v>
      </c>
    </row>
    <row r="31" spans="1:12" x14ac:dyDescent="0.35">
      <c r="A31" t="s">
        <v>162</v>
      </c>
      <c r="B31" t="s">
        <v>10</v>
      </c>
      <c r="C31" t="s">
        <v>20</v>
      </c>
      <c r="D31">
        <v>27</v>
      </c>
      <c r="E31" s="26">
        <v>44174</v>
      </c>
      <c r="F31" s="7">
        <v>91650</v>
      </c>
      <c r="G31" t="s">
        <v>12</v>
      </c>
      <c r="H31" t="s">
        <v>114</v>
      </c>
      <c r="I31" s="9">
        <f ca="1">(TODAY()-complete[[#This Row],[Date Joined]])/365</f>
        <v>3.419178082191781</v>
      </c>
    </row>
    <row r="32" spans="1:12" x14ac:dyDescent="0.35">
      <c r="A32" t="s">
        <v>121</v>
      </c>
      <c r="B32" t="s">
        <v>210</v>
      </c>
      <c r="C32" t="s">
        <v>26</v>
      </c>
      <c r="D32">
        <v>32</v>
      </c>
      <c r="E32" s="26">
        <v>44713</v>
      </c>
      <c r="F32" s="7">
        <v>91310</v>
      </c>
      <c r="G32" t="s">
        <v>16</v>
      </c>
      <c r="H32" t="s">
        <v>114</v>
      </c>
      <c r="I32" s="9">
        <f ca="1">(TODAY()-complete[[#This Row],[Date Joined]])/365</f>
        <v>1.9424657534246574</v>
      </c>
    </row>
    <row r="33" spans="1:9" x14ac:dyDescent="0.35">
      <c r="A33" t="s">
        <v>165</v>
      </c>
      <c r="B33" t="s">
        <v>210</v>
      </c>
      <c r="C33" t="s">
        <v>26</v>
      </c>
      <c r="D33">
        <v>27</v>
      </c>
      <c r="E33" s="26">
        <v>44212</v>
      </c>
      <c r="F33" s="7">
        <v>90700</v>
      </c>
      <c r="G33" t="s">
        <v>12</v>
      </c>
      <c r="H33" t="s">
        <v>114</v>
      </c>
      <c r="I33" s="9">
        <f ca="1">(TODAY()-complete[[#This Row],[Date Joined]])/365</f>
        <v>3.3150684931506849</v>
      </c>
    </row>
    <row r="34" spans="1:9" x14ac:dyDescent="0.35">
      <c r="A34" t="s">
        <v>135</v>
      </c>
      <c r="B34" t="s">
        <v>10</v>
      </c>
      <c r="C34" t="s">
        <v>26</v>
      </c>
      <c r="D34">
        <v>37</v>
      </c>
      <c r="E34" s="26">
        <v>44277</v>
      </c>
      <c r="F34" s="7">
        <v>88050</v>
      </c>
      <c r="G34" t="s">
        <v>21</v>
      </c>
      <c r="H34" t="s">
        <v>114</v>
      </c>
      <c r="I34" s="9">
        <f ca="1">(TODAY()-complete[[#This Row],[Date Joined]])/365</f>
        <v>3.1369863013698631</v>
      </c>
    </row>
    <row r="35" spans="1:9" x14ac:dyDescent="0.35">
      <c r="A35" t="s">
        <v>173</v>
      </c>
      <c r="B35" t="s">
        <v>18</v>
      </c>
      <c r="C35" t="s">
        <v>26</v>
      </c>
      <c r="D35">
        <v>40</v>
      </c>
      <c r="E35" s="26">
        <v>44276</v>
      </c>
      <c r="F35" s="7">
        <v>87620</v>
      </c>
      <c r="G35" t="s">
        <v>16</v>
      </c>
      <c r="H35" t="s">
        <v>114</v>
      </c>
      <c r="I35" s="9">
        <f ca="1">(TODAY()-complete[[#This Row],[Date Joined]])/365</f>
        <v>3.1397260273972605</v>
      </c>
    </row>
    <row r="36" spans="1:9" x14ac:dyDescent="0.35">
      <c r="A36" t="s">
        <v>182</v>
      </c>
      <c r="B36" t="s">
        <v>18</v>
      </c>
      <c r="C36" t="s">
        <v>20</v>
      </c>
      <c r="D36">
        <v>33</v>
      </c>
      <c r="E36" s="26">
        <v>44747</v>
      </c>
      <c r="F36" s="7">
        <v>86570</v>
      </c>
      <c r="G36" t="s">
        <v>16</v>
      </c>
      <c r="H36" t="s">
        <v>114</v>
      </c>
      <c r="I36" s="9">
        <f ca="1">(TODAY()-complete[[#This Row],[Date Joined]])/365</f>
        <v>1.8493150684931507</v>
      </c>
    </row>
    <row r="37" spans="1:9" x14ac:dyDescent="0.35">
      <c r="A37" t="s">
        <v>156</v>
      </c>
      <c r="B37" t="s">
        <v>18</v>
      </c>
      <c r="C37" t="s">
        <v>20</v>
      </c>
      <c r="D37">
        <v>34</v>
      </c>
      <c r="E37" s="26">
        <v>44397</v>
      </c>
      <c r="F37" s="7">
        <v>85000</v>
      </c>
      <c r="G37" t="s">
        <v>16</v>
      </c>
      <c r="H37" t="s">
        <v>114</v>
      </c>
      <c r="I37" s="9">
        <f ca="1">(TODAY()-complete[[#This Row],[Date Joined]])/365</f>
        <v>2.8082191780821919</v>
      </c>
    </row>
    <row r="38" spans="1:9" x14ac:dyDescent="0.35">
      <c r="A38" t="s">
        <v>172</v>
      </c>
      <c r="B38" t="s">
        <v>18</v>
      </c>
      <c r="C38" t="s">
        <v>26</v>
      </c>
      <c r="D38">
        <v>27</v>
      </c>
      <c r="E38" s="26">
        <v>44625</v>
      </c>
      <c r="F38" s="7">
        <v>83750</v>
      </c>
      <c r="G38" t="s">
        <v>16</v>
      </c>
      <c r="H38" t="s">
        <v>114</v>
      </c>
      <c r="I38" s="9">
        <f ca="1">(TODAY()-complete[[#This Row],[Date Joined]])/365</f>
        <v>2.1835616438356165</v>
      </c>
    </row>
    <row r="39" spans="1:9" x14ac:dyDescent="0.35">
      <c r="A39" t="s">
        <v>147</v>
      </c>
      <c r="B39" t="s">
        <v>18</v>
      </c>
      <c r="C39" t="s">
        <v>26</v>
      </c>
      <c r="D39">
        <v>25</v>
      </c>
      <c r="E39" s="26">
        <v>44633</v>
      </c>
      <c r="F39" s="7">
        <v>80700</v>
      </c>
      <c r="G39" t="s">
        <v>12</v>
      </c>
      <c r="H39" t="s">
        <v>114</v>
      </c>
      <c r="I39" s="9">
        <f ca="1">(TODAY()-complete[[#This Row],[Date Joined]])/365</f>
        <v>2.1616438356164385</v>
      </c>
    </row>
    <row r="40" spans="1:9" x14ac:dyDescent="0.35">
      <c r="A40" t="s">
        <v>132</v>
      </c>
      <c r="B40" t="s">
        <v>10</v>
      </c>
      <c r="C40" t="s">
        <v>15</v>
      </c>
      <c r="D40">
        <v>20</v>
      </c>
      <c r="E40" s="26">
        <v>44683</v>
      </c>
      <c r="F40" s="7">
        <v>79570</v>
      </c>
      <c r="G40" t="s">
        <v>16</v>
      </c>
      <c r="H40" t="s">
        <v>114</v>
      </c>
      <c r="I40" s="9">
        <f ca="1">(TODAY()-complete[[#This Row],[Date Joined]])/365</f>
        <v>2.0246575342465754</v>
      </c>
    </row>
    <row r="41" spans="1:9" x14ac:dyDescent="0.35">
      <c r="A41" t="s">
        <v>200</v>
      </c>
      <c r="B41" t="s">
        <v>18</v>
      </c>
      <c r="C41" t="s">
        <v>11</v>
      </c>
      <c r="D41">
        <v>36</v>
      </c>
      <c r="E41" s="26">
        <v>44433</v>
      </c>
      <c r="F41" s="7">
        <v>78540</v>
      </c>
      <c r="G41" t="s">
        <v>16</v>
      </c>
      <c r="H41" t="s">
        <v>114</v>
      </c>
      <c r="I41" s="9">
        <f ca="1">(TODAY()-complete[[#This Row],[Date Joined]])/365</f>
        <v>2.7095890410958905</v>
      </c>
    </row>
    <row r="42" spans="1:9" x14ac:dyDescent="0.35">
      <c r="A42" t="s">
        <v>190</v>
      </c>
      <c r="B42" t="s">
        <v>18</v>
      </c>
      <c r="C42" t="s">
        <v>15</v>
      </c>
      <c r="D42">
        <v>36</v>
      </c>
      <c r="E42" s="26">
        <v>44468</v>
      </c>
      <c r="F42" s="7">
        <v>78390</v>
      </c>
      <c r="G42" t="s">
        <v>16</v>
      </c>
      <c r="H42" t="s">
        <v>114</v>
      </c>
      <c r="I42" s="9">
        <f ca="1">(TODAY()-complete[[#This Row],[Date Joined]])/365</f>
        <v>2.6136986301369864</v>
      </c>
    </row>
    <row r="43" spans="1:9" x14ac:dyDescent="0.35">
      <c r="A43" t="s">
        <v>133</v>
      </c>
      <c r="B43" t="s">
        <v>18</v>
      </c>
      <c r="C43" t="s">
        <v>15</v>
      </c>
      <c r="D43">
        <v>22</v>
      </c>
      <c r="E43" s="26">
        <v>44388</v>
      </c>
      <c r="F43" s="7">
        <v>76900</v>
      </c>
      <c r="G43" t="s">
        <v>12</v>
      </c>
      <c r="H43" t="s">
        <v>114</v>
      </c>
      <c r="I43" s="9">
        <f ca="1">(TODAY()-complete[[#This Row],[Date Joined]])/365</f>
        <v>2.8328767123287673</v>
      </c>
    </row>
    <row r="44" spans="1:9" x14ac:dyDescent="0.35">
      <c r="A44" t="s">
        <v>164</v>
      </c>
      <c r="B44" t="s">
        <v>18</v>
      </c>
      <c r="C44" t="s">
        <v>20</v>
      </c>
      <c r="D44">
        <v>28</v>
      </c>
      <c r="E44" s="26">
        <v>44124</v>
      </c>
      <c r="F44" s="7">
        <v>75970</v>
      </c>
      <c r="G44" t="s">
        <v>16</v>
      </c>
      <c r="H44" t="s">
        <v>114</v>
      </c>
      <c r="I44" s="9">
        <f ca="1">(TODAY()-complete[[#This Row],[Date Joined]])/365</f>
        <v>3.5561643835616437</v>
      </c>
    </row>
    <row r="45" spans="1:9" x14ac:dyDescent="0.35">
      <c r="A45" t="s">
        <v>154</v>
      </c>
      <c r="B45" t="s">
        <v>10</v>
      </c>
      <c r="C45" t="s">
        <v>29</v>
      </c>
      <c r="D45">
        <v>21</v>
      </c>
      <c r="E45" s="26">
        <v>44180</v>
      </c>
      <c r="F45" s="7">
        <v>75880</v>
      </c>
      <c r="G45" t="s">
        <v>16</v>
      </c>
      <c r="H45" t="s">
        <v>114</v>
      </c>
      <c r="I45" s="9">
        <f ca="1">(TODAY()-complete[[#This Row],[Date Joined]])/365</f>
        <v>3.4027397260273973</v>
      </c>
    </row>
    <row r="46" spans="1:9" x14ac:dyDescent="0.35">
      <c r="A46" t="s">
        <v>198</v>
      </c>
      <c r="B46" t="s">
        <v>18</v>
      </c>
      <c r="C46" t="s">
        <v>26</v>
      </c>
      <c r="D46">
        <v>33</v>
      </c>
      <c r="E46" s="26">
        <v>44313</v>
      </c>
      <c r="F46" s="7">
        <v>75480</v>
      </c>
      <c r="G46" t="s">
        <v>52</v>
      </c>
      <c r="H46" t="s">
        <v>114</v>
      </c>
      <c r="I46" s="9">
        <f ca="1">(TODAY()-complete[[#This Row],[Date Joined]])/365</f>
        <v>3.0383561643835617</v>
      </c>
    </row>
    <row r="47" spans="1:9" x14ac:dyDescent="0.35">
      <c r="A47" t="s">
        <v>158</v>
      </c>
      <c r="B47" t="s">
        <v>18</v>
      </c>
      <c r="C47" t="s">
        <v>26</v>
      </c>
      <c r="D47">
        <v>33</v>
      </c>
      <c r="E47" s="26">
        <v>44253</v>
      </c>
      <c r="F47" s="7">
        <v>75280</v>
      </c>
      <c r="G47" t="s">
        <v>16</v>
      </c>
      <c r="H47" t="s">
        <v>114</v>
      </c>
      <c r="I47" s="9">
        <f ca="1">(TODAY()-complete[[#This Row],[Date Joined]])/365</f>
        <v>3.2027397260273971</v>
      </c>
    </row>
    <row r="48" spans="1:9" x14ac:dyDescent="0.35">
      <c r="A48" t="s">
        <v>137</v>
      </c>
      <c r="B48" t="s">
        <v>18</v>
      </c>
      <c r="C48" t="s">
        <v>15</v>
      </c>
      <c r="D48">
        <v>42</v>
      </c>
      <c r="E48" s="26">
        <v>44718</v>
      </c>
      <c r="F48" s="7">
        <v>75000</v>
      </c>
      <c r="G48" t="s">
        <v>46</v>
      </c>
      <c r="H48" t="s">
        <v>114</v>
      </c>
      <c r="I48" s="9">
        <f ca="1">(TODAY()-complete[[#This Row],[Date Joined]])/365</f>
        <v>1.9287671232876713</v>
      </c>
    </row>
    <row r="49" spans="1:9" x14ac:dyDescent="0.35">
      <c r="A49" t="s">
        <v>122</v>
      </c>
      <c r="B49" t="s">
        <v>10</v>
      </c>
      <c r="C49" t="s">
        <v>11</v>
      </c>
      <c r="D49">
        <v>33</v>
      </c>
      <c r="E49" s="26">
        <v>44324</v>
      </c>
      <c r="F49" s="7">
        <v>74550</v>
      </c>
      <c r="G49" t="s">
        <v>16</v>
      </c>
      <c r="H49" t="s">
        <v>114</v>
      </c>
      <c r="I49" s="9">
        <f ca="1">(TODAY()-complete[[#This Row],[Date Joined]])/365</f>
        <v>3.0082191780821916</v>
      </c>
    </row>
    <row r="50" spans="1:9" x14ac:dyDescent="0.35">
      <c r="A50" t="s">
        <v>180</v>
      </c>
      <c r="B50" t="s">
        <v>10</v>
      </c>
      <c r="C50" t="s">
        <v>20</v>
      </c>
      <c r="D50">
        <v>36</v>
      </c>
      <c r="E50" s="26">
        <v>44272</v>
      </c>
      <c r="F50" s="7">
        <v>71380</v>
      </c>
      <c r="G50" t="s">
        <v>16</v>
      </c>
      <c r="H50" t="s">
        <v>114</v>
      </c>
      <c r="I50" s="9">
        <f ca="1">(TODAY()-complete[[#This Row],[Date Joined]])/365</f>
        <v>3.1506849315068495</v>
      </c>
    </row>
    <row r="51" spans="1:9" x14ac:dyDescent="0.35">
      <c r="A51" t="s">
        <v>202</v>
      </c>
      <c r="B51" t="s">
        <v>10</v>
      </c>
      <c r="C51" t="s">
        <v>15</v>
      </c>
      <c r="D51">
        <v>46</v>
      </c>
      <c r="E51" s="26">
        <v>44697</v>
      </c>
      <c r="F51" s="7">
        <v>70610</v>
      </c>
      <c r="G51" t="s">
        <v>16</v>
      </c>
      <c r="H51" t="s">
        <v>114</v>
      </c>
      <c r="I51" s="9">
        <f ca="1">(TODAY()-complete[[#This Row],[Date Joined]])/365</f>
        <v>1.9863013698630136</v>
      </c>
    </row>
    <row r="52" spans="1:9" x14ac:dyDescent="0.35">
      <c r="A52" t="s">
        <v>163</v>
      </c>
      <c r="B52" t="s">
        <v>10</v>
      </c>
      <c r="C52" t="s">
        <v>20</v>
      </c>
      <c r="D52">
        <v>42</v>
      </c>
      <c r="E52" s="26">
        <v>44670</v>
      </c>
      <c r="F52" s="7">
        <v>70270</v>
      </c>
      <c r="G52" t="s">
        <v>21</v>
      </c>
      <c r="H52" t="s">
        <v>114</v>
      </c>
      <c r="I52" s="9">
        <f ca="1">(TODAY()-complete[[#This Row],[Date Joined]])/365</f>
        <v>2.0602739726027397</v>
      </c>
    </row>
    <row r="53" spans="1:9" x14ac:dyDescent="0.35">
      <c r="A53" t="s">
        <v>131</v>
      </c>
      <c r="B53" t="s">
        <v>10</v>
      </c>
      <c r="C53" t="s">
        <v>26</v>
      </c>
      <c r="D53">
        <v>30</v>
      </c>
      <c r="E53" s="26">
        <v>44789</v>
      </c>
      <c r="F53" s="7">
        <v>69710</v>
      </c>
      <c r="G53" t="s">
        <v>16</v>
      </c>
      <c r="H53" t="s">
        <v>114</v>
      </c>
      <c r="I53" s="9">
        <f ca="1">(TODAY()-complete[[#This Row],[Date Joined]])/365</f>
        <v>1.7342465753424658</v>
      </c>
    </row>
    <row r="54" spans="1:9" x14ac:dyDescent="0.35">
      <c r="A54" t="s">
        <v>186</v>
      </c>
      <c r="B54" t="s">
        <v>10</v>
      </c>
      <c r="C54" t="s">
        <v>26</v>
      </c>
      <c r="D54">
        <v>30</v>
      </c>
      <c r="E54" s="26">
        <v>44214</v>
      </c>
      <c r="F54" s="7">
        <v>69120</v>
      </c>
      <c r="G54" t="s">
        <v>16</v>
      </c>
      <c r="H54" t="s">
        <v>114</v>
      </c>
      <c r="I54" s="9">
        <f ca="1">(TODAY()-complete[[#This Row],[Date Joined]])/365</f>
        <v>3.3095890410958906</v>
      </c>
    </row>
    <row r="55" spans="1:9" x14ac:dyDescent="0.35">
      <c r="A55" t="s">
        <v>184</v>
      </c>
      <c r="B55" t="s">
        <v>10</v>
      </c>
      <c r="C55" t="s">
        <v>26</v>
      </c>
      <c r="D55">
        <v>37</v>
      </c>
      <c r="E55" s="26">
        <v>44640</v>
      </c>
      <c r="F55" s="7">
        <v>69070</v>
      </c>
      <c r="G55" t="s">
        <v>16</v>
      </c>
      <c r="H55" t="s">
        <v>114</v>
      </c>
      <c r="I55" s="9">
        <f ca="1">(TODAY()-complete[[#This Row],[Date Joined]])/365</f>
        <v>2.1424657534246574</v>
      </c>
    </row>
    <row r="56" spans="1:9" x14ac:dyDescent="0.35">
      <c r="A56" t="s">
        <v>174</v>
      </c>
      <c r="B56" t="s">
        <v>18</v>
      </c>
      <c r="C56" t="s">
        <v>11</v>
      </c>
      <c r="D56">
        <v>20</v>
      </c>
      <c r="E56" s="26">
        <v>44476</v>
      </c>
      <c r="F56" s="7">
        <v>68900</v>
      </c>
      <c r="G56" t="s">
        <v>21</v>
      </c>
      <c r="H56" t="s">
        <v>114</v>
      </c>
      <c r="I56" s="9">
        <f ca="1">(TODAY()-complete[[#This Row],[Date Joined]])/365</f>
        <v>2.591780821917808</v>
      </c>
    </row>
    <row r="57" spans="1:9" x14ac:dyDescent="0.35">
      <c r="A57" t="s">
        <v>193</v>
      </c>
      <c r="B57" t="s">
        <v>10</v>
      </c>
      <c r="C57" t="s">
        <v>15</v>
      </c>
      <c r="D57">
        <v>30</v>
      </c>
      <c r="E57" s="26">
        <v>44640</v>
      </c>
      <c r="F57" s="7">
        <v>67950</v>
      </c>
      <c r="G57" t="s">
        <v>16</v>
      </c>
      <c r="H57" t="s">
        <v>114</v>
      </c>
      <c r="I57" s="9">
        <f ca="1">(TODAY()-complete[[#This Row],[Date Joined]])/365</f>
        <v>2.1424657534246574</v>
      </c>
    </row>
    <row r="58" spans="1:9" x14ac:dyDescent="0.35">
      <c r="A58" t="s">
        <v>185</v>
      </c>
      <c r="B58" t="s">
        <v>18</v>
      </c>
      <c r="C58" t="s">
        <v>20</v>
      </c>
      <c r="D58">
        <v>30</v>
      </c>
      <c r="E58" s="26">
        <v>44328</v>
      </c>
      <c r="F58" s="7">
        <v>67910</v>
      </c>
      <c r="G58" t="s">
        <v>21</v>
      </c>
      <c r="H58" t="s">
        <v>114</v>
      </c>
      <c r="I58" s="9">
        <f ca="1">(TODAY()-complete[[#This Row],[Date Joined]])/365</f>
        <v>2.9972602739726026</v>
      </c>
    </row>
    <row r="59" spans="1:9" x14ac:dyDescent="0.35">
      <c r="A59" t="s">
        <v>145</v>
      </c>
      <c r="B59" t="s">
        <v>18</v>
      </c>
      <c r="C59" t="s">
        <v>20</v>
      </c>
      <c r="D59">
        <v>21</v>
      </c>
      <c r="E59" s="26">
        <v>44256</v>
      </c>
      <c r="F59" s="7">
        <v>65920</v>
      </c>
      <c r="G59" t="s">
        <v>16</v>
      </c>
      <c r="H59" t="s">
        <v>114</v>
      </c>
      <c r="I59" s="9">
        <f ca="1">(TODAY()-complete[[#This Row],[Date Joined]])/365</f>
        <v>3.1945205479452055</v>
      </c>
    </row>
    <row r="60" spans="1:9" x14ac:dyDescent="0.35">
      <c r="A60" t="s">
        <v>197</v>
      </c>
      <c r="B60" t="s">
        <v>10</v>
      </c>
      <c r="C60" t="s">
        <v>11</v>
      </c>
      <c r="D60">
        <v>25</v>
      </c>
      <c r="E60" s="26">
        <v>44322</v>
      </c>
      <c r="F60" s="7">
        <v>65700</v>
      </c>
      <c r="G60" t="s">
        <v>16</v>
      </c>
      <c r="H60" t="s">
        <v>114</v>
      </c>
      <c r="I60" s="9">
        <f ca="1">(TODAY()-complete[[#This Row],[Date Joined]])/365</f>
        <v>3.0136986301369864</v>
      </c>
    </row>
    <row r="61" spans="1:9" x14ac:dyDescent="0.35">
      <c r="A61" t="s">
        <v>168</v>
      </c>
      <c r="B61" t="s">
        <v>18</v>
      </c>
      <c r="C61" t="s">
        <v>20</v>
      </c>
      <c r="D61">
        <v>33</v>
      </c>
      <c r="E61" s="26">
        <v>44006</v>
      </c>
      <c r="F61" s="7">
        <v>65360</v>
      </c>
      <c r="G61" t="s">
        <v>16</v>
      </c>
      <c r="H61" t="s">
        <v>114</v>
      </c>
      <c r="I61" s="9">
        <f ca="1">(TODAY()-complete[[#This Row],[Date Joined]])/365</f>
        <v>3.8794520547945206</v>
      </c>
    </row>
    <row r="62" spans="1:9" x14ac:dyDescent="0.35">
      <c r="A62" t="s">
        <v>169</v>
      </c>
      <c r="B62" t="s">
        <v>210</v>
      </c>
      <c r="C62" t="s">
        <v>20</v>
      </c>
      <c r="D62">
        <v>30</v>
      </c>
      <c r="E62" s="26">
        <v>44535</v>
      </c>
      <c r="F62" s="7">
        <v>64000</v>
      </c>
      <c r="G62" t="s">
        <v>16</v>
      </c>
      <c r="H62" t="s">
        <v>114</v>
      </c>
      <c r="I62" s="9">
        <f ca="1">(TODAY()-complete[[#This Row],[Date Joined]])/365</f>
        <v>2.43013698630137</v>
      </c>
    </row>
    <row r="63" spans="1:9" x14ac:dyDescent="0.35">
      <c r="A63" t="s">
        <v>195</v>
      </c>
      <c r="B63" t="s">
        <v>18</v>
      </c>
      <c r="C63" t="s">
        <v>26</v>
      </c>
      <c r="D63">
        <v>24</v>
      </c>
      <c r="E63" s="26">
        <v>44087</v>
      </c>
      <c r="F63" s="7">
        <v>62780</v>
      </c>
      <c r="G63" t="s">
        <v>16</v>
      </c>
      <c r="H63" t="s">
        <v>114</v>
      </c>
      <c r="I63" s="9">
        <f ca="1">(TODAY()-complete[[#This Row],[Date Joined]])/365</f>
        <v>3.6575342465753424</v>
      </c>
    </row>
    <row r="64" spans="1:9" x14ac:dyDescent="0.35">
      <c r="A64" t="s">
        <v>166</v>
      </c>
      <c r="B64" t="s">
        <v>10</v>
      </c>
      <c r="C64" t="s">
        <v>15</v>
      </c>
      <c r="D64">
        <v>30</v>
      </c>
      <c r="E64" s="26">
        <v>44607</v>
      </c>
      <c r="F64" s="7">
        <v>60570</v>
      </c>
      <c r="G64" t="s">
        <v>16</v>
      </c>
      <c r="H64" t="s">
        <v>114</v>
      </c>
      <c r="I64" s="9">
        <f ca="1">(TODAY()-complete[[#This Row],[Date Joined]])/365</f>
        <v>2.2328767123287672</v>
      </c>
    </row>
    <row r="65" spans="1:9" x14ac:dyDescent="0.35">
      <c r="A65" t="s">
        <v>187</v>
      </c>
      <c r="B65" t="s">
        <v>18</v>
      </c>
      <c r="C65" t="s">
        <v>20</v>
      </c>
      <c r="D65">
        <v>34</v>
      </c>
      <c r="E65" s="26">
        <v>44550</v>
      </c>
      <c r="F65" s="7">
        <v>60130</v>
      </c>
      <c r="G65" t="s">
        <v>16</v>
      </c>
      <c r="H65" t="s">
        <v>114</v>
      </c>
      <c r="I65" s="9">
        <f ca="1">(TODAY()-complete[[#This Row],[Date Joined]])/365</f>
        <v>2.3890410958904109</v>
      </c>
    </row>
    <row r="66" spans="1:9" x14ac:dyDescent="0.35">
      <c r="A66" t="s">
        <v>203</v>
      </c>
      <c r="B66" t="s">
        <v>10</v>
      </c>
      <c r="C66" t="s">
        <v>20</v>
      </c>
      <c r="D66">
        <v>33</v>
      </c>
      <c r="E66" s="26">
        <v>44181</v>
      </c>
      <c r="F66" s="7">
        <v>59430</v>
      </c>
      <c r="G66" t="s">
        <v>16</v>
      </c>
      <c r="H66" t="s">
        <v>114</v>
      </c>
      <c r="I66" s="9">
        <f ca="1">(TODAY()-complete[[#This Row],[Date Joined]])/365</f>
        <v>3.4</v>
      </c>
    </row>
    <row r="67" spans="1:9" x14ac:dyDescent="0.35">
      <c r="A67" t="s">
        <v>201</v>
      </c>
      <c r="B67" t="s">
        <v>10</v>
      </c>
      <c r="C67" t="s">
        <v>15</v>
      </c>
      <c r="D67">
        <v>19</v>
      </c>
      <c r="E67" s="26">
        <v>44218</v>
      </c>
      <c r="F67" s="7">
        <v>58960</v>
      </c>
      <c r="G67" t="s">
        <v>16</v>
      </c>
      <c r="H67" t="s">
        <v>114</v>
      </c>
      <c r="I67" s="9">
        <f ca="1">(TODAY()-complete[[#This Row],[Date Joined]])/365</f>
        <v>3.2986301369863016</v>
      </c>
    </row>
    <row r="68" spans="1:9" x14ac:dyDescent="0.35">
      <c r="A68" t="s">
        <v>159</v>
      </c>
      <c r="B68" t="s">
        <v>18</v>
      </c>
      <c r="C68" t="s">
        <v>20</v>
      </c>
      <c r="D68">
        <v>34</v>
      </c>
      <c r="E68" s="26">
        <v>44594</v>
      </c>
      <c r="F68" s="7">
        <v>58940</v>
      </c>
      <c r="G68" t="s">
        <v>16</v>
      </c>
      <c r="H68" t="s">
        <v>114</v>
      </c>
      <c r="I68" s="9">
        <f ca="1">(TODAY()-complete[[#This Row],[Date Joined]])/365</f>
        <v>2.2684931506849315</v>
      </c>
    </row>
    <row r="69" spans="1:9" x14ac:dyDescent="0.35">
      <c r="A69" t="s">
        <v>140</v>
      </c>
      <c r="B69" t="s">
        <v>18</v>
      </c>
      <c r="C69" t="s">
        <v>26</v>
      </c>
      <c r="D69">
        <v>31</v>
      </c>
      <c r="E69" s="26">
        <v>44604</v>
      </c>
      <c r="F69" s="7">
        <v>58100</v>
      </c>
      <c r="G69" t="s">
        <v>16</v>
      </c>
      <c r="H69" t="s">
        <v>114</v>
      </c>
      <c r="I69" s="9">
        <f ca="1">(TODAY()-complete[[#This Row],[Date Joined]])/365</f>
        <v>2.2410958904109588</v>
      </c>
    </row>
    <row r="70" spans="1:9" x14ac:dyDescent="0.35">
      <c r="A70" t="s">
        <v>161</v>
      </c>
      <c r="B70" t="s">
        <v>10</v>
      </c>
      <c r="C70" t="s">
        <v>15</v>
      </c>
      <c r="D70">
        <v>21</v>
      </c>
      <c r="E70" s="26">
        <v>44701</v>
      </c>
      <c r="F70" s="7">
        <v>57090</v>
      </c>
      <c r="G70" t="s">
        <v>16</v>
      </c>
      <c r="H70" t="s">
        <v>114</v>
      </c>
      <c r="I70" s="9">
        <f ca="1">(TODAY()-complete[[#This Row],[Date Joined]])/365</f>
        <v>1.9753424657534246</v>
      </c>
    </row>
    <row r="71" spans="1:9" x14ac:dyDescent="0.35">
      <c r="A71" t="s">
        <v>119</v>
      </c>
      <c r="B71" t="s">
        <v>18</v>
      </c>
      <c r="C71" t="s">
        <v>11</v>
      </c>
      <c r="D71">
        <v>38</v>
      </c>
      <c r="E71" s="26">
        <v>44268</v>
      </c>
      <c r="F71" s="7">
        <v>56870</v>
      </c>
      <c r="G71" t="s">
        <v>12</v>
      </c>
      <c r="H71" t="s">
        <v>114</v>
      </c>
      <c r="I71" s="9">
        <f ca="1">(TODAY()-complete[[#This Row],[Date Joined]])/365</f>
        <v>3.1616438356164385</v>
      </c>
    </row>
    <row r="72" spans="1:9" x14ac:dyDescent="0.35">
      <c r="A72" t="s">
        <v>134</v>
      </c>
      <c r="B72" t="s">
        <v>10</v>
      </c>
      <c r="C72" t="s">
        <v>11</v>
      </c>
      <c r="D72">
        <v>27</v>
      </c>
      <c r="E72" s="26">
        <v>44073</v>
      </c>
      <c r="F72" s="7">
        <v>54970</v>
      </c>
      <c r="G72" t="s">
        <v>16</v>
      </c>
      <c r="H72" t="s">
        <v>114</v>
      </c>
      <c r="I72" s="9">
        <f ca="1">(TODAY()-complete[[#This Row],[Date Joined]])/365</f>
        <v>3.6958904109589041</v>
      </c>
    </row>
    <row r="73" spans="1:9" x14ac:dyDescent="0.35">
      <c r="A73" t="s">
        <v>199</v>
      </c>
      <c r="B73" t="s">
        <v>10</v>
      </c>
      <c r="C73" t="s">
        <v>26</v>
      </c>
      <c r="D73">
        <v>33</v>
      </c>
      <c r="E73" s="26">
        <v>44448</v>
      </c>
      <c r="F73" s="7">
        <v>53870</v>
      </c>
      <c r="G73" t="s">
        <v>16</v>
      </c>
      <c r="H73" t="s">
        <v>114</v>
      </c>
      <c r="I73" s="9">
        <f ca="1">(TODAY()-complete[[#This Row],[Date Joined]])/365</f>
        <v>2.6684931506849314</v>
      </c>
    </row>
    <row r="74" spans="1:9" x14ac:dyDescent="0.35">
      <c r="A74" t="s">
        <v>175</v>
      </c>
      <c r="B74" t="s">
        <v>10</v>
      </c>
      <c r="C74" t="s">
        <v>11</v>
      </c>
      <c r="D74">
        <v>32</v>
      </c>
      <c r="E74" s="26">
        <v>44403</v>
      </c>
      <c r="F74" s="7">
        <v>53540</v>
      </c>
      <c r="G74" t="s">
        <v>16</v>
      </c>
      <c r="H74" t="s">
        <v>114</v>
      </c>
      <c r="I74" s="9">
        <f ca="1">(TODAY()-complete[[#This Row],[Date Joined]])/365</f>
        <v>2.7917808219178082</v>
      </c>
    </row>
    <row r="75" spans="1:9" x14ac:dyDescent="0.35">
      <c r="A75" t="s">
        <v>183</v>
      </c>
      <c r="B75" t="s">
        <v>10</v>
      </c>
      <c r="C75" t="s">
        <v>15</v>
      </c>
      <c r="D75">
        <v>26</v>
      </c>
      <c r="E75" s="26">
        <v>44350</v>
      </c>
      <c r="F75" s="7">
        <v>53540</v>
      </c>
      <c r="G75" t="s">
        <v>16</v>
      </c>
      <c r="H75" t="s">
        <v>114</v>
      </c>
      <c r="I75" s="9">
        <f ca="1">(TODAY()-complete[[#This Row],[Date Joined]])/365</f>
        <v>2.9369863013698629</v>
      </c>
    </row>
    <row r="76" spans="1:9" x14ac:dyDescent="0.35">
      <c r="A76" t="s">
        <v>155</v>
      </c>
      <c r="B76" t="s">
        <v>18</v>
      </c>
      <c r="C76" t="s">
        <v>11</v>
      </c>
      <c r="D76">
        <v>28</v>
      </c>
      <c r="E76" s="26">
        <v>44296</v>
      </c>
      <c r="F76" s="7">
        <v>53240</v>
      </c>
      <c r="G76" t="s">
        <v>16</v>
      </c>
      <c r="H76" t="s">
        <v>114</v>
      </c>
      <c r="I76" s="9">
        <f ca="1">(TODAY()-complete[[#This Row],[Date Joined]])/365</f>
        <v>3.0849315068493151</v>
      </c>
    </row>
    <row r="77" spans="1:9" x14ac:dyDescent="0.35">
      <c r="A77" t="s">
        <v>148</v>
      </c>
      <c r="B77" t="s">
        <v>10</v>
      </c>
      <c r="C77" t="s">
        <v>20</v>
      </c>
      <c r="D77">
        <v>24</v>
      </c>
      <c r="E77" s="26">
        <v>44375</v>
      </c>
      <c r="F77" s="7">
        <v>52610</v>
      </c>
      <c r="G77" t="s">
        <v>21</v>
      </c>
      <c r="H77" t="s">
        <v>114</v>
      </c>
      <c r="I77" s="9">
        <f ca="1">(TODAY()-complete[[#This Row],[Date Joined]])/365</f>
        <v>2.8684931506849316</v>
      </c>
    </row>
    <row r="78" spans="1:9" x14ac:dyDescent="0.35">
      <c r="A78" t="s">
        <v>129</v>
      </c>
      <c r="B78" t="s">
        <v>18</v>
      </c>
      <c r="C78" t="s">
        <v>11</v>
      </c>
      <c r="D78">
        <v>34</v>
      </c>
      <c r="E78" s="26">
        <v>44660</v>
      </c>
      <c r="F78" s="7">
        <v>49630</v>
      </c>
      <c r="G78" t="s">
        <v>21</v>
      </c>
      <c r="H78" t="s">
        <v>114</v>
      </c>
      <c r="I78" s="9">
        <f ca="1">(TODAY()-complete[[#This Row],[Date Joined]])/365</f>
        <v>2.0876712328767124</v>
      </c>
    </row>
    <row r="79" spans="1:9" x14ac:dyDescent="0.35">
      <c r="A79" t="s">
        <v>153</v>
      </c>
      <c r="B79" t="s">
        <v>10</v>
      </c>
      <c r="C79" t="s">
        <v>20</v>
      </c>
      <c r="D79">
        <v>27</v>
      </c>
      <c r="E79" s="26">
        <v>44506</v>
      </c>
      <c r="F79" s="7">
        <v>48980</v>
      </c>
      <c r="G79" t="s">
        <v>16</v>
      </c>
      <c r="H79" t="s">
        <v>114</v>
      </c>
      <c r="I79" s="9">
        <f ca="1">(TODAY()-complete[[#This Row],[Date Joined]])/365</f>
        <v>2.5095890410958903</v>
      </c>
    </row>
    <row r="80" spans="1:9" x14ac:dyDescent="0.35">
      <c r="A80" t="s">
        <v>171</v>
      </c>
      <c r="B80" t="s">
        <v>10</v>
      </c>
      <c r="C80" t="s">
        <v>26</v>
      </c>
      <c r="D80">
        <v>31</v>
      </c>
      <c r="E80" s="26">
        <v>44450</v>
      </c>
      <c r="F80" s="7">
        <v>48950</v>
      </c>
      <c r="G80" t="s">
        <v>16</v>
      </c>
      <c r="H80" t="s">
        <v>114</v>
      </c>
      <c r="I80" s="9">
        <f ca="1">(TODAY()-complete[[#This Row],[Date Joined]])/365</f>
        <v>2.6630136986301371</v>
      </c>
    </row>
    <row r="81" spans="1:9" x14ac:dyDescent="0.35">
      <c r="A81" t="s">
        <v>204</v>
      </c>
      <c r="B81" t="s">
        <v>10</v>
      </c>
      <c r="C81" t="s">
        <v>15</v>
      </c>
      <c r="D81">
        <v>33</v>
      </c>
      <c r="E81" s="26">
        <v>44640</v>
      </c>
      <c r="F81" s="7">
        <v>48530</v>
      </c>
      <c r="G81" t="s">
        <v>12</v>
      </c>
      <c r="H81" t="s">
        <v>114</v>
      </c>
      <c r="I81" s="9">
        <f ca="1">(TODAY()-complete[[#This Row],[Date Joined]])/365</f>
        <v>2.1424657534246574</v>
      </c>
    </row>
    <row r="82" spans="1:9" x14ac:dyDescent="0.35">
      <c r="A82" t="s">
        <v>126</v>
      </c>
      <c r="B82" t="s">
        <v>10</v>
      </c>
      <c r="C82" t="s">
        <v>20</v>
      </c>
      <c r="D82">
        <v>28</v>
      </c>
      <c r="E82" s="26">
        <v>43980</v>
      </c>
      <c r="F82" s="7">
        <v>48170</v>
      </c>
      <c r="G82" t="s">
        <v>12</v>
      </c>
      <c r="H82" t="s">
        <v>114</v>
      </c>
      <c r="I82" s="9">
        <f ca="1">(TODAY()-complete[[#This Row],[Date Joined]])/365</f>
        <v>3.9506849315068493</v>
      </c>
    </row>
    <row r="83" spans="1:9" x14ac:dyDescent="0.35">
      <c r="A83" t="s">
        <v>144</v>
      </c>
      <c r="B83" t="s">
        <v>10</v>
      </c>
      <c r="C83" t="s">
        <v>15</v>
      </c>
      <c r="D83">
        <v>26</v>
      </c>
      <c r="E83" s="26">
        <v>44164</v>
      </c>
      <c r="F83" s="7">
        <v>47360</v>
      </c>
      <c r="G83" t="s">
        <v>16</v>
      </c>
      <c r="H83" t="s">
        <v>114</v>
      </c>
      <c r="I83" s="9">
        <f ca="1">(TODAY()-complete[[#This Row],[Date Joined]])/365</f>
        <v>3.4465753424657533</v>
      </c>
    </row>
    <row r="84" spans="1:9" x14ac:dyDescent="0.35">
      <c r="A84" t="s">
        <v>117</v>
      </c>
      <c r="B84" t="s">
        <v>18</v>
      </c>
      <c r="C84" t="s">
        <v>29</v>
      </c>
      <c r="D84">
        <v>32</v>
      </c>
      <c r="E84" s="26">
        <v>44339</v>
      </c>
      <c r="F84" s="7">
        <v>45510</v>
      </c>
      <c r="G84" t="s">
        <v>16</v>
      </c>
      <c r="H84" t="s">
        <v>114</v>
      </c>
      <c r="I84" s="9">
        <f ca="1">(TODAY()-complete[[#This Row],[Date Joined]])/365</f>
        <v>2.967123287671233</v>
      </c>
    </row>
    <row r="85" spans="1:9" x14ac:dyDescent="0.35">
      <c r="A85" t="s">
        <v>115</v>
      </c>
      <c r="B85" t="s">
        <v>18</v>
      </c>
      <c r="C85" t="s">
        <v>26</v>
      </c>
      <c r="D85">
        <v>32</v>
      </c>
      <c r="E85" s="26">
        <v>44293</v>
      </c>
      <c r="F85" s="7">
        <v>43840</v>
      </c>
      <c r="G85" t="s">
        <v>12</v>
      </c>
      <c r="H85" t="s">
        <v>114</v>
      </c>
      <c r="I85" s="9">
        <f ca="1">(TODAY()-complete[[#This Row],[Date Joined]])/365</f>
        <v>3.0931506849315067</v>
      </c>
    </row>
    <row r="86" spans="1:9" x14ac:dyDescent="0.35">
      <c r="A86" t="s">
        <v>176</v>
      </c>
      <c r="B86" t="s">
        <v>10</v>
      </c>
      <c r="C86" t="s">
        <v>11</v>
      </c>
      <c r="D86">
        <v>28</v>
      </c>
      <c r="E86" s="26">
        <v>44758</v>
      </c>
      <c r="F86" s="7">
        <v>43510</v>
      </c>
      <c r="G86" t="s">
        <v>52</v>
      </c>
      <c r="H86" t="s">
        <v>114</v>
      </c>
      <c r="I86" s="9">
        <f ca="1">(TODAY()-complete[[#This Row],[Date Joined]])/365</f>
        <v>1.8191780821917809</v>
      </c>
    </row>
    <row r="87" spans="1:9" x14ac:dyDescent="0.35">
      <c r="A87" t="s">
        <v>179</v>
      </c>
      <c r="B87" t="s">
        <v>18</v>
      </c>
      <c r="C87" t="s">
        <v>26</v>
      </c>
      <c r="D87">
        <v>31</v>
      </c>
      <c r="E87" s="26">
        <v>44084</v>
      </c>
      <c r="F87" s="7">
        <v>41980</v>
      </c>
      <c r="G87" t="s">
        <v>16</v>
      </c>
      <c r="H87" t="s">
        <v>114</v>
      </c>
      <c r="I87" s="9">
        <f ca="1">(TODAY()-complete[[#This Row],[Date Joined]])/365</f>
        <v>3.6657534246575341</v>
      </c>
    </row>
    <row r="88" spans="1:9" x14ac:dyDescent="0.35">
      <c r="A88" t="s">
        <v>142</v>
      </c>
      <c r="B88" t="s">
        <v>18</v>
      </c>
      <c r="C88" t="s">
        <v>15</v>
      </c>
      <c r="D88">
        <v>32</v>
      </c>
      <c r="E88" s="26">
        <v>44549</v>
      </c>
      <c r="F88" s="7">
        <v>41570</v>
      </c>
      <c r="G88" t="s">
        <v>16</v>
      </c>
      <c r="H88" t="s">
        <v>114</v>
      </c>
      <c r="I88" s="9">
        <f ca="1">(TODAY()-complete[[#This Row],[Date Joined]])/365</f>
        <v>2.3917808219178083</v>
      </c>
    </row>
    <row r="89" spans="1:9" x14ac:dyDescent="0.35">
      <c r="A89" t="s">
        <v>138</v>
      </c>
      <c r="B89" t="s">
        <v>10</v>
      </c>
      <c r="C89" t="s">
        <v>15</v>
      </c>
      <c r="D89">
        <v>35</v>
      </c>
      <c r="E89" s="26">
        <v>44666</v>
      </c>
      <c r="F89" s="7">
        <v>40400</v>
      </c>
      <c r="G89" t="s">
        <v>16</v>
      </c>
      <c r="H89" t="s">
        <v>114</v>
      </c>
      <c r="I89" s="9">
        <f ca="1">(TODAY()-complete[[#This Row],[Date Joined]])/365</f>
        <v>2.0712328767123287</v>
      </c>
    </row>
    <row r="90" spans="1:9" x14ac:dyDescent="0.35">
      <c r="A90" t="s">
        <v>127</v>
      </c>
      <c r="B90" t="s">
        <v>10</v>
      </c>
      <c r="C90" t="s">
        <v>15</v>
      </c>
      <c r="D90">
        <v>21</v>
      </c>
      <c r="E90" s="26">
        <v>44042</v>
      </c>
      <c r="F90" s="7">
        <v>37920</v>
      </c>
      <c r="G90" t="s">
        <v>16</v>
      </c>
      <c r="H90" t="s">
        <v>114</v>
      </c>
      <c r="I90" s="9">
        <f ca="1">(TODAY()-complete[[#This Row],[Date Joined]])/365</f>
        <v>3.7808219178082192</v>
      </c>
    </row>
    <row r="91" spans="1:9" x14ac:dyDescent="0.35">
      <c r="A91" t="s">
        <v>136</v>
      </c>
      <c r="B91" t="s">
        <v>10</v>
      </c>
      <c r="C91" t="s">
        <v>11</v>
      </c>
      <c r="D91">
        <v>43</v>
      </c>
      <c r="E91" s="26">
        <v>44558</v>
      </c>
      <c r="F91" s="7">
        <v>36040</v>
      </c>
      <c r="G91" t="s">
        <v>16</v>
      </c>
      <c r="H91" t="s">
        <v>114</v>
      </c>
      <c r="I91" s="9">
        <f ca="1">(TODAY()-complete[[#This Row],[Date Joined]])/365</f>
        <v>2.3671232876712329</v>
      </c>
    </row>
    <row r="92" spans="1:9" x14ac:dyDescent="0.35">
      <c r="A92" t="s">
        <v>194</v>
      </c>
      <c r="B92" t="s">
        <v>18</v>
      </c>
      <c r="C92" t="s">
        <v>26</v>
      </c>
      <c r="D92">
        <v>29</v>
      </c>
      <c r="E92" s="26">
        <v>43962</v>
      </c>
      <c r="F92" s="7">
        <v>34980</v>
      </c>
      <c r="G92" t="s">
        <v>16</v>
      </c>
      <c r="H92" t="s">
        <v>114</v>
      </c>
      <c r="I92" s="9">
        <f ca="1">(TODAY()-complete[[#This Row],[Date Joined]])/365</f>
        <v>4</v>
      </c>
    </row>
    <row r="93" spans="1:9" x14ac:dyDescent="0.35">
      <c r="A93" t="s">
        <v>157</v>
      </c>
      <c r="B93" t="s">
        <v>18</v>
      </c>
      <c r="C93" t="s">
        <v>26</v>
      </c>
      <c r="D93">
        <v>21</v>
      </c>
      <c r="E93" s="26">
        <v>44619</v>
      </c>
      <c r="F93" s="7">
        <v>33920</v>
      </c>
      <c r="G93" t="s">
        <v>16</v>
      </c>
      <c r="H93" t="s">
        <v>114</v>
      </c>
      <c r="I93" s="9">
        <f ca="1">(TODAY()-complete[[#This Row],[Date Joined]])/365</f>
        <v>2.2000000000000002</v>
      </c>
    </row>
    <row r="94" spans="1:9" x14ac:dyDescent="0.35">
      <c r="A94" t="s">
        <v>28</v>
      </c>
      <c r="B94" t="s">
        <v>18</v>
      </c>
      <c r="C94" t="s">
        <v>29</v>
      </c>
      <c r="D94">
        <v>27</v>
      </c>
      <c r="E94" s="26">
        <v>44122</v>
      </c>
      <c r="F94" s="7">
        <v>119110</v>
      </c>
      <c r="G94" t="s">
        <v>16</v>
      </c>
      <c r="H94" t="s">
        <v>13</v>
      </c>
      <c r="I94" s="9">
        <f ca="1">(TODAY()-complete[[#This Row],[Date Joined]])/365</f>
        <v>3.5616438356164384</v>
      </c>
    </row>
    <row r="95" spans="1:9" x14ac:dyDescent="0.35">
      <c r="A95" t="s">
        <v>71</v>
      </c>
      <c r="B95" t="s">
        <v>10</v>
      </c>
      <c r="C95" t="s">
        <v>26</v>
      </c>
      <c r="D95">
        <v>36</v>
      </c>
      <c r="E95" s="26">
        <v>44019</v>
      </c>
      <c r="F95" s="7">
        <v>118840</v>
      </c>
      <c r="G95" t="s">
        <v>16</v>
      </c>
      <c r="H95" t="s">
        <v>13</v>
      </c>
      <c r="I95" s="9">
        <f ca="1">(TODAY()-complete[[#This Row],[Date Joined]])/365</f>
        <v>3.8438356164383563</v>
      </c>
    </row>
    <row r="96" spans="1:9" x14ac:dyDescent="0.35">
      <c r="A96" t="s">
        <v>80</v>
      </c>
      <c r="B96" t="s">
        <v>18</v>
      </c>
      <c r="C96" t="s">
        <v>29</v>
      </c>
      <c r="D96">
        <v>37</v>
      </c>
      <c r="E96" s="26">
        <v>44451</v>
      </c>
      <c r="F96" s="7">
        <v>118100</v>
      </c>
      <c r="G96" t="s">
        <v>16</v>
      </c>
      <c r="H96" t="s">
        <v>13</v>
      </c>
      <c r="I96" s="9">
        <f ca="1">(TODAY()-complete[[#This Row],[Date Joined]])/365</f>
        <v>2.6602739726027398</v>
      </c>
    </row>
    <row r="97" spans="1:9" x14ac:dyDescent="0.35">
      <c r="A97" t="s">
        <v>53</v>
      </c>
      <c r="B97" t="s">
        <v>10</v>
      </c>
      <c r="C97" t="s">
        <v>15</v>
      </c>
      <c r="D97">
        <v>33</v>
      </c>
      <c r="E97" s="26">
        <v>44164</v>
      </c>
      <c r="F97" s="7">
        <v>115920</v>
      </c>
      <c r="G97" t="s">
        <v>16</v>
      </c>
      <c r="H97" t="s">
        <v>13</v>
      </c>
      <c r="I97" s="9">
        <f ca="1">(TODAY()-complete[[#This Row],[Date Joined]])/365</f>
        <v>3.4465753424657533</v>
      </c>
    </row>
    <row r="98" spans="1:9" x14ac:dyDescent="0.35">
      <c r="A98" t="s">
        <v>19</v>
      </c>
      <c r="B98" t="s">
        <v>210</v>
      </c>
      <c r="C98" t="s">
        <v>20</v>
      </c>
      <c r="D98">
        <v>37</v>
      </c>
      <c r="E98" s="26">
        <v>44146</v>
      </c>
      <c r="F98" s="7">
        <v>115440</v>
      </c>
      <c r="G98" t="s">
        <v>21</v>
      </c>
      <c r="H98" t="s">
        <v>13</v>
      </c>
      <c r="I98" s="9">
        <f ca="1">(TODAY()-complete[[#This Row],[Date Joined]])/365</f>
        <v>3.495890410958904</v>
      </c>
    </row>
    <row r="99" spans="1:9" x14ac:dyDescent="0.35">
      <c r="A99" t="s">
        <v>74</v>
      </c>
      <c r="B99" t="s">
        <v>18</v>
      </c>
      <c r="C99" t="s">
        <v>15</v>
      </c>
      <c r="D99">
        <v>36</v>
      </c>
      <c r="E99" s="26">
        <v>44085</v>
      </c>
      <c r="F99" s="7">
        <v>114890</v>
      </c>
      <c r="G99" t="s">
        <v>16</v>
      </c>
      <c r="H99" t="s">
        <v>13</v>
      </c>
      <c r="I99" s="9">
        <f ca="1">(TODAY()-complete[[#This Row],[Date Joined]])/365</f>
        <v>3.6630136986301371</v>
      </c>
    </row>
    <row r="100" spans="1:9" x14ac:dyDescent="0.35">
      <c r="A100" t="s">
        <v>82</v>
      </c>
      <c r="B100" t="s">
        <v>18</v>
      </c>
      <c r="C100" t="s">
        <v>26</v>
      </c>
      <c r="D100">
        <v>43</v>
      </c>
      <c r="E100" s="26">
        <v>45045</v>
      </c>
      <c r="F100" s="7">
        <v>114870</v>
      </c>
      <c r="G100" t="s">
        <v>16</v>
      </c>
      <c r="H100" t="s">
        <v>13</v>
      </c>
      <c r="I100" s="9">
        <f ca="1">(TODAY()-complete[[#This Row],[Date Joined]])/365</f>
        <v>1.0328767123287672</v>
      </c>
    </row>
    <row r="101" spans="1:9" x14ac:dyDescent="0.35">
      <c r="A101" t="s">
        <v>95</v>
      </c>
      <c r="B101" t="s">
        <v>18</v>
      </c>
      <c r="C101" t="s">
        <v>15</v>
      </c>
      <c r="D101">
        <v>30</v>
      </c>
      <c r="E101" s="26">
        <v>44850</v>
      </c>
      <c r="F101" s="7">
        <v>114180</v>
      </c>
      <c r="G101" t="s">
        <v>16</v>
      </c>
      <c r="H101" t="s">
        <v>13</v>
      </c>
      <c r="I101" s="9">
        <f ca="1">(TODAY()-complete[[#This Row],[Date Joined]])/365</f>
        <v>1.5671232876712329</v>
      </c>
    </row>
    <row r="102" spans="1:9" x14ac:dyDescent="0.35">
      <c r="A102" t="s">
        <v>78</v>
      </c>
      <c r="B102" t="s">
        <v>10</v>
      </c>
      <c r="C102" t="s">
        <v>15</v>
      </c>
      <c r="D102">
        <v>27</v>
      </c>
      <c r="E102" s="26">
        <v>44609</v>
      </c>
      <c r="F102" s="7">
        <v>113280</v>
      </c>
      <c r="G102" t="s">
        <v>52</v>
      </c>
      <c r="H102" t="s">
        <v>13</v>
      </c>
      <c r="I102" s="9">
        <f ca="1">(TODAY()-complete[[#This Row],[Date Joined]])/365</f>
        <v>2.2273972602739724</v>
      </c>
    </row>
    <row r="103" spans="1:9" x14ac:dyDescent="0.35">
      <c r="A103" t="s">
        <v>9</v>
      </c>
      <c r="B103" t="s">
        <v>10</v>
      </c>
      <c r="C103" t="s">
        <v>11</v>
      </c>
      <c r="D103">
        <v>22</v>
      </c>
      <c r="E103" s="26">
        <v>44446</v>
      </c>
      <c r="F103" s="7">
        <v>112780</v>
      </c>
      <c r="G103" t="s">
        <v>12</v>
      </c>
      <c r="H103" t="s">
        <v>13</v>
      </c>
      <c r="I103" s="9">
        <f ca="1">(TODAY()-complete[[#This Row],[Date Joined]])/365</f>
        <v>2.6739726027397261</v>
      </c>
    </row>
    <row r="104" spans="1:9" x14ac:dyDescent="0.35">
      <c r="A104" t="s">
        <v>66</v>
      </c>
      <c r="B104" t="s">
        <v>10</v>
      </c>
      <c r="C104" t="s">
        <v>26</v>
      </c>
      <c r="D104">
        <v>20</v>
      </c>
      <c r="E104" s="26">
        <v>44183</v>
      </c>
      <c r="F104" s="7">
        <v>112650</v>
      </c>
      <c r="G104" t="s">
        <v>16</v>
      </c>
      <c r="H104" t="s">
        <v>13</v>
      </c>
      <c r="I104" s="9">
        <f ca="1">(TODAY()-complete[[#This Row],[Date Joined]])/365</f>
        <v>3.3945205479452056</v>
      </c>
    </row>
    <row r="105" spans="1:9" x14ac:dyDescent="0.35">
      <c r="A105" t="s">
        <v>23</v>
      </c>
      <c r="B105" t="s">
        <v>18</v>
      </c>
      <c r="C105" t="s">
        <v>15</v>
      </c>
      <c r="D105">
        <v>30</v>
      </c>
      <c r="E105" s="26">
        <v>44861</v>
      </c>
      <c r="F105" s="7">
        <v>112570</v>
      </c>
      <c r="G105" t="s">
        <v>16</v>
      </c>
      <c r="H105" t="s">
        <v>13</v>
      </c>
      <c r="I105" s="9">
        <f ca="1">(TODAY()-complete[[#This Row],[Date Joined]])/365</f>
        <v>1.536986301369863</v>
      </c>
    </row>
    <row r="106" spans="1:9" x14ac:dyDescent="0.35">
      <c r="A106" t="s">
        <v>30</v>
      </c>
      <c r="B106" t="s">
        <v>10</v>
      </c>
      <c r="C106" t="s">
        <v>26</v>
      </c>
      <c r="D106">
        <v>29</v>
      </c>
      <c r="E106" s="26">
        <v>44180</v>
      </c>
      <c r="F106" s="7">
        <v>112110</v>
      </c>
      <c r="G106" t="s">
        <v>21</v>
      </c>
      <c r="H106" t="s">
        <v>13</v>
      </c>
      <c r="I106" s="9">
        <f ca="1">(TODAY()-complete[[#This Row],[Date Joined]])/365</f>
        <v>3.4027397260273973</v>
      </c>
    </row>
    <row r="107" spans="1:9" x14ac:dyDescent="0.35">
      <c r="A107" t="s">
        <v>55</v>
      </c>
      <c r="B107" t="s">
        <v>10</v>
      </c>
      <c r="C107" t="s">
        <v>15</v>
      </c>
      <c r="D107">
        <v>25</v>
      </c>
      <c r="E107" s="26">
        <v>44726</v>
      </c>
      <c r="F107" s="7">
        <v>109190</v>
      </c>
      <c r="G107" t="s">
        <v>12</v>
      </c>
      <c r="H107" t="s">
        <v>13</v>
      </c>
      <c r="I107" s="9">
        <f ca="1">(TODAY()-complete[[#This Row],[Date Joined]])/365</f>
        <v>1.9068493150684931</v>
      </c>
    </row>
    <row r="108" spans="1:9" x14ac:dyDescent="0.35">
      <c r="A108" t="s">
        <v>77</v>
      </c>
      <c r="B108" t="s">
        <v>18</v>
      </c>
      <c r="C108" t="s">
        <v>11</v>
      </c>
      <c r="D108">
        <v>38</v>
      </c>
      <c r="E108" s="26">
        <v>44377</v>
      </c>
      <c r="F108" s="7">
        <v>109160</v>
      </c>
      <c r="G108" t="s">
        <v>46</v>
      </c>
      <c r="H108" t="s">
        <v>13</v>
      </c>
      <c r="I108" s="9">
        <f ca="1">(TODAY()-complete[[#This Row],[Date Joined]])/365</f>
        <v>2.8630136986301369</v>
      </c>
    </row>
    <row r="109" spans="1:9" x14ac:dyDescent="0.35">
      <c r="A109" t="s">
        <v>33</v>
      </c>
      <c r="B109" t="s">
        <v>10</v>
      </c>
      <c r="C109" t="s">
        <v>26</v>
      </c>
      <c r="D109">
        <v>20</v>
      </c>
      <c r="E109" s="26">
        <v>44459</v>
      </c>
      <c r="F109" s="7">
        <v>107700</v>
      </c>
      <c r="G109" t="s">
        <v>16</v>
      </c>
      <c r="H109" t="s">
        <v>13</v>
      </c>
      <c r="I109" s="9">
        <f ca="1">(TODAY()-complete[[#This Row],[Date Joined]])/365</f>
        <v>2.6383561643835618</v>
      </c>
    </row>
    <row r="110" spans="1:9" x14ac:dyDescent="0.35">
      <c r="A110" t="s">
        <v>97</v>
      </c>
      <c r="B110" t="s">
        <v>10</v>
      </c>
      <c r="C110" t="s">
        <v>15</v>
      </c>
      <c r="D110">
        <v>23</v>
      </c>
      <c r="E110" s="26">
        <v>44440</v>
      </c>
      <c r="F110" s="7">
        <v>106460</v>
      </c>
      <c r="G110" t="s">
        <v>16</v>
      </c>
      <c r="H110" t="s">
        <v>13</v>
      </c>
      <c r="I110" s="9">
        <f ca="1">(TODAY()-complete[[#This Row],[Date Joined]])/365</f>
        <v>2.6904109589041094</v>
      </c>
    </row>
    <row r="111" spans="1:9" x14ac:dyDescent="0.35">
      <c r="A111" t="s">
        <v>84</v>
      </c>
      <c r="B111" t="s">
        <v>18</v>
      </c>
      <c r="C111" t="s">
        <v>15</v>
      </c>
      <c r="D111">
        <v>28</v>
      </c>
      <c r="E111" s="26">
        <v>44486</v>
      </c>
      <c r="F111" s="7">
        <v>104770</v>
      </c>
      <c r="G111" t="s">
        <v>16</v>
      </c>
      <c r="H111" t="s">
        <v>13</v>
      </c>
      <c r="I111" s="9">
        <f ca="1">(TODAY()-complete[[#This Row],[Date Joined]])/365</f>
        <v>2.5643835616438357</v>
      </c>
    </row>
    <row r="112" spans="1:9" x14ac:dyDescent="0.35">
      <c r="A112" t="s">
        <v>101</v>
      </c>
      <c r="B112" t="s">
        <v>18</v>
      </c>
      <c r="C112" t="s">
        <v>26</v>
      </c>
      <c r="D112">
        <v>40</v>
      </c>
      <c r="E112" s="26">
        <v>44381</v>
      </c>
      <c r="F112" s="7">
        <v>104410</v>
      </c>
      <c r="G112" t="s">
        <v>16</v>
      </c>
      <c r="H112" t="s">
        <v>13</v>
      </c>
      <c r="I112" s="9">
        <f ca="1">(TODAY()-complete[[#This Row],[Date Joined]])/365</f>
        <v>2.8520547945205479</v>
      </c>
    </row>
    <row r="113" spans="1:9" x14ac:dyDescent="0.35">
      <c r="A113" t="s">
        <v>92</v>
      </c>
      <c r="B113" t="s">
        <v>18</v>
      </c>
      <c r="C113" t="s">
        <v>15</v>
      </c>
      <c r="D113">
        <v>28</v>
      </c>
      <c r="E113" s="26">
        <v>44649</v>
      </c>
      <c r="F113" s="7">
        <v>104120</v>
      </c>
      <c r="G113" t="s">
        <v>16</v>
      </c>
      <c r="H113" t="s">
        <v>13</v>
      </c>
      <c r="I113" s="9">
        <f ca="1">(TODAY()-complete[[#This Row],[Date Joined]])/365</f>
        <v>2.117808219178082</v>
      </c>
    </row>
    <row r="114" spans="1:9" x14ac:dyDescent="0.35">
      <c r="A114" t="s">
        <v>59</v>
      </c>
      <c r="B114" t="s">
        <v>10</v>
      </c>
      <c r="C114" t="s">
        <v>15</v>
      </c>
      <c r="D114">
        <v>31</v>
      </c>
      <c r="E114" s="26">
        <v>44724</v>
      </c>
      <c r="F114" s="7">
        <v>103550</v>
      </c>
      <c r="G114" t="s">
        <v>16</v>
      </c>
      <c r="H114" t="s">
        <v>13</v>
      </c>
      <c r="I114" s="9">
        <f ca="1">(TODAY()-complete[[#This Row],[Date Joined]])/365</f>
        <v>1.9123287671232876</v>
      </c>
    </row>
    <row r="115" spans="1:9" x14ac:dyDescent="0.35">
      <c r="A115" t="s">
        <v>94</v>
      </c>
      <c r="B115" t="s">
        <v>10</v>
      </c>
      <c r="C115" t="s">
        <v>26</v>
      </c>
      <c r="D115">
        <v>24</v>
      </c>
      <c r="E115" s="26">
        <v>44686</v>
      </c>
      <c r="F115" s="7">
        <v>100420</v>
      </c>
      <c r="G115" t="s">
        <v>16</v>
      </c>
      <c r="H115" t="s">
        <v>13</v>
      </c>
      <c r="I115" s="9">
        <f ca="1">(TODAY()-complete[[#This Row],[Date Joined]])/365</f>
        <v>2.0164383561643837</v>
      </c>
    </row>
    <row r="116" spans="1:9" x14ac:dyDescent="0.35">
      <c r="A116" t="s">
        <v>57</v>
      </c>
      <c r="B116" t="s">
        <v>18</v>
      </c>
      <c r="C116" t="s">
        <v>15</v>
      </c>
      <c r="D116">
        <v>28</v>
      </c>
      <c r="E116" s="26">
        <v>44630</v>
      </c>
      <c r="F116" s="7">
        <v>99970</v>
      </c>
      <c r="G116" t="s">
        <v>16</v>
      </c>
      <c r="H116" t="s">
        <v>13</v>
      </c>
      <c r="I116" s="9">
        <f ca="1">(TODAY()-complete[[#This Row],[Date Joined]])/365</f>
        <v>2.1698630136986301</v>
      </c>
    </row>
    <row r="117" spans="1:9" x14ac:dyDescent="0.35">
      <c r="A117" t="s">
        <v>35</v>
      </c>
      <c r="B117" t="s">
        <v>10</v>
      </c>
      <c r="C117" t="s">
        <v>15</v>
      </c>
      <c r="D117">
        <v>40</v>
      </c>
      <c r="E117" s="26">
        <v>44263</v>
      </c>
      <c r="F117" s="7">
        <v>99750</v>
      </c>
      <c r="G117" t="s">
        <v>16</v>
      </c>
      <c r="H117" t="s">
        <v>13</v>
      </c>
      <c r="I117" s="9">
        <f ca="1">(TODAY()-complete[[#This Row],[Date Joined]])/365</f>
        <v>3.1753424657534248</v>
      </c>
    </row>
    <row r="118" spans="1:9" x14ac:dyDescent="0.35">
      <c r="A118" t="s">
        <v>102</v>
      </c>
      <c r="B118" t="s">
        <v>10</v>
      </c>
      <c r="C118" t="s">
        <v>20</v>
      </c>
      <c r="D118">
        <v>30</v>
      </c>
      <c r="E118" s="26">
        <v>44606</v>
      </c>
      <c r="F118" s="7">
        <v>96800</v>
      </c>
      <c r="G118" t="s">
        <v>16</v>
      </c>
      <c r="H118" t="s">
        <v>13</v>
      </c>
      <c r="I118" s="9">
        <f ca="1">(TODAY()-complete[[#This Row],[Date Joined]])/365</f>
        <v>2.2356164383561645</v>
      </c>
    </row>
    <row r="119" spans="1:9" x14ac:dyDescent="0.35">
      <c r="A119" t="s">
        <v>58</v>
      </c>
      <c r="B119" t="s">
        <v>18</v>
      </c>
      <c r="C119" t="s">
        <v>26</v>
      </c>
      <c r="D119">
        <v>33</v>
      </c>
      <c r="E119" s="26">
        <v>44190</v>
      </c>
      <c r="F119" s="7">
        <v>96140</v>
      </c>
      <c r="G119" t="s">
        <v>16</v>
      </c>
      <c r="H119" t="s">
        <v>13</v>
      </c>
      <c r="I119" s="9">
        <f ca="1">(TODAY()-complete[[#This Row],[Date Joined]])/365</f>
        <v>3.3753424657534246</v>
      </c>
    </row>
    <row r="120" spans="1:9" x14ac:dyDescent="0.35">
      <c r="A120" t="s">
        <v>88</v>
      </c>
      <c r="B120" t="s">
        <v>18</v>
      </c>
      <c r="C120" t="s">
        <v>11</v>
      </c>
      <c r="D120">
        <v>25</v>
      </c>
      <c r="E120" s="26">
        <v>44205</v>
      </c>
      <c r="F120" s="7">
        <v>92700</v>
      </c>
      <c r="G120" t="s">
        <v>16</v>
      </c>
      <c r="H120" t="s">
        <v>13</v>
      </c>
      <c r="I120" s="9">
        <f ca="1">(TODAY()-complete[[#This Row],[Date Joined]])/365</f>
        <v>3.3342465753424659</v>
      </c>
    </row>
    <row r="121" spans="1:9" x14ac:dyDescent="0.35">
      <c r="A121" t="s">
        <v>65</v>
      </c>
      <c r="B121" t="s">
        <v>18</v>
      </c>
      <c r="C121" t="s">
        <v>20</v>
      </c>
      <c r="D121">
        <v>34</v>
      </c>
      <c r="E121" s="26">
        <v>44445</v>
      </c>
      <c r="F121" s="7">
        <v>92450</v>
      </c>
      <c r="G121" t="s">
        <v>16</v>
      </c>
      <c r="H121" t="s">
        <v>13</v>
      </c>
      <c r="I121" s="9">
        <f ca="1">(TODAY()-complete[[#This Row],[Date Joined]])/365</f>
        <v>2.6767123287671235</v>
      </c>
    </row>
    <row r="122" spans="1:9" x14ac:dyDescent="0.35">
      <c r="A122" t="s">
        <v>99</v>
      </c>
      <c r="B122" t="s">
        <v>10</v>
      </c>
      <c r="C122" t="s">
        <v>20</v>
      </c>
      <c r="D122">
        <v>27</v>
      </c>
      <c r="E122" s="26">
        <v>44236</v>
      </c>
      <c r="F122" s="7">
        <v>91650</v>
      </c>
      <c r="G122" t="s">
        <v>12</v>
      </c>
      <c r="H122" t="s">
        <v>13</v>
      </c>
      <c r="I122" s="9">
        <f ca="1">(TODAY()-complete[[#This Row],[Date Joined]])/365</f>
        <v>3.2493150684931509</v>
      </c>
    </row>
    <row r="123" spans="1:9" x14ac:dyDescent="0.35">
      <c r="A123" t="s">
        <v>83</v>
      </c>
      <c r="B123" t="s">
        <v>210</v>
      </c>
      <c r="C123" t="s">
        <v>26</v>
      </c>
      <c r="D123">
        <v>32</v>
      </c>
      <c r="E123" s="26">
        <v>44774</v>
      </c>
      <c r="F123" s="7">
        <v>91310</v>
      </c>
      <c r="G123" t="s">
        <v>16</v>
      </c>
      <c r="H123" t="s">
        <v>13</v>
      </c>
      <c r="I123" s="9">
        <f ca="1">(TODAY()-complete[[#This Row],[Date Joined]])/365</f>
        <v>1.7753424657534247</v>
      </c>
    </row>
    <row r="124" spans="1:9" x14ac:dyDescent="0.35">
      <c r="A124" t="s">
        <v>86</v>
      </c>
      <c r="B124" t="s">
        <v>210</v>
      </c>
      <c r="C124" t="s">
        <v>26</v>
      </c>
      <c r="D124">
        <v>26</v>
      </c>
      <c r="E124" s="26">
        <v>44271</v>
      </c>
      <c r="F124" s="7">
        <v>90700</v>
      </c>
      <c r="G124" t="s">
        <v>12</v>
      </c>
      <c r="H124" t="s">
        <v>13</v>
      </c>
      <c r="I124" s="9">
        <f ca="1">(TODAY()-complete[[#This Row],[Date Joined]])/365</f>
        <v>3.1534246575342464</v>
      </c>
    </row>
    <row r="125" spans="1:9" x14ac:dyDescent="0.35">
      <c r="A125" t="s">
        <v>93</v>
      </c>
      <c r="B125" t="s">
        <v>10</v>
      </c>
      <c r="C125" t="s">
        <v>26</v>
      </c>
      <c r="D125">
        <v>37</v>
      </c>
      <c r="E125" s="26">
        <v>44338</v>
      </c>
      <c r="F125" s="7">
        <v>88050</v>
      </c>
      <c r="G125" t="s">
        <v>21</v>
      </c>
      <c r="H125" t="s">
        <v>13</v>
      </c>
      <c r="I125" s="9">
        <f ca="1">(TODAY()-complete[[#This Row],[Date Joined]])/365</f>
        <v>2.9698630136986299</v>
      </c>
    </row>
    <row r="126" spans="1:9" x14ac:dyDescent="0.35">
      <c r="A126" t="s">
        <v>47</v>
      </c>
      <c r="B126" t="s">
        <v>18</v>
      </c>
      <c r="C126" t="s">
        <v>26</v>
      </c>
      <c r="D126">
        <v>40</v>
      </c>
      <c r="E126" s="26">
        <v>44337</v>
      </c>
      <c r="F126" s="7">
        <v>87620</v>
      </c>
      <c r="G126" t="s">
        <v>16</v>
      </c>
      <c r="H126" t="s">
        <v>13</v>
      </c>
      <c r="I126" s="9">
        <f ca="1">(TODAY()-complete[[#This Row],[Date Joined]])/365</f>
        <v>2.9726027397260273</v>
      </c>
    </row>
    <row r="127" spans="1:9" x14ac:dyDescent="0.35">
      <c r="A127" t="s">
        <v>63</v>
      </c>
      <c r="B127" t="s">
        <v>18</v>
      </c>
      <c r="C127" t="s">
        <v>20</v>
      </c>
      <c r="D127">
        <v>33</v>
      </c>
      <c r="E127" s="26">
        <v>44809</v>
      </c>
      <c r="F127" s="7">
        <v>86570</v>
      </c>
      <c r="G127" t="s">
        <v>16</v>
      </c>
      <c r="H127" t="s">
        <v>13</v>
      </c>
      <c r="I127" s="9">
        <f ca="1">(TODAY()-complete[[#This Row],[Date Joined]])/365</f>
        <v>1.6794520547945206</v>
      </c>
    </row>
    <row r="128" spans="1:9" x14ac:dyDescent="0.35">
      <c r="A128" t="s">
        <v>103</v>
      </c>
      <c r="B128" t="s">
        <v>18</v>
      </c>
      <c r="C128" t="s">
        <v>20</v>
      </c>
      <c r="D128">
        <v>34</v>
      </c>
      <c r="E128" s="26">
        <v>44459</v>
      </c>
      <c r="F128" s="7">
        <v>85000</v>
      </c>
      <c r="G128" t="s">
        <v>16</v>
      </c>
      <c r="H128" t="s">
        <v>13</v>
      </c>
      <c r="I128" s="9">
        <f ca="1">(TODAY()-complete[[#This Row],[Date Joined]])/365</f>
        <v>2.6383561643835618</v>
      </c>
    </row>
    <row r="129" spans="1:9" x14ac:dyDescent="0.35">
      <c r="A129" t="s">
        <v>64</v>
      </c>
      <c r="B129" t="s">
        <v>18</v>
      </c>
      <c r="C129" t="s">
        <v>26</v>
      </c>
      <c r="D129">
        <v>27</v>
      </c>
      <c r="E129" s="26">
        <v>44686</v>
      </c>
      <c r="F129" s="7">
        <v>83750</v>
      </c>
      <c r="G129" t="s">
        <v>16</v>
      </c>
      <c r="H129" t="s">
        <v>13</v>
      </c>
      <c r="I129" s="9">
        <f ca="1">(TODAY()-complete[[#This Row],[Date Joined]])/365</f>
        <v>2.0164383561643837</v>
      </c>
    </row>
    <row r="130" spans="1:9" x14ac:dyDescent="0.35">
      <c r="A130" t="s">
        <v>69</v>
      </c>
      <c r="B130" t="s">
        <v>18</v>
      </c>
      <c r="C130" t="s">
        <v>26</v>
      </c>
      <c r="D130">
        <v>25</v>
      </c>
      <c r="E130" s="26">
        <v>44694</v>
      </c>
      <c r="F130" s="7">
        <v>80700</v>
      </c>
      <c r="G130" t="s">
        <v>12</v>
      </c>
      <c r="H130" t="s">
        <v>13</v>
      </c>
      <c r="I130" s="9">
        <f ca="1">(TODAY()-complete[[#This Row],[Date Joined]])/365</f>
        <v>1.9945205479452055</v>
      </c>
    </row>
    <row r="131" spans="1:9" x14ac:dyDescent="0.35">
      <c r="A131" t="s">
        <v>67</v>
      </c>
      <c r="B131" t="s">
        <v>10</v>
      </c>
      <c r="C131" t="s">
        <v>15</v>
      </c>
      <c r="D131">
        <v>20</v>
      </c>
      <c r="E131" s="26">
        <v>44744</v>
      </c>
      <c r="F131" s="7">
        <v>79570</v>
      </c>
      <c r="G131" t="s">
        <v>16</v>
      </c>
      <c r="H131" t="s">
        <v>13</v>
      </c>
      <c r="I131" s="9">
        <f ca="1">(TODAY()-complete[[#This Row],[Date Joined]])/365</f>
        <v>1.8575342465753424</v>
      </c>
    </row>
    <row r="132" spans="1:9" x14ac:dyDescent="0.35">
      <c r="A132" t="s">
        <v>54</v>
      </c>
      <c r="B132" t="s">
        <v>18</v>
      </c>
      <c r="C132" t="s">
        <v>11</v>
      </c>
      <c r="D132">
        <v>36</v>
      </c>
      <c r="E132" s="26">
        <v>44494</v>
      </c>
      <c r="F132" s="7">
        <v>78540</v>
      </c>
      <c r="G132" t="s">
        <v>16</v>
      </c>
      <c r="H132" t="s">
        <v>13</v>
      </c>
      <c r="I132" s="9">
        <f ca="1">(TODAY()-complete[[#This Row],[Date Joined]])/365</f>
        <v>2.5424657534246577</v>
      </c>
    </row>
    <row r="133" spans="1:9" x14ac:dyDescent="0.35">
      <c r="A133" t="s">
        <v>62</v>
      </c>
      <c r="B133" t="s">
        <v>18</v>
      </c>
      <c r="C133" t="s">
        <v>15</v>
      </c>
      <c r="D133">
        <v>36</v>
      </c>
      <c r="E133" s="26">
        <v>44529</v>
      </c>
      <c r="F133" s="7">
        <v>78390</v>
      </c>
      <c r="G133" t="s">
        <v>16</v>
      </c>
      <c r="H133" t="s">
        <v>13</v>
      </c>
      <c r="I133" s="9">
        <f ca="1">(TODAY()-complete[[#This Row],[Date Joined]])/365</f>
        <v>2.4465753424657533</v>
      </c>
    </row>
    <row r="134" spans="1:9" x14ac:dyDescent="0.35">
      <c r="A134" t="s">
        <v>81</v>
      </c>
      <c r="B134" t="s">
        <v>18</v>
      </c>
      <c r="C134" t="s">
        <v>15</v>
      </c>
      <c r="D134">
        <v>22</v>
      </c>
      <c r="E134" s="26">
        <v>44450</v>
      </c>
      <c r="F134" s="7">
        <v>76900</v>
      </c>
      <c r="G134" t="s">
        <v>12</v>
      </c>
      <c r="H134" t="s">
        <v>13</v>
      </c>
      <c r="I134" s="9">
        <f ca="1">(TODAY()-complete[[#This Row],[Date Joined]])/365</f>
        <v>2.6630136986301371</v>
      </c>
    </row>
    <row r="135" spans="1:9" x14ac:dyDescent="0.35">
      <c r="A135" t="s">
        <v>49</v>
      </c>
      <c r="B135" t="s">
        <v>18</v>
      </c>
      <c r="C135" t="s">
        <v>20</v>
      </c>
      <c r="D135">
        <v>28</v>
      </c>
      <c r="E135" s="26">
        <v>44185</v>
      </c>
      <c r="F135" s="7">
        <v>75970</v>
      </c>
      <c r="G135" t="s">
        <v>16</v>
      </c>
      <c r="H135" t="s">
        <v>13</v>
      </c>
      <c r="I135" s="9">
        <f ca="1">(TODAY()-complete[[#This Row],[Date Joined]])/365</f>
        <v>3.3890410958904109</v>
      </c>
    </row>
    <row r="136" spans="1:9" x14ac:dyDescent="0.35">
      <c r="A136" t="s">
        <v>39</v>
      </c>
      <c r="B136" t="s">
        <v>10</v>
      </c>
      <c r="C136" t="s">
        <v>29</v>
      </c>
      <c r="D136">
        <v>21</v>
      </c>
      <c r="E136" s="26">
        <v>44242</v>
      </c>
      <c r="F136" s="7">
        <v>75880</v>
      </c>
      <c r="G136" t="s">
        <v>16</v>
      </c>
      <c r="H136" t="s">
        <v>13</v>
      </c>
      <c r="I136" s="9">
        <f ca="1">(TODAY()-complete[[#This Row],[Date Joined]])/365</f>
        <v>3.2328767123287672</v>
      </c>
    </row>
    <row r="137" spans="1:9" x14ac:dyDescent="0.35">
      <c r="A137" t="s">
        <v>51</v>
      </c>
      <c r="B137" t="s">
        <v>18</v>
      </c>
      <c r="C137" t="s">
        <v>26</v>
      </c>
      <c r="D137">
        <v>33</v>
      </c>
      <c r="E137" s="26">
        <v>44374</v>
      </c>
      <c r="F137" s="7">
        <v>75480</v>
      </c>
      <c r="G137" t="s">
        <v>52</v>
      </c>
      <c r="H137" t="s">
        <v>13</v>
      </c>
      <c r="I137" s="9">
        <f ca="1">(TODAY()-complete[[#This Row],[Date Joined]])/365</f>
        <v>2.871232876712329</v>
      </c>
    </row>
    <row r="138" spans="1:9" x14ac:dyDescent="0.35">
      <c r="A138" t="s">
        <v>108</v>
      </c>
      <c r="B138" t="s">
        <v>18</v>
      </c>
      <c r="C138" t="s">
        <v>26</v>
      </c>
      <c r="D138">
        <v>33</v>
      </c>
      <c r="E138" s="26">
        <v>44312</v>
      </c>
      <c r="F138" s="7">
        <v>75280</v>
      </c>
      <c r="G138" t="s">
        <v>16</v>
      </c>
      <c r="H138" t="s">
        <v>13</v>
      </c>
      <c r="I138" s="9">
        <f ca="1">(TODAY()-complete[[#This Row],[Date Joined]])/365</f>
        <v>3.0410958904109591</v>
      </c>
    </row>
    <row r="139" spans="1:9" x14ac:dyDescent="0.35">
      <c r="A139" t="s">
        <v>45</v>
      </c>
      <c r="B139" t="s">
        <v>18</v>
      </c>
      <c r="C139" t="s">
        <v>15</v>
      </c>
      <c r="D139">
        <v>42</v>
      </c>
      <c r="E139" s="26">
        <v>44779</v>
      </c>
      <c r="F139" s="7">
        <v>75000</v>
      </c>
      <c r="G139" t="s">
        <v>46</v>
      </c>
      <c r="H139" t="s">
        <v>13</v>
      </c>
      <c r="I139" s="9">
        <f ca="1">(TODAY()-complete[[#This Row],[Date Joined]])/365</f>
        <v>1.7616438356164383</v>
      </c>
    </row>
    <row r="140" spans="1:9" x14ac:dyDescent="0.35">
      <c r="A140" t="s">
        <v>109</v>
      </c>
      <c r="B140" t="s">
        <v>10</v>
      </c>
      <c r="C140" t="s">
        <v>11</v>
      </c>
      <c r="D140">
        <v>33</v>
      </c>
      <c r="E140" s="26">
        <v>44385</v>
      </c>
      <c r="F140" s="7">
        <v>74550</v>
      </c>
      <c r="G140" t="s">
        <v>16</v>
      </c>
      <c r="H140" t="s">
        <v>13</v>
      </c>
      <c r="I140" s="9">
        <f ca="1">(TODAY()-complete[[#This Row],[Date Joined]])/365</f>
        <v>2.8410958904109589</v>
      </c>
    </row>
    <row r="141" spans="1:9" x14ac:dyDescent="0.35">
      <c r="A141" t="s">
        <v>76</v>
      </c>
      <c r="B141" t="s">
        <v>10</v>
      </c>
      <c r="C141" t="s">
        <v>20</v>
      </c>
      <c r="D141">
        <v>36</v>
      </c>
      <c r="E141" s="26">
        <v>44333</v>
      </c>
      <c r="F141" s="7">
        <v>71380</v>
      </c>
      <c r="G141" t="s">
        <v>16</v>
      </c>
      <c r="H141" t="s">
        <v>13</v>
      </c>
      <c r="I141" s="9">
        <f ca="1">(TODAY()-complete[[#This Row],[Date Joined]])/365</f>
        <v>2.9835616438356163</v>
      </c>
    </row>
    <row r="142" spans="1:9" x14ac:dyDescent="0.35">
      <c r="A142" t="s">
        <v>14</v>
      </c>
      <c r="B142" t="s">
        <v>10</v>
      </c>
      <c r="C142" t="s">
        <v>15</v>
      </c>
      <c r="D142">
        <v>46</v>
      </c>
      <c r="E142" s="26">
        <v>44758</v>
      </c>
      <c r="F142" s="7">
        <v>70610</v>
      </c>
      <c r="G142" t="s">
        <v>16</v>
      </c>
      <c r="H142" t="s">
        <v>13</v>
      </c>
      <c r="I142" s="9">
        <f ca="1">(TODAY()-complete[[#This Row],[Date Joined]])/365</f>
        <v>1.8191780821917809</v>
      </c>
    </row>
    <row r="143" spans="1:9" x14ac:dyDescent="0.35">
      <c r="A143" t="s">
        <v>111</v>
      </c>
      <c r="B143" t="s">
        <v>10</v>
      </c>
      <c r="C143" t="s">
        <v>20</v>
      </c>
      <c r="D143">
        <v>42</v>
      </c>
      <c r="E143" s="26">
        <v>44731</v>
      </c>
      <c r="F143" s="7">
        <v>70270</v>
      </c>
      <c r="G143" t="s">
        <v>21</v>
      </c>
      <c r="H143" t="s">
        <v>13</v>
      </c>
      <c r="I143" s="9">
        <f ca="1">(TODAY()-complete[[#This Row],[Date Joined]])/365</f>
        <v>1.893150684931507</v>
      </c>
    </row>
    <row r="144" spans="1:9" x14ac:dyDescent="0.35">
      <c r="A144" t="s">
        <v>75</v>
      </c>
      <c r="B144" t="s">
        <v>10</v>
      </c>
      <c r="C144" t="s">
        <v>26</v>
      </c>
      <c r="D144">
        <v>30</v>
      </c>
      <c r="E144" s="26">
        <v>44850</v>
      </c>
      <c r="F144" s="7">
        <v>69710</v>
      </c>
      <c r="G144" t="s">
        <v>16</v>
      </c>
      <c r="H144" t="s">
        <v>13</v>
      </c>
      <c r="I144" s="9">
        <f ca="1">(TODAY()-complete[[#This Row],[Date Joined]])/365</f>
        <v>1.5671232876712329</v>
      </c>
    </row>
    <row r="145" spans="1:9" x14ac:dyDescent="0.35">
      <c r="A145" t="s">
        <v>79</v>
      </c>
      <c r="B145" t="s">
        <v>10</v>
      </c>
      <c r="C145" t="s">
        <v>26</v>
      </c>
      <c r="D145">
        <v>30</v>
      </c>
      <c r="E145" s="26">
        <v>44273</v>
      </c>
      <c r="F145" s="7">
        <v>69120</v>
      </c>
      <c r="G145" t="s">
        <v>16</v>
      </c>
      <c r="H145" t="s">
        <v>13</v>
      </c>
      <c r="I145" s="9">
        <f ca="1">(TODAY()-complete[[#This Row],[Date Joined]])/365</f>
        <v>3.1479452054794521</v>
      </c>
    </row>
    <row r="146" spans="1:9" x14ac:dyDescent="0.35">
      <c r="A146" t="s">
        <v>32</v>
      </c>
      <c r="B146" t="s">
        <v>10</v>
      </c>
      <c r="C146" t="s">
        <v>26</v>
      </c>
      <c r="D146">
        <v>37</v>
      </c>
      <c r="E146" s="26">
        <v>44701</v>
      </c>
      <c r="F146" s="7">
        <v>69070</v>
      </c>
      <c r="G146" t="s">
        <v>16</v>
      </c>
      <c r="H146" t="s">
        <v>13</v>
      </c>
      <c r="I146" s="9">
        <f ca="1">(TODAY()-complete[[#This Row],[Date Joined]])/365</f>
        <v>1.9753424657534246</v>
      </c>
    </row>
    <row r="147" spans="1:9" x14ac:dyDescent="0.35">
      <c r="A147" t="s">
        <v>68</v>
      </c>
      <c r="B147" t="s">
        <v>18</v>
      </c>
      <c r="C147" t="s">
        <v>11</v>
      </c>
      <c r="D147">
        <v>20</v>
      </c>
      <c r="E147" s="26">
        <v>44537</v>
      </c>
      <c r="F147" s="7">
        <v>68900</v>
      </c>
      <c r="G147" t="s">
        <v>21</v>
      </c>
      <c r="H147" t="s">
        <v>13</v>
      </c>
      <c r="I147" s="9">
        <f ca="1">(TODAY()-complete[[#This Row],[Date Joined]])/365</f>
        <v>2.4246575342465753</v>
      </c>
    </row>
    <row r="148" spans="1:9" x14ac:dyDescent="0.35">
      <c r="A148" t="s">
        <v>110</v>
      </c>
      <c r="B148" t="s">
        <v>10</v>
      </c>
      <c r="C148" t="s">
        <v>15</v>
      </c>
      <c r="D148">
        <v>30</v>
      </c>
      <c r="E148" s="26">
        <v>44701</v>
      </c>
      <c r="F148" s="7">
        <v>67950</v>
      </c>
      <c r="G148" t="s">
        <v>16</v>
      </c>
      <c r="H148" t="s">
        <v>13</v>
      </c>
      <c r="I148" s="9">
        <f ca="1">(TODAY()-complete[[#This Row],[Date Joined]])/365</f>
        <v>1.9753424657534246</v>
      </c>
    </row>
    <row r="149" spans="1:9" x14ac:dyDescent="0.35">
      <c r="A149" t="s">
        <v>41</v>
      </c>
      <c r="B149" t="s">
        <v>18</v>
      </c>
      <c r="C149" t="s">
        <v>20</v>
      </c>
      <c r="D149">
        <v>30</v>
      </c>
      <c r="E149" s="26">
        <v>44389</v>
      </c>
      <c r="F149" s="7">
        <v>67910</v>
      </c>
      <c r="G149" t="s">
        <v>21</v>
      </c>
      <c r="H149" t="s">
        <v>13</v>
      </c>
      <c r="I149" s="9">
        <f ca="1">(TODAY()-complete[[#This Row],[Date Joined]])/365</f>
        <v>2.8301369863013699</v>
      </c>
    </row>
    <row r="150" spans="1:9" x14ac:dyDescent="0.35">
      <c r="A150" t="s">
        <v>89</v>
      </c>
      <c r="B150" t="s">
        <v>18</v>
      </c>
      <c r="C150" t="s">
        <v>20</v>
      </c>
      <c r="D150">
        <v>21</v>
      </c>
      <c r="E150" s="26">
        <v>44317</v>
      </c>
      <c r="F150" s="7">
        <v>65920</v>
      </c>
      <c r="G150" t="s">
        <v>16</v>
      </c>
      <c r="H150" t="s">
        <v>13</v>
      </c>
      <c r="I150" s="9">
        <f ca="1">(TODAY()-complete[[#This Row],[Date Joined]])/365</f>
        <v>3.0273972602739727</v>
      </c>
    </row>
    <row r="151" spans="1:9" x14ac:dyDescent="0.35">
      <c r="A151" t="s">
        <v>31</v>
      </c>
      <c r="B151" t="s">
        <v>10</v>
      </c>
      <c r="C151" t="s">
        <v>11</v>
      </c>
      <c r="D151">
        <v>25</v>
      </c>
      <c r="E151" s="26">
        <v>44383</v>
      </c>
      <c r="F151" s="7">
        <v>65700</v>
      </c>
      <c r="G151" t="s">
        <v>16</v>
      </c>
      <c r="H151" t="s">
        <v>13</v>
      </c>
      <c r="I151" s="9">
        <f ca="1">(TODAY()-complete[[#This Row],[Date Joined]])/365</f>
        <v>2.8465753424657536</v>
      </c>
    </row>
    <row r="152" spans="1:9" x14ac:dyDescent="0.35">
      <c r="A152" t="s">
        <v>106</v>
      </c>
      <c r="B152" t="s">
        <v>18</v>
      </c>
      <c r="C152" t="s">
        <v>20</v>
      </c>
      <c r="D152">
        <v>33</v>
      </c>
      <c r="E152" s="26">
        <v>44067</v>
      </c>
      <c r="F152" s="7">
        <v>65360</v>
      </c>
      <c r="G152" t="s">
        <v>16</v>
      </c>
      <c r="H152" t="s">
        <v>13</v>
      </c>
      <c r="I152" s="9">
        <f ca="1">(TODAY()-complete[[#This Row],[Date Joined]])/365</f>
        <v>3.7123287671232879</v>
      </c>
    </row>
    <row r="153" spans="1:9" x14ac:dyDescent="0.35">
      <c r="A153" t="s">
        <v>44</v>
      </c>
      <c r="B153" t="s">
        <v>210</v>
      </c>
      <c r="C153" t="s">
        <v>20</v>
      </c>
      <c r="D153">
        <v>30</v>
      </c>
      <c r="E153" s="26">
        <v>44597</v>
      </c>
      <c r="F153" s="7">
        <v>64000</v>
      </c>
      <c r="G153" t="s">
        <v>16</v>
      </c>
      <c r="H153" t="s">
        <v>13</v>
      </c>
      <c r="I153" s="9">
        <f ca="1">(TODAY()-complete[[#This Row],[Date Joined]])/365</f>
        <v>2.2602739726027399</v>
      </c>
    </row>
    <row r="154" spans="1:9" x14ac:dyDescent="0.35">
      <c r="A154" t="s">
        <v>25</v>
      </c>
      <c r="B154" t="s">
        <v>18</v>
      </c>
      <c r="C154" t="s">
        <v>26</v>
      </c>
      <c r="D154">
        <v>24</v>
      </c>
      <c r="E154" s="26">
        <v>44148</v>
      </c>
      <c r="F154" s="7">
        <v>62780</v>
      </c>
      <c r="G154" t="s">
        <v>16</v>
      </c>
      <c r="H154" t="s">
        <v>13</v>
      </c>
      <c r="I154" s="9">
        <f ca="1">(TODAY()-complete[[#This Row],[Date Joined]])/365</f>
        <v>3.4904109589041097</v>
      </c>
    </row>
    <row r="155" spans="1:9" x14ac:dyDescent="0.35">
      <c r="A155" t="s">
        <v>91</v>
      </c>
      <c r="B155" t="s">
        <v>10</v>
      </c>
      <c r="C155" t="s">
        <v>15</v>
      </c>
      <c r="D155">
        <v>30</v>
      </c>
      <c r="E155" s="26">
        <v>44666</v>
      </c>
      <c r="F155" s="7">
        <v>60570</v>
      </c>
      <c r="G155" t="s">
        <v>16</v>
      </c>
      <c r="H155" t="s">
        <v>13</v>
      </c>
      <c r="I155" s="9">
        <f ca="1">(TODAY()-complete[[#This Row],[Date Joined]])/365</f>
        <v>2.0712328767123287</v>
      </c>
    </row>
    <row r="156" spans="1:9" x14ac:dyDescent="0.35">
      <c r="A156" t="s">
        <v>50</v>
      </c>
      <c r="B156" t="s">
        <v>18</v>
      </c>
      <c r="C156" t="s">
        <v>20</v>
      </c>
      <c r="D156">
        <v>34</v>
      </c>
      <c r="E156" s="26">
        <v>44612</v>
      </c>
      <c r="F156" s="7">
        <v>60130</v>
      </c>
      <c r="G156" t="s">
        <v>16</v>
      </c>
      <c r="H156" t="s">
        <v>13</v>
      </c>
      <c r="I156" s="9">
        <f ca="1">(TODAY()-complete[[#This Row],[Date Joined]])/365</f>
        <v>2.2191780821917808</v>
      </c>
    </row>
    <row r="157" spans="1:9" x14ac:dyDescent="0.35">
      <c r="A157" t="s">
        <v>105</v>
      </c>
      <c r="B157" t="s">
        <v>10</v>
      </c>
      <c r="C157" t="s">
        <v>20</v>
      </c>
      <c r="D157">
        <v>33</v>
      </c>
      <c r="E157" s="26">
        <v>44243</v>
      </c>
      <c r="F157" s="7">
        <v>59430</v>
      </c>
      <c r="G157" t="s">
        <v>16</v>
      </c>
      <c r="H157" t="s">
        <v>13</v>
      </c>
      <c r="I157" s="9">
        <f ca="1">(TODAY()-complete[[#This Row],[Date Joined]])/365</f>
        <v>3.2301369863013698</v>
      </c>
    </row>
    <row r="158" spans="1:9" x14ac:dyDescent="0.35">
      <c r="A158" t="s">
        <v>70</v>
      </c>
      <c r="B158" t="s">
        <v>10</v>
      </c>
      <c r="C158" t="s">
        <v>15</v>
      </c>
      <c r="D158">
        <v>19</v>
      </c>
      <c r="E158" s="26">
        <v>44277</v>
      </c>
      <c r="F158" s="7">
        <v>58960</v>
      </c>
      <c r="G158" t="s">
        <v>16</v>
      </c>
      <c r="H158" t="s">
        <v>13</v>
      </c>
      <c r="I158" s="9">
        <f ca="1">(TODAY()-complete[[#This Row],[Date Joined]])/365</f>
        <v>3.1369863013698631</v>
      </c>
    </row>
    <row r="159" spans="1:9" x14ac:dyDescent="0.35">
      <c r="A159" t="s">
        <v>40</v>
      </c>
      <c r="B159" t="s">
        <v>18</v>
      </c>
      <c r="C159" t="s">
        <v>20</v>
      </c>
      <c r="D159">
        <v>34</v>
      </c>
      <c r="E159" s="26">
        <v>44653</v>
      </c>
      <c r="F159" s="7">
        <v>58940</v>
      </c>
      <c r="G159" t="s">
        <v>16</v>
      </c>
      <c r="H159" t="s">
        <v>13</v>
      </c>
      <c r="I159" s="9">
        <f ca="1">(TODAY()-complete[[#This Row],[Date Joined]])/365</f>
        <v>2.106849315068493</v>
      </c>
    </row>
    <row r="160" spans="1:9" x14ac:dyDescent="0.35">
      <c r="A160" t="s">
        <v>42</v>
      </c>
      <c r="B160" t="s">
        <v>18</v>
      </c>
      <c r="C160" t="s">
        <v>26</v>
      </c>
      <c r="D160">
        <v>31</v>
      </c>
      <c r="E160" s="26">
        <v>44663</v>
      </c>
      <c r="F160" s="7">
        <v>58100</v>
      </c>
      <c r="G160" t="s">
        <v>16</v>
      </c>
      <c r="H160" t="s">
        <v>13</v>
      </c>
      <c r="I160" s="9">
        <f ca="1">(TODAY()-complete[[#This Row],[Date Joined]])/365</f>
        <v>2.0794520547945203</v>
      </c>
    </row>
    <row r="161" spans="1:9" x14ac:dyDescent="0.35">
      <c r="A161" t="s">
        <v>37</v>
      </c>
      <c r="B161" t="s">
        <v>10</v>
      </c>
      <c r="C161" t="s">
        <v>15</v>
      </c>
      <c r="D161">
        <v>21</v>
      </c>
      <c r="E161" s="26">
        <v>44762</v>
      </c>
      <c r="F161" s="7">
        <v>57090</v>
      </c>
      <c r="G161" t="s">
        <v>16</v>
      </c>
      <c r="H161" t="s">
        <v>13</v>
      </c>
      <c r="I161" s="9">
        <f ca="1">(TODAY()-complete[[#This Row],[Date Joined]])/365</f>
        <v>1.8082191780821917</v>
      </c>
    </row>
    <row r="162" spans="1:9" x14ac:dyDescent="0.35">
      <c r="A162" t="s">
        <v>87</v>
      </c>
      <c r="B162" t="s">
        <v>18</v>
      </c>
      <c r="C162" t="s">
        <v>11</v>
      </c>
      <c r="D162">
        <v>38</v>
      </c>
      <c r="E162" s="26">
        <v>44329</v>
      </c>
      <c r="F162" s="7">
        <v>56870</v>
      </c>
      <c r="G162" t="s">
        <v>12</v>
      </c>
      <c r="H162" t="s">
        <v>13</v>
      </c>
      <c r="I162" s="9">
        <f ca="1">(TODAY()-complete[[#This Row],[Date Joined]])/365</f>
        <v>2.9945205479452053</v>
      </c>
    </row>
    <row r="163" spans="1:9" x14ac:dyDescent="0.35">
      <c r="A163" t="s">
        <v>85</v>
      </c>
      <c r="B163" t="s">
        <v>10</v>
      </c>
      <c r="C163" t="s">
        <v>11</v>
      </c>
      <c r="D163">
        <v>27</v>
      </c>
      <c r="E163" s="26">
        <v>44134</v>
      </c>
      <c r="F163" s="7">
        <v>54970</v>
      </c>
      <c r="G163" t="s">
        <v>16</v>
      </c>
      <c r="H163" t="s">
        <v>13</v>
      </c>
      <c r="I163" s="9">
        <f ca="1">(TODAY()-complete[[#This Row],[Date Joined]])/365</f>
        <v>3.5287671232876714</v>
      </c>
    </row>
    <row r="164" spans="1:9" x14ac:dyDescent="0.35">
      <c r="A164" t="s">
        <v>27</v>
      </c>
      <c r="B164" t="s">
        <v>10</v>
      </c>
      <c r="C164" t="s">
        <v>26</v>
      </c>
      <c r="D164">
        <v>33</v>
      </c>
      <c r="E164" s="26">
        <v>44509</v>
      </c>
      <c r="F164" s="7">
        <v>53870</v>
      </c>
      <c r="G164" t="s">
        <v>16</v>
      </c>
      <c r="H164" t="s">
        <v>13</v>
      </c>
      <c r="I164" s="9">
        <f ca="1">(TODAY()-complete[[#This Row],[Date Joined]])/365</f>
        <v>2.5013698630136987</v>
      </c>
    </row>
    <row r="165" spans="1:9" x14ac:dyDescent="0.35">
      <c r="A165" t="s">
        <v>22</v>
      </c>
      <c r="B165" t="s">
        <v>10</v>
      </c>
      <c r="C165" t="s">
        <v>11</v>
      </c>
      <c r="D165">
        <v>32</v>
      </c>
      <c r="E165" s="26">
        <v>44465</v>
      </c>
      <c r="F165" s="7">
        <v>53540</v>
      </c>
      <c r="G165" t="s">
        <v>16</v>
      </c>
      <c r="H165" t="s">
        <v>13</v>
      </c>
      <c r="I165" s="9">
        <f ca="1">(TODAY()-complete[[#This Row],[Date Joined]])/365</f>
        <v>2.6219178082191781</v>
      </c>
    </row>
    <row r="166" spans="1:9" x14ac:dyDescent="0.35">
      <c r="A166" t="s">
        <v>112</v>
      </c>
      <c r="B166" t="s">
        <v>10</v>
      </c>
      <c r="C166" t="s">
        <v>15</v>
      </c>
      <c r="D166">
        <v>26</v>
      </c>
      <c r="E166" s="26">
        <v>44411</v>
      </c>
      <c r="F166" s="7">
        <v>53540</v>
      </c>
      <c r="G166" t="s">
        <v>16</v>
      </c>
      <c r="H166" t="s">
        <v>13</v>
      </c>
      <c r="I166" s="9">
        <f ca="1">(TODAY()-complete[[#This Row],[Date Joined]])/365</f>
        <v>2.7698630136986302</v>
      </c>
    </row>
    <row r="167" spans="1:9" x14ac:dyDescent="0.35">
      <c r="A167" t="s">
        <v>17</v>
      </c>
      <c r="B167" t="s">
        <v>18</v>
      </c>
      <c r="C167" t="s">
        <v>11</v>
      </c>
      <c r="D167">
        <v>28</v>
      </c>
      <c r="E167" s="26">
        <v>44357</v>
      </c>
      <c r="F167" s="7">
        <v>53240</v>
      </c>
      <c r="G167" t="s">
        <v>16</v>
      </c>
      <c r="H167" t="s">
        <v>13</v>
      </c>
      <c r="I167" s="9">
        <f ca="1">(TODAY()-complete[[#This Row],[Date Joined]])/365</f>
        <v>2.9178082191780823</v>
      </c>
    </row>
    <row r="168" spans="1:9" x14ac:dyDescent="0.35">
      <c r="A168" t="s">
        <v>61</v>
      </c>
      <c r="B168" t="s">
        <v>10</v>
      </c>
      <c r="C168" t="s">
        <v>20</v>
      </c>
      <c r="D168">
        <v>24</v>
      </c>
      <c r="E168" s="26">
        <v>44436</v>
      </c>
      <c r="F168" s="7">
        <v>52610</v>
      </c>
      <c r="G168" t="s">
        <v>21</v>
      </c>
      <c r="H168" t="s">
        <v>13</v>
      </c>
      <c r="I168" s="9">
        <f ca="1">(TODAY()-complete[[#This Row],[Date Joined]])/365</f>
        <v>2.7013698630136984</v>
      </c>
    </row>
    <row r="169" spans="1:9" x14ac:dyDescent="0.35">
      <c r="A169" t="s">
        <v>56</v>
      </c>
      <c r="B169" t="s">
        <v>18</v>
      </c>
      <c r="C169" t="s">
        <v>11</v>
      </c>
      <c r="D169">
        <v>34</v>
      </c>
      <c r="E169" s="26">
        <v>44721</v>
      </c>
      <c r="F169" s="7">
        <v>49630</v>
      </c>
      <c r="G169" t="s">
        <v>21</v>
      </c>
      <c r="H169" t="s">
        <v>13</v>
      </c>
      <c r="I169" s="9">
        <f ca="1">(TODAY()-complete[[#This Row],[Date Joined]])/365</f>
        <v>1.9205479452054794</v>
      </c>
    </row>
    <row r="170" spans="1:9" x14ac:dyDescent="0.35">
      <c r="A170" t="s">
        <v>43</v>
      </c>
      <c r="B170" t="s">
        <v>10</v>
      </c>
      <c r="C170" t="s">
        <v>20</v>
      </c>
      <c r="D170">
        <v>27</v>
      </c>
      <c r="E170" s="26">
        <v>44567</v>
      </c>
      <c r="F170" s="7">
        <v>48980</v>
      </c>
      <c r="G170" t="s">
        <v>16</v>
      </c>
      <c r="H170" t="s">
        <v>13</v>
      </c>
      <c r="I170" s="9">
        <f ca="1">(TODAY()-complete[[#This Row],[Date Joined]])/365</f>
        <v>2.3424657534246576</v>
      </c>
    </row>
    <row r="171" spans="1:9" x14ac:dyDescent="0.35">
      <c r="A171" t="s">
        <v>60</v>
      </c>
      <c r="B171" t="s">
        <v>10</v>
      </c>
      <c r="C171" t="s">
        <v>26</v>
      </c>
      <c r="D171">
        <v>31</v>
      </c>
      <c r="E171" s="26">
        <v>44511</v>
      </c>
      <c r="F171" s="7">
        <v>48950</v>
      </c>
      <c r="G171" t="s">
        <v>16</v>
      </c>
      <c r="H171" t="s">
        <v>13</v>
      </c>
      <c r="I171" s="9">
        <f ca="1">(TODAY()-complete[[#This Row],[Date Joined]])/365</f>
        <v>2.495890410958904</v>
      </c>
    </row>
    <row r="172" spans="1:9" x14ac:dyDescent="0.35">
      <c r="A172" t="s">
        <v>24</v>
      </c>
      <c r="B172" t="s">
        <v>10</v>
      </c>
      <c r="C172" t="s">
        <v>15</v>
      </c>
      <c r="D172">
        <v>33</v>
      </c>
      <c r="E172" s="26">
        <v>44701</v>
      </c>
      <c r="F172" s="7">
        <v>48530</v>
      </c>
      <c r="G172" t="s">
        <v>12</v>
      </c>
      <c r="H172" t="s">
        <v>13</v>
      </c>
      <c r="I172" s="9">
        <f ca="1">(TODAY()-complete[[#This Row],[Date Joined]])/365</f>
        <v>1.9753424657534246</v>
      </c>
    </row>
    <row r="173" spans="1:9" x14ac:dyDescent="0.35">
      <c r="A173" t="s">
        <v>72</v>
      </c>
      <c r="B173" t="s">
        <v>10</v>
      </c>
      <c r="C173" t="s">
        <v>20</v>
      </c>
      <c r="D173">
        <v>28</v>
      </c>
      <c r="E173" s="26">
        <v>44041</v>
      </c>
      <c r="F173" s="7">
        <v>48170</v>
      </c>
      <c r="G173" t="s">
        <v>12</v>
      </c>
      <c r="H173" t="s">
        <v>13</v>
      </c>
      <c r="I173" s="9">
        <f ca="1">(TODAY()-complete[[#This Row],[Date Joined]])/365</f>
        <v>3.7835616438356166</v>
      </c>
    </row>
    <row r="174" spans="1:9" x14ac:dyDescent="0.35">
      <c r="A174" t="s">
        <v>90</v>
      </c>
      <c r="B174" t="s">
        <v>10</v>
      </c>
      <c r="C174" t="s">
        <v>15</v>
      </c>
      <c r="D174">
        <v>26</v>
      </c>
      <c r="E174" s="26">
        <v>44225</v>
      </c>
      <c r="F174" s="7">
        <v>47360</v>
      </c>
      <c r="G174" t="s">
        <v>16</v>
      </c>
      <c r="H174" t="s">
        <v>13</v>
      </c>
      <c r="I174" s="9">
        <f ca="1">(TODAY()-complete[[#This Row],[Date Joined]])/365</f>
        <v>3.2794520547945205</v>
      </c>
    </row>
    <row r="175" spans="1:9" x14ac:dyDescent="0.35">
      <c r="A175" t="s">
        <v>73</v>
      </c>
      <c r="B175" t="s">
        <v>18</v>
      </c>
      <c r="C175" t="s">
        <v>29</v>
      </c>
      <c r="D175">
        <v>32</v>
      </c>
      <c r="E175" s="26">
        <v>44400</v>
      </c>
      <c r="F175" s="7">
        <v>45510</v>
      </c>
      <c r="G175" t="s">
        <v>16</v>
      </c>
      <c r="H175" t="s">
        <v>13</v>
      </c>
      <c r="I175" s="9">
        <f ca="1">(TODAY()-complete[[#This Row],[Date Joined]])/365</f>
        <v>2.8</v>
      </c>
    </row>
    <row r="176" spans="1:9" x14ac:dyDescent="0.35">
      <c r="A176" t="s">
        <v>34</v>
      </c>
      <c r="B176" t="s">
        <v>18</v>
      </c>
      <c r="C176" t="s">
        <v>26</v>
      </c>
      <c r="D176">
        <v>32</v>
      </c>
      <c r="E176" s="26">
        <v>44354</v>
      </c>
      <c r="F176" s="7">
        <v>43840</v>
      </c>
      <c r="G176" t="s">
        <v>12</v>
      </c>
      <c r="H176" t="s">
        <v>13</v>
      </c>
      <c r="I176" s="9">
        <f ca="1">(TODAY()-complete[[#This Row],[Date Joined]])/365</f>
        <v>2.9260273972602739</v>
      </c>
    </row>
    <row r="177" spans="1:9" x14ac:dyDescent="0.35">
      <c r="A177" t="s">
        <v>104</v>
      </c>
      <c r="B177" t="s">
        <v>10</v>
      </c>
      <c r="C177" t="s">
        <v>11</v>
      </c>
      <c r="D177">
        <v>28</v>
      </c>
      <c r="E177" s="26">
        <v>44820</v>
      </c>
      <c r="F177" s="7">
        <v>43510</v>
      </c>
      <c r="G177" t="s">
        <v>52</v>
      </c>
      <c r="H177" t="s">
        <v>13</v>
      </c>
      <c r="I177" s="9">
        <f ca="1">(TODAY()-complete[[#This Row],[Date Joined]])/365</f>
        <v>1.6493150684931508</v>
      </c>
    </row>
    <row r="178" spans="1:9" x14ac:dyDescent="0.35">
      <c r="A178" t="s">
        <v>38</v>
      </c>
      <c r="B178" t="s">
        <v>18</v>
      </c>
      <c r="C178" t="s">
        <v>26</v>
      </c>
      <c r="D178">
        <v>31</v>
      </c>
      <c r="E178" s="26">
        <v>44145</v>
      </c>
      <c r="F178" s="7">
        <v>41980</v>
      </c>
      <c r="G178" t="s">
        <v>16</v>
      </c>
      <c r="H178" t="s">
        <v>13</v>
      </c>
      <c r="I178" s="9">
        <f ca="1">(TODAY()-complete[[#This Row],[Date Joined]])/365</f>
        <v>3.4986301369863013</v>
      </c>
    </row>
    <row r="179" spans="1:9" x14ac:dyDescent="0.35">
      <c r="A179" t="s">
        <v>107</v>
      </c>
      <c r="B179" t="s">
        <v>18</v>
      </c>
      <c r="C179" t="s">
        <v>15</v>
      </c>
      <c r="D179">
        <v>32</v>
      </c>
      <c r="E179" s="26">
        <v>44611</v>
      </c>
      <c r="F179" s="7">
        <v>41570</v>
      </c>
      <c r="G179" t="s">
        <v>16</v>
      </c>
      <c r="H179" t="s">
        <v>13</v>
      </c>
      <c r="I179" s="9">
        <f ca="1">(TODAY()-complete[[#This Row],[Date Joined]])/365</f>
        <v>2.2219178082191782</v>
      </c>
    </row>
    <row r="180" spans="1:9" x14ac:dyDescent="0.35">
      <c r="A180" t="s">
        <v>98</v>
      </c>
      <c r="B180" t="s">
        <v>10</v>
      </c>
      <c r="C180" t="s">
        <v>15</v>
      </c>
      <c r="D180">
        <v>35</v>
      </c>
      <c r="E180" s="26">
        <v>44727</v>
      </c>
      <c r="F180" s="7">
        <v>40400</v>
      </c>
      <c r="G180" t="s">
        <v>16</v>
      </c>
      <c r="H180" t="s">
        <v>13</v>
      </c>
      <c r="I180" s="9">
        <f ca="1">(TODAY()-complete[[#This Row],[Date Joined]])/365</f>
        <v>1.904109589041096</v>
      </c>
    </row>
    <row r="181" spans="1:9" x14ac:dyDescent="0.35">
      <c r="A181" t="s">
        <v>36</v>
      </c>
      <c r="B181" t="s">
        <v>10</v>
      </c>
      <c r="C181" t="s">
        <v>15</v>
      </c>
      <c r="D181">
        <v>21</v>
      </c>
      <c r="E181" s="26">
        <v>44104</v>
      </c>
      <c r="F181" s="7">
        <v>37920</v>
      </c>
      <c r="G181" t="s">
        <v>16</v>
      </c>
      <c r="H181" t="s">
        <v>13</v>
      </c>
      <c r="I181" s="9">
        <f ca="1">(TODAY()-complete[[#This Row],[Date Joined]])/365</f>
        <v>3.6109589041095891</v>
      </c>
    </row>
    <row r="182" spans="1:9" x14ac:dyDescent="0.35">
      <c r="A182" t="s">
        <v>100</v>
      </c>
      <c r="B182" t="s">
        <v>10</v>
      </c>
      <c r="C182" t="s">
        <v>11</v>
      </c>
      <c r="D182">
        <v>43</v>
      </c>
      <c r="E182" s="26">
        <v>44620</v>
      </c>
      <c r="F182" s="7">
        <v>36040</v>
      </c>
      <c r="G182" t="s">
        <v>16</v>
      </c>
      <c r="H182" t="s">
        <v>13</v>
      </c>
      <c r="I182" s="9">
        <f ca="1">(TODAY()-complete[[#This Row],[Date Joined]])/365</f>
        <v>2.1972602739726028</v>
      </c>
    </row>
    <row r="183" spans="1:9" x14ac:dyDescent="0.35">
      <c r="A183" t="s">
        <v>48</v>
      </c>
      <c r="B183" t="s">
        <v>18</v>
      </c>
      <c r="C183" t="s">
        <v>26</v>
      </c>
      <c r="D183">
        <v>29</v>
      </c>
      <c r="E183" s="26">
        <v>44023</v>
      </c>
      <c r="F183" s="7">
        <v>34980</v>
      </c>
      <c r="G183" t="s">
        <v>16</v>
      </c>
      <c r="H183" t="s">
        <v>13</v>
      </c>
      <c r="I183" s="9">
        <f ca="1">(TODAY()-complete[[#This Row],[Date Joined]])/365</f>
        <v>3.8328767123287673</v>
      </c>
    </row>
    <row r="184" spans="1:9" x14ac:dyDescent="0.35">
      <c r="A184" t="s">
        <v>96</v>
      </c>
      <c r="B184" t="s">
        <v>18</v>
      </c>
      <c r="C184" t="s">
        <v>26</v>
      </c>
      <c r="D184">
        <v>21</v>
      </c>
      <c r="E184" s="26">
        <v>44678</v>
      </c>
      <c r="F184" s="7">
        <v>33920</v>
      </c>
      <c r="G184" t="s">
        <v>16</v>
      </c>
      <c r="H184" t="s">
        <v>13</v>
      </c>
      <c r="I184" s="9">
        <f ca="1">(TODAY()-complete[[#This Row],[Date Joined]])/365</f>
        <v>2.0383561643835617</v>
      </c>
    </row>
  </sheetData>
  <conditionalFormatting sqref="A2:A184">
    <cfRule type="duplicateValues" dxfId="1" priority="3"/>
  </conditionalFormatting>
  <conditionalFormatting sqref="F1:F1048576">
    <cfRule type="aboveAverage" dxfId="0" priority="2"/>
  </conditionalFormatting>
  <conditionalFormatting sqref="G1:G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A126E-D448-491A-A771-2CBF0B21F269}">
  <sheetPr>
    <tabColor theme="1"/>
  </sheetPr>
  <dimension ref="A2:L25"/>
  <sheetViews>
    <sheetView tabSelected="1" zoomScale="60" zoomScaleNormal="60" workbookViewId="0">
      <selection activeCell="M16" sqref="M16"/>
    </sheetView>
  </sheetViews>
  <sheetFormatPr defaultRowHeight="14.5" x14ac:dyDescent="0.35"/>
  <cols>
    <col min="1" max="1" width="15.54296875" bestFit="1" customWidth="1"/>
    <col min="2" max="2" width="13.54296875" bestFit="1" customWidth="1"/>
    <col min="3" max="3" width="12.453125" bestFit="1" customWidth="1"/>
    <col min="4" max="4" width="15.54296875" bestFit="1" customWidth="1"/>
    <col min="5" max="5" width="21.1796875" customWidth="1"/>
    <col min="6" max="6" width="24.453125" customWidth="1"/>
    <col min="7" max="7" width="33.81640625" customWidth="1"/>
    <col min="8" max="8" width="22" customWidth="1"/>
    <col min="9" max="9" width="15.1796875" customWidth="1"/>
    <col min="10" max="10" width="19.81640625" customWidth="1"/>
    <col min="11" max="11" width="23.54296875" customWidth="1"/>
    <col min="12" max="12" width="13.54296875" bestFit="1" customWidth="1"/>
    <col min="13" max="13" width="23" customWidth="1"/>
  </cols>
  <sheetData>
    <row r="2" spans="1:11" ht="23.5" x14ac:dyDescent="0.55000000000000004">
      <c r="G2" s="27" t="s">
        <v>224</v>
      </c>
    </row>
    <row r="5" spans="1:11" x14ac:dyDescent="0.35">
      <c r="C5" s="18"/>
      <c r="J5" s="18"/>
    </row>
    <row r="6" spans="1:11" ht="23.5" x14ac:dyDescent="0.55000000000000004">
      <c r="D6" s="27" t="s">
        <v>225</v>
      </c>
      <c r="E6" s="27" t="s">
        <v>211</v>
      </c>
      <c r="F6" s="27" t="s">
        <v>226</v>
      </c>
      <c r="I6" s="27" t="s">
        <v>225</v>
      </c>
      <c r="J6" s="27" t="s">
        <v>211</v>
      </c>
      <c r="K6" s="27" t="s">
        <v>226</v>
      </c>
    </row>
    <row r="7" spans="1:11" ht="23.5" x14ac:dyDescent="0.55000000000000004">
      <c r="C7" s="28" t="s">
        <v>255</v>
      </c>
      <c r="D7" s="18">
        <f>COUNTIFS(complete[Location],"IND")</f>
        <v>92</v>
      </c>
      <c r="E7" s="19">
        <f>COUNTIFS(complete[Gender],"Female",complete[Location],"IND")/92</f>
        <v>0.46739130434782611</v>
      </c>
      <c r="F7" s="20">
        <f>AVERAGEIFS(complete[Salary],complete[Location],"IND")</f>
        <v>77366.521739130432</v>
      </c>
      <c r="H7" s="27" t="s">
        <v>227</v>
      </c>
      <c r="I7" s="18">
        <f>COUNTIF(complete[Location],"NZ")</f>
        <v>91</v>
      </c>
      <c r="J7" s="19">
        <f>COUNTIFS(complete[Gender],"Female",complete[Location],"NZ")/91</f>
        <v>0.47252747252747251</v>
      </c>
      <c r="K7" s="20">
        <f>AVERAGEIFS(complete[Salary],complete[Location], "NZ")</f>
        <v>76978.791208791212</v>
      </c>
    </row>
    <row r="13" spans="1:11" x14ac:dyDescent="0.35">
      <c r="A13" s="15" t="s">
        <v>228</v>
      </c>
      <c r="B13" t="s">
        <v>229</v>
      </c>
    </row>
    <row r="14" spans="1:11" x14ac:dyDescent="0.35">
      <c r="A14" s="16" t="s">
        <v>114</v>
      </c>
      <c r="B14">
        <v>92</v>
      </c>
    </row>
    <row r="15" spans="1:11" x14ac:dyDescent="0.35">
      <c r="A15" s="17" t="s">
        <v>20</v>
      </c>
      <c r="B15">
        <v>19</v>
      </c>
    </row>
    <row r="16" spans="1:11" x14ac:dyDescent="0.35">
      <c r="A16" s="17" t="s">
        <v>29</v>
      </c>
      <c r="B16">
        <v>4</v>
      </c>
    </row>
    <row r="17" spans="1:12" x14ac:dyDescent="0.35">
      <c r="A17" s="17" t="s">
        <v>15</v>
      </c>
      <c r="B17">
        <v>28</v>
      </c>
    </row>
    <row r="18" spans="1:12" x14ac:dyDescent="0.35">
      <c r="A18" s="17" t="s">
        <v>11</v>
      </c>
      <c r="B18">
        <v>14</v>
      </c>
      <c r="K18" s="15" t="s">
        <v>228</v>
      </c>
      <c r="L18" t="s">
        <v>229</v>
      </c>
    </row>
    <row r="19" spans="1:12" x14ac:dyDescent="0.35">
      <c r="A19" s="17" t="s">
        <v>26</v>
      </c>
      <c r="B19">
        <v>27</v>
      </c>
      <c r="K19" s="16" t="s">
        <v>13</v>
      </c>
      <c r="L19">
        <v>91</v>
      </c>
    </row>
    <row r="20" spans="1:12" x14ac:dyDescent="0.35">
      <c r="K20" s="17" t="s">
        <v>20</v>
      </c>
      <c r="L20">
        <v>19</v>
      </c>
    </row>
    <row r="21" spans="1:12" x14ac:dyDescent="0.35">
      <c r="K21" s="17" t="s">
        <v>29</v>
      </c>
      <c r="L21">
        <v>4</v>
      </c>
    </row>
    <row r="22" spans="1:12" x14ac:dyDescent="0.35">
      <c r="K22" s="17" t="s">
        <v>15</v>
      </c>
      <c r="L22">
        <v>27</v>
      </c>
    </row>
    <row r="23" spans="1:12" x14ac:dyDescent="0.35">
      <c r="K23" s="17" t="s">
        <v>11</v>
      </c>
      <c r="L23">
        <v>14</v>
      </c>
    </row>
    <row r="24" spans="1:12" x14ac:dyDescent="0.35">
      <c r="K24" s="17" t="s">
        <v>26</v>
      </c>
      <c r="L24">
        <v>27</v>
      </c>
    </row>
    <row r="25" spans="1:12" x14ac:dyDescent="0.35">
      <c r="K25" s="16" t="s">
        <v>230</v>
      </c>
      <c r="L25">
        <v>91</v>
      </c>
    </row>
  </sheetData>
  <pageMargins left="0.7" right="0.7" top="0.75" bottom="0.75" header="0.3" footer="0.3"/>
  <pageSetup orientation="portrait" horizontalDpi="1200" verticalDpi="1200"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012A-B72F-4A8D-9591-3BDECB6D22B0}">
  <sheetPr>
    <tabColor theme="9" tint="-0.499984740745262"/>
  </sheetPr>
  <dimension ref="B3:N33"/>
  <sheetViews>
    <sheetView topLeftCell="A11" zoomScale="80" zoomScaleNormal="80" workbookViewId="0">
      <selection activeCell="M33" sqref="M33"/>
    </sheetView>
  </sheetViews>
  <sheetFormatPr defaultRowHeight="14.5" x14ac:dyDescent="0.35"/>
  <cols>
    <col min="2" max="2" width="14.1796875" bestFit="1" customWidth="1"/>
    <col min="3" max="3" width="16.08984375" bestFit="1" customWidth="1"/>
    <col min="4" max="4" width="15.26953125" customWidth="1"/>
    <col min="14" max="14" width="13.7265625" customWidth="1"/>
  </cols>
  <sheetData>
    <row r="3" spans="2:14" x14ac:dyDescent="0.35">
      <c r="B3" s="23" t="s">
        <v>7</v>
      </c>
      <c r="C3" s="23" t="s">
        <v>231</v>
      </c>
      <c r="D3" s="23" t="s">
        <v>232</v>
      </c>
    </row>
    <row r="4" spans="2:14" x14ac:dyDescent="0.35">
      <c r="B4" s="10" t="s">
        <v>46</v>
      </c>
      <c r="C4" s="10">
        <f>COUNTIFS(complete[Rating],"exceptional")</f>
        <v>4</v>
      </c>
      <c r="D4" s="12">
        <f>AVERAGEIFS(complete[Salary],complete[Rating],"exceptional")</f>
        <v>92080</v>
      </c>
    </row>
    <row r="5" spans="2:14" x14ac:dyDescent="0.35">
      <c r="B5" s="10" t="s">
        <v>233</v>
      </c>
      <c r="C5" s="10">
        <f>COUNTIFS(complete[Rating],"above average")</f>
        <v>20</v>
      </c>
      <c r="D5" s="12">
        <f>AVERAGEIFS(complete[Salary],complete[Rating],"above average")</f>
        <v>75933</v>
      </c>
    </row>
    <row r="6" spans="2:14" x14ac:dyDescent="0.35">
      <c r="B6" s="10" t="s">
        <v>234</v>
      </c>
      <c r="C6" s="10">
        <f>COUNTIFS(complete[Rating],"average")</f>
        <v>137</v>
      </c>
      <c r="D6" s="12">
        <f>AVERAGEIFS(complete[Salary],complete[Rating],"average")</f>
        <v>76798.759124087592</v>
      </c>
    </row>
    <row r="7" spans="2:14" x14ac:dyDescent="0.35">
      <c r="B7" s="10" t="s">
        <v>235</v>
      </c>
      <c r="C7" s="10">
        <f>COUNTIFS(complete[Rating],"poor")</f>
        <v>16</v>
      </c>
      <c r="D7" s="12">
        <f>AVERAGEIFS(complete[Salary],complete[Rating],"poor")</f>
        <v>78115</v>
      </c>
    </row>
    <row r="8" spans="2:14" x14ac:dyDescent="0.35">
      <c r="B8" s="10" t="s">
        <v>236</v>
      </c>
      <c r="C8" s="10">
        <f>COUNTIFS(complete[Rating],"very poor")</f>
        <v>6</v>
      </c>
      <c r="D8" s="12">
        <f>AVERAGEIFS(complete[Salary],complete[Rating],"Very poor")</f>
        <v>77423.333333333328</v>
      </c>
    </row>
    <row r="10" spans="2:14" x14ac:dyDescent="0.35">
      <c r="N10" s="6"/>
    </row>
    <row r="11" spans="2:14" x14ac:dyDescent="0.35">
      <c r="N11" s="6"/>
    </row>
    <row r="12" spans="2:14" x14ac:dyDescent="0.35">
      <c r="N12" s="6"/>
    </row>
    <row r="13" spans="2:14" x14ac:dyDescent="0.35">
      <c r="N13" s="6"/>
    </row>
    <row r="14" spans="2:14" x14ac:dyDescent="0.35">
      <c r="N14" s="6"/>
    </row>
    <row r="23" spans="2:3" x14ac:dyDescent="0.35">
      <c r="B23" s="15" t="s">
        <v>3</v>
      </c>
      <c r="C23" t="s">
        <v>237</v>
      </c>
    </row>
    <row r="24" spans="2:3" x14ac:dyDescent="0.35">
      <c r="B24" s="16" t="s">
        <v>20</v>
      </c>
      <c r="C24" s="6">
        <v>73138.888888888891</v>
      </c>
    </row>
    <row r="25" spans="2:3" x14ac:dyDescent="0.35">
      <c r="B25" s="17" t="s">
        <v>18</v>
      </c>
      <c r="C25" s="6">
        <v>73138.888888888891</v>
      </c>
    </row>
    <row r="26" spans="2:3" x14ac:dyDescent="0.35">
      <c r="B26" s="16" t="s">
        <v>29</v>
      </c>
      <c r="C26" s="6">
        <v>94240</v>
      </c>
    </row>
    <row r="27" spans="2:3" x14ac:dyDescent="0.35">
      <c r="B27" s="17" t="s">
        <v>18</v>
      </c>
      <c r="C27" s="6">
        <v>94240</v>
      </c>
    </row>
    <row r="28" spans="2:3" x14ac:dyDescent="0.35">
      <c r="B28" s="16" t="s">
        <v>15</v>
      </c>
      <c r="C28" s="6">
        <v>92236</v>
      </c>
    </row>
    <row r="29" spans="2:3" x14ac:dyDescent="0.35">
      <c r="B29" s="17" t="s">
        <v>18</v>
      </c>
      <c r="C29" s="6">
        <v>92236</v>
      </c>
    </row>
    <row r="30" spans="2:3" x14ac:dyDescent="0.35">
      <c r="B30" s="16" t="s">
        <v>11</v>
      </c>
      <c r="C30" s="6">
        <v>72720</v>
      </c>
    </row>
    <row r="31" spans="2:3" x14ac:dyDescent="0.35">
      <c r="B31" s="17" t="s">
        <v>18</v>
      </c>
      <c r="C31" s="6">
        <v>72720</v>
      </c>
    </row>
    <row r="32" spans="2:3" x14ac:dyDescent="0.35">
      <c r="B32" s="16" t="s">
        <v>26</v>
      </c>
      <c r="C32" s="6">
        <v>70989.28571428571</v>
      </c>
    </row>
    <row r="33" spans="2:3" x14ac:dyDescent="0.35">
      <c r="B33" s="17" t="s">
        <v>18</v>
      </c>
      <c r="C33" s="6">
        <v>70989.28571428571</v>
      </c>
    </row>
  </sheetData>
  <conditionalFormatting sqref="D4:D8">
    <cfRule type="dataBar" priority="1">
      <dataBar>
        <cfvo type="min"/>
        <cfvo type="max"/>
        <color rgb="FF63C384"/>
      </dataBar>
      <extLst>
        <ext xmlns:x14="http://schemas.microsoft.com/office/spreadsheetml/2009/9/main" uri="{B025F937-C7B1-47D3-B67F-A62EFF666E3E}">
          <x14:id>{45FE7D2B-7EE1-43D0-8AFE-B49288250C33}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45FE7D2B-7EE1-43D0-8AFE-B49288250C33}">
            <x14:dataBar minLength="0" maxLength="100" border="1" negativeBarBorderColorSameAsPositive="0">
              <x14:cfvo type="autoMin"/>
              <x14:cfvo type="autoMax"/>
              <x14:borderColor rgb="FF63C384"/>
              <x14:negativeFillColor rgb="FFFF0000"/>
              <x14:negativeBorderColor rgb="FFFF0000"/>
              <x14:axisColor rgb="FF000000"/>
            </x14:dataBar>
          </x14:cfRule>
          <xm:sqref>D4:D8</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D83F-0EB8-40E0-ABFD-3F1BABDE239A}">
  <dimension ref="A1:I83"/>
  <sheetViews>
    <sheetView topLeftCell="A10" workbookViewId="0">
      <selection activeCell="L10" sqref="L10"/>
    </sheetView>
  </sheetViews>
  <sheetFormatPr defaultRowHeight="14.5" x14ac:dyDescent="0.35"/>
  <cols>
    <col min="2" max="2" width="9" customWidth="1"/>
    <col min="3" max="3" width="13.1796875" customWidth="1"/>
    <col min="5" max="5" width="12.54296875" customWidth="1"/>
    <col min="8" max="8" width="9.81640625" customWidth="1"/>
  </cols>
  <sheetData>
    <row r="1" spans="1:9" x14ac:dyDescent="0.35">
      <c r="A1" t="s">
        <v>1</v>
      </c>
      <c r="B1" t="s">
        <v>2</v>
      </c>
      <c r="C1" t="s">
        <v>3</v>
      </c>
      <c r="D1" t="s">
        <v>4</v>
      </c>
      <c r="E1" t="s">
        <v>5</v>
      </c>
      <c r="F1" t="s">
        <v>6</v>
      </c>
      <c r="G1" t="s">
        <v>7</v>
      </c>
      <c r="H1" t="s">
        <v>8</v>
      </c>
      <c r="I1" t="s">
        <v>206</v>
      </c>
    </row>
    <row r="2" spans="1:9" x14ac:dyDescent="0.35">
      <c r="A2" t="s">
        <v>90</v>
      </c>
      <c r="B2" t="s">
        <v>10</v>
      </c>
      <c r="C2" t="s">
        <v>15</v>
      </c>
      <c r="D2">
        <v>26</v>
      </c>
      <c r="E2" s="5">
        <v>44225</v>
      </c>
      <c r="F2">
        <v>47360</v>
      </c>
      <c r="G2" t="s">
        <v>16</v>
      </c>
      <c r="H2" t="s">
        <v>13</v>
      </c>
      <c r="I2">
        <v>3.1808219178082191</v>
      </c>
    </row>
    <row r="3" spans="1:9" x14ac:dyDescent="0.35">
      <c r="A3" t="s">
        <v>178</v>
      </c>
      <c r="B3" t="s">
        <v>10</v>
      </c>
      <c r="C3" t="s">
        <v>15</v>
      </c>
      <c r="D3">
        <v>40</v>
      </c>
      <c r="E3" s="5">
        <v>44204</v>
      </c>
      <c r="F3">
        <v>99750</v>
      </c>
      <c r="G3" t="s">
        <v>16</v>
      </c>
      <c r="H3" t="s">
        <v>114</v>
      </c>
      <c r="I3">
        <v>3.2383561643835614</v>
      </c>
    </row>
    <row r="4" spans="1:9" x14ac:dyDescent="0.35">
      <c r="A4" t="s">
        <v>165</v>
      </c>
      <c r="B4" t="s">
        <v>210</v>
      </c>
      <c r="C4" t="s">
        <v>26</v>
      </c>
      <c r="D4">
        <v>27</v>
      </c>
      <c r="E4" s="5">
        <v>44212</v>
      </c>
      <c r="F4">
        <v>90700</v>
      </c>
      <c r="G4" t="s">
        <v>12</v>
      </c>
      <c r="H4" t="s">
        <v>114</v>
      </c>
      <c r="I4">
        <v>3.2164383561643834</v>
      </c>
    </row>
    <row r="5" spans="1:9" x14ac:dyDescent="0.35">
      <c r="A5" t="s">
        <v>186</v>
      </c>
      <c r="B5" t="s">
        <v>10</v>
      </c>
      <c r="C5" t="s">
        <v>26</v>
      </c>
      <c r="D5">
        <v>30</v>
      </c>
      <c r="E5" s="5">
        <v>44214</v>
      </c>
      <c r="F5">
        <v>69120</v>
      </c>
      <c r="G5" t="s">
        <v>16</v>
      </c>
      <c r="H5" t="s">
        <v>114</v>
      </c>
      <c r="I5">
        <v>3.2109589041095892</v>
      </c>
    </row>
    <row r="6" spans="1:9" x14ac:dyDescent="0.35">
      <c r="A6" t="s">
        <v>88</v>
      </c>
      <c r="B6" t="s">
        <v>18</v>
      </c>
      <c r="C6" t="s">
        <v>11</v>
      </c>
      <c r="D6">
        <v>25</v>
      </c>
      <c r="E6" s="5">
        <v>44205</v>
      </c>
      <c r="F6">
        <v>92700</v>
      </c>
      <c r="G6" t="s">
        <v>16</v>
      </c>
      <c r="H6" t="s">
        <v>13</v>
      </c>
      <c r="I6">
        <v>3.2356164383561645</v>
      </c>
    </row>
    <row r="7" spans="1:9" x14ac:dyDescent="0.35">
      <c r="A7" t="s">
        <v>201</v>
      </c>
      <c r="B7" t="s">
        <v>10</v>
      </c>
      <c r="C7" t="s">
        <v>15</v>
      </c>
      <c r="D7">
        <v>19</v>
      </c>
      <c r="E7" s="5">
        <v>44218</v>
      </c>
      <c r="F7">
        <v>58960</v>
      </c>
      <c r="G7" t="s">
        <v>16</v>
      </c>
      <c r="H7" t="s">
        <v>114</v>
      </c>
      <c r="I7">
        <v>3.2</v>
      </c>
    </row>
    <row r="8" spans="1:9" x14ac:dyDescent="0.35">
      <c r="A8" t="s">
        <v>105</v>
      </c>
      <c r="B8" t="s">
        <v>10</v>
      </c>
      <c r="C8" t="s">
        <v>20</v>
      </c>
      <c r="D8">
        <v>33</v>
      </c>
      <c r="E8" s="5">
        <v>44243</v>
      </c>
      <c r="F8">
        <v>59430</v>
      </c>
      <c r="G8" t="s">
        <v>16</v>
      </c>
      <c r="H8" t="s">
        <v>13</v>
      </c>
      <c r="I8">
        <v>3.1315068493150684</v>
      </c>
    </row>
    <row r="9" spans="1:9" x14ac:dyDescent="0.35">
      <c r="A9" t="s">
        <v>39</v>
      </c>
      <c r="B9" t="s">
        <v>10</v>
      </c>
      <c r="C9" t="s">
        <v>29</v>
      </c>
      <c r="D9">
        <v>21</v>
      </c>
      <c r="E9" s="5">
        <v>44242</v>
      </c>
      <c r="F9">
        <v>75880</v>
      </c>
      <c r="G9" t="s">
        <v>16</v>
      </c>
      <c r="H9" t="s">
        <v>13</v>
      </c>
      <c r="I9">
        <v>3.1342465753424658</v>
      </c>
    </row>
    <row r="10" spans="1:9" x14ac:dyDescent="0.35">
      <c r="A10" t="s">
        <v>158</v>
      </c>
      <c r="B10" t="s">
        <v>18</v>
      </c>
      <c r="C10" t="s">
        <v>26</v>
      </c>
      <c r="D10">
        <v>33</v>
      </c>
      <c r="E10" s="5">
        <v>44253</v>
      </c>
      <c r="F10">
        <v>75280</v>
      </c>
      <c r="G10" t="s">
        <v>16</v>
      </c>
      <c r="H10" t="s">
        <v>114</v>
      </c>
      <c r="I10">
        <v>3.1041095890410957</v>
      </c>
    </row>
    <row r="11" spans="1:9" x14ac:dyDescent="0.35">
      <c r="A11" t="s">
        <v>99</v>
      </c>
      <c r="B11" t="s">
        <v>10</v>
      </c>
      <c r="C11" t="s">
        <v>20</v>
      </c>
      <c r="D11">
        <v>27</v>
      </c>
      <c r="E11" s="5">
        <v>44236</v>
      </c>
      <c r="F11">
        <v>91650</v>
      </c>
      <c r="G11" t="s">
        <v>12</v>
      </c>
      <c r="H11" t="s">
        <v>13</v>
      </c>
      <c r="I11">
        <v>3.1506849315068495</v>
      </c>
    </row>
    <row r="12" spans="1:9" x14ac:dyDescent="0.35">
      <c r="A12" t="s">
        <v>70</v>
      </c>
      <c r="B12" t="s">
        <v>10</v>
      </c>
      <c r="C12" t="s">
        <v>15</v>
      </c>
      <c r="D12">
        <v>19</v>
      </c>
      <c r="E12" s="5">
        <v>44277</v>
      </c>
      <c r="F12">
        <v>58960</v>
      </c>
      <c r="G12" t="s">
        <v>16</v>
      </c>
      <c r="H12" t="s">
        <v>13</v>
      </c>
      <c r="I12">
        <v>3.0383561643835617</v>
      </c>
    </row>
    <row r="13" spans="1:9" x14ac:dyDescent="0.35">
      <c r="A13" t="s">
        <v>79</v>
      </c>
      <c r="B13" t="s">
        <v>10</v>
      </c>
      <c r="C13" t="s">
        <v>26</v>
      </c>
      <c r="D13">
        <v>30</v>
      </c>
      <c r="E13" s="5">
        <v>44273</v>
      </c>
      <c r="F13">
        <v>69120</v>
      </c>
      <c r="G13" t="s">
        <v>16</v>
      </c>
      <c r="H13" t="s">
        <v>13</v>
      </c>
      <c r="I13">
        <v>3.0493150684931507</v>
      </c>
    </row>
    <row r="14" spans="1:9" x14ac:dyDescent="0.35">
      <c r="A14" t="s">
        <v>135</v>
      </c>
      <c r="B14" t="s">
        <v>10</v>
      </c>
      <c r="C14" t="s">
        <v>26</v>
      </c>
      <c r="D14">
        <v>37</v>
      </c>
      <c r="E14" s="5">
        <v>44277</v>
      </c>
      <c r="F14">
        <v>88050</v>
      </c>
      <c r="G14" t="s">
        <v>21</v>
      </c>
      <c r="H14" t="s">
        <v>114</v>
      </c>
      <c r="I14">
        <v>3.0383561643835617</v>
      </c>
    </row>
    <row r="15" spans="1:9" x14ac:dyDescent="0.35">
      <c r="A15" t="s">
        <v>173</v>
      </c>
      <c r="B15" t="s">
        <v>18</v>
      </c>
      <c r="C15" t="s">
        <v>26</v>
      </c>
      <c r="D15">
        <v>40</v>
      </c>
      <c r="E15" s="5">
        <v>44276</v>
      </c>
      <c r="F15">
        <v>87620</v>
      </c>
      <c r="G15" t="s">
        <v>16</v>
      </c>
      <c r="H15" t="s">
        <v>114</v>
      </c>
      <c r="I15">
        <v>3.0410958904109591</v>
      </c>
    </row>
    <row r="16" spans="1:9" x14ac:dyDescent="0.35">
      <c r="A16" t="s">
        <v>180</v>
      </c>
      <c r="B16" t="s">
        <v>10</v>
      </c>
      <c r="C16" t="s">
        <v>20</v>
      </c>
      <c r="D16">
        <v>36</v>
      </c>
      <c r="E16" s="5">
        <v>44272</v>
      </c>
      <c r="F16">
        <v>71380</v>
      </c>
      <c r="G16" t="s">
        <v>16</v>
      </c>
      <c r="H16" t="s">
        <v>114</v>
      </c>
      <c r="I16">
        <v>3.0520547945205481</v>
      </c>
    </row>
    <row r="17" spans="1:9" x14ac:dyDescent="0.35">
      <c r="A17" t="s">
        <v>86</v>
      </c>
      <c r="B17" t="s">
        <v>210</v>
      </c>
      <c r="C17" t="s">
        <v>26</v>
      </c>
      <c r="D17">
        <v>26</v>
      </c>
      <c r="E17" s="5">
        <v>44271</v>
      </c>
      <c r="F17">
        <v>90700</v>
      </c>
      <c r="G17" t="s">
        <v>12</v>
      </c>
      <c r="H17" t="s">
        <v>13</v>
      </c>
      <c r="I17">
        <v>3.0547945205479454</v>
      </c>
    </row>
    <row r="18" spans="1:9" x14ac:dyDescent="0.35">
      <c r="A18" t="s">
        <v>145</v>
      </c>
      <c r="B18" t="s">
        <v>18</v>
      </c>
      <c r="C18" t="s">
        <v>20</v>
      </c>
      <c r="D18">
        <v>21</v>
      </c>
      <c r="E18" s="5">
        <v>44256</v>
      </c>
      <c r="F18">
        <v>65920</v>
      </c>
      <c r="G18" t="s">
        <v>16</v>
      </c>
      <c r="H18" t="s">
        <v>114</v>
      </c>
      <c r="I18">
        <v>3.095890410958904</v>
      </c>
    </row>
    <row r="19" spans="1:9" x14ac:dyDescent="0.35">
      <c r="A19" t="s">
        <v>35</v>
      </c>
      <c r="B19" t="s">
        <v>10</v>
      </c>
      <c r="C19" t="s">
        <v>15</v>
      </c>
      <c r="D19">
        <v>40</v>
      </c>
      <c r="E19" s="5">
        <v>44263</v>
      </c>
      <c r="F19">
        <v>99750</v>
      </c>
      <c r="G19" t="s">
        <v>16</v>
      </c>
      <c r="H19" t="s">
        <v>13</v>
      </c>
      <c r="I19">
        <v>3.0767123287671234</v>
      </c>
    </row>
    <row r="20" spans="1:9" x14ac:dyDescent="0.35">
      <c r="A20" t="s">
        <v>119</v>
      </c>
      <c r="B20" t="s">
        <v>18</v>
      </c>
      <c r="C20" t="s">
        <v>11</v>
      </c>
      <c r="D20">
        <v>38</v>
      </c>
      <c r="E20" s="5">
        <v>44268</v>
      </c>
      <c r="F20">
        <v>56870</v>
      </c>
      <c r="G20" t="s">
        <v>12</v>
      </c>
      <c r="H20" t="s">
        <v>114</v>
      </c>
      <c r="I20">
        <v>3.0630136986301371</v>
      </c>
    </row>
    <row r="21" spans="1:9" x14ac:dyDescent="0.35">
      <c r="A21" t="s">
        <v>177</v>
      </c>
      <c r="B21" t="s">
        <v>18</v>
      </c>
      <c r="C21" t="s">
        <v>11</v>
      </c>
      <c r="D21">
        <v>38</v>
      </c>
      <c r="E21" s="5">
        <v>44316</v>
      </c>
      <c r="F21">
        <v>109160</v>
      </c>
      <c r="G21" t="s">
        <v>46</v>
      </c>
      <c r="H21" t="s">
        <v>114</v>
      </c>
      <c r="I21">
        <v>2.9315068493150687</v>
      </c>
    </row>
    <row r="22" spans="1:9" x14ac:dyDescent="0.35">
      <c r="A22" t="s">
        <v>108</v>
      </c>
      <c r="B22" t="s">
        <v>18</v>
      </c>
      <c r="C22" t="s">
        <v>26</v>
      </c>
      <c r="D22">
        <v>33</v>
      </c>
      <c r="E22" s="5">
        <v>44312</v>
      </c>
      <c r="F22">
        <v>75280</v>
      </c>
      <c r="G22" t="s">
        <v>16</v>
      </c>
      <c r="H22" t="s">
        <v>13</v>
      </c>
      <c r="I22">
        <v>2.9424657534246577</v>
      </c>
    </row>
    <row r="23" spans="1:9" x14ac:dyDescent="0.35">
      <c r="A23" t="s">
        <v>198</v>
      </c>
      <c r="B23" t="s">
        <v>18</v>
      </c>
      <c r="C23" t="s">
        <v>26</v>
      </c>
      <c r="D23">
        <v>33</v>
      </c>
      <c r="E23" s="5">
        <v>44313</v>
      </c>
      <c r="F23">
        <v>75480</v>
      </c>
      <c r="G23" t="s">
        <v>52</v>
      </c>
      <c r="H23" t="s">
        <v>114</v>
      </c>
      <c r="I23">
        <v>2.9397260273972603</v>
      </c>
    </row>
    <row r="24" spans="1:9" x14ac:dyDescent="0.35">
      <c r="A24" t="s">
        <v>155</v>
      </c>
      <c r="B24" t="s">
        <v>18</v>
      </c>
      <c r="C24" t="s">
        <v>11</v>
      </c>
      <c r="D24">
        <v>28</v>
      </c>
      <c r="E24" s="5">
        <v>44296</v>
      </c>
      <c r="F24">
        <v>53240</v>
      </c>
      <c r="G24" t="s">
        <v>16</v>
      </c>
      <c r="H24" t="s">
        <v>114</v>
      </c>
      <c r="I24">
        <v>2.9863013698630136</v>
      </c>
    </row>
    <row r="25" spans="1:9" x14ac:dyDescent="0.35">
      <c r="A25" t="s">
        <v>115</v>
      </c>
      <c r="B25" t="s">
        <v>18</v>
      </c>
      <c r="C25" t="s">
        <v>26</v>
      </c>
      <c r="D25">
        <v>32</v>
      </c>
      <c r="E25" s="5">
        <v>44293</v>
      </c>
      <c r="F25">
        <v>43840</v>
      </c>
      <c r="G25" t="s">
        <v>12</v>
      </c>
      <c r="H25" t="s">
        <v>114</v>
      </c>
      <c r="I25">
        <v>2.9945205479452053</v>
      </c>
    </row>
    <row r="26" spans="1:9" x14ac:dyDescent="0.35">
      <c r="A26" t="s">
        <v>87</v>
      </c>
      <c r="B26" t="s">
        <v>18</v>
      </c>
      <c r="C26" t="s">
        <v>11</v>
      </c>
      <c r="D26">
        <v>38</v>
      </c>
      <c r="E26" s="5">
        <v>44329</v>
      </c>
      <c r="F26">
        <v>56870</v>
      </c>
      <c r="G26" t="s">
        <v>12</v>
      </c>
      <c r="H26" t="s">
        <v>13</v>
      </c>
      <c r="I26">
        <v>2.8958904109589043</v>
      </c>
    </row>
    <row r="27" spans="1:9" x14ac:dyDescent="0.35">
      <c r="A27" t="s">
        <v>124</v>
      </c>
      <c r="B27" t="s">
        <v>18</v>
      </c>
      <c r="C27" t="s">
        <v>26</v>
      </c>
      <c r="D27">
        <v>40</v>
      </c>
      <c r="E27" s="5">
        <v>44320</v>
      </c>
      <c r="F27">
        <v>104410</v>
      </c>
      <c r="G27" t="s">
        <v>16</v>
      </c>
      <c r="H27" t="s">
        <v>114</v>
      </c>
      <c r="I27">
        <v>2.9205479452054797</v>
      </c>
    </row>
    <row r="28" spans="1:9" x14ac:dyDescent="0.35">
      <c r="A28" t="s">
        <v>89</v>
      </c>
      <c r="B28" t="s">
        <v>18</v>
      </c>
      <c r="C28" t="s">
        <v>20</v>
      </c>
      <c r="D28">
        <v>21</v>
      </c>
      <c r="E28" s="5">
        <v>44317</v>
      </c>
      <c r="F28">
        <v>65920</v>
      </c>
      <c r="G28" t="s">
        <v>16</v>
      </c>
      <c r="H28" t="s">
        <v>13</v>
      </c>
      <c r="I28">
        <v>2.9287671232876713</v>
      </c>
    </row>
    <row r="29" spans="1:9" x14ac:dyDescent="0.35">
      <c r="A29" t="s">
        <v>76</v>
      </c>
      <c r="B29" t="s">
        <v>10</v>
      </c>
      <c r="C29" t="s">
        <v>20</v>
      </c>
      <c r="D29">
        <v>36</v>
      </c>
      <c r="E29" s="5">
        <v>44333</v>
      </c>
      <c r="F29">
        <v>71380</v>
      </c>
      <c r="G29" t="s">
        <v>16</v>
      </c>
      <c r="H29" t="s">
        <v>13</v>
      </c>
      <c r="I29">
        <v>2.8849315068493149</v>
      </c>
    </row>
    <row r="30" spans="1:9" x14ac:dyDescent="0.35">
      <c r="A30" t="s">
        <v>47</v>
      </c>
      <c r="B30" t="s">
        <v>18</v>
      </c>
      <c r="C30" t="s">
        <v>26</v>
      </c>
      <c r="D30">
        <v>40</v>
      </c>
      <c r="E30" s="5">
        <v>44337</v>
      </c>
      <c r="F30">
        <v>87620</v>
      </c>
      <c r="G30" t="s">
        <v>16</v>
      </c>
      <c r="H30" t="s">
        <v>13</v>
      </c>
      <c r="I30">
        <v>2.8739726027397259</v>
      </c>
    </row>
    <row r="31" spans="1:9" x14ac:dyDescent="0.35">
      <c r="A31" t="s">
        <v>122</v>
      </c>
      <c r="B31" t="s">
        <v>10</v>
      </c>
      <c r="C31" t="s">
        <v>11</v>
      </c>
      <c r="D31">
        <v>33</v>
      </c>
      <c r="E31" s="5">
        <v>44324</v>
      </c>
      <c r="F31">
        <v>74550</v>
      </c>
      <c r="G31" t="s">
        <v>16</v>
      </c>
      <c r="H31" t="s">
        <v>114</v>
      </c>
      <c r="I31">
        <v>2.9095890410958902</v>
      </c>
    </row>
    <row r="32" spans="1:9" x14ac:dyDescent="0.35">
      <c r="A32" t="s">
        <v>93</v>
      </c>
      <c r="B32" t="s">
        <v>10</v>
      </c>
      <c r="C32" t="s">
        <v>26</v>
      </c>
      <c r="D32">
        <v>37</v>
      </c>
      <c r="E32" s="5">
        <v>44338</v>
      </c>
      <c r="F32">
        <v>88050</v>
      </c>
      <c r="G32" t="s">
        <v>21</v>
      </c>
      <c r="H32" t="s">
        <v>13</v>
      </c>
      <c r="I32">
        <v>2.871232876712329</v>
      </c>
    </row>
    <row r="33" spans="1:9" x14ac:dyDescent="0.35">
      <c r="A33" t="s">
        <v>185</v>
      </c>
      <c r="B33" t="s">
        <v>18</v>
      </c>
      <c r="C33" t="s">
        <v>20</v>
      </c>
      <c r="D33">
        <v>30</v>
      </c>
      <c r="E33" s="5">
        <v>44328</v>
      </c>
      <c r="F33">
        <v>67910</v>
      </c>
      <c r="G33" t="s">
        <v>21</v>
      </c>
      <c r="H33" t="s">
        <v>114</v>
      </c>
      <c r="I33">
        <v>2.8986301369863012</v>
      </c>
    </row>
    <row r="34" spans="1:9" x14ac:dyDescent="0.35">
      <c r="A34" t="s">
        <v>197</v>
      </c>
      <c r="B34" t="s">
        <v>10</v>
      </c>
      <c r="C34" t="s">
        <v>11</v>
      </c>
      <c r="D34">
        <v>25</v>
      </c>
      <c r="E34" s="5">
        <v>44322</v>
      </c>
      <c r="F34">
        <v>65700</v>
      </c>
      <c r="G34" t="s">
        <v>16</v>
      </c>
      <c r="H34" t="s">
        <v>114</v>
      </c>
      <c r="I34">
        <v>2.9150684931506849</v>
      </c>
    </row>
    <row r="35" spans="1:9" x14ac:dyDescent="0.35">
      <c r="A35" t="s">
        <v>117</v>
      </c>
      <c r="B35" t="s">
        <v>18</v>
      </c>
      <c r="C35" t="s">
        <v>29</v>
      </c>
      <c r="D35">
        <v>32</v>
      </c>
      <c r="E35" s="5">
        <v>44339</v>
      </c>
      <c r="F35">
        <v>45510</v>
      </c>
      <c r="G35" t="s">
        <v>16</v>
      </c>
      <c r="H35" t="s">
        <v>114</v>
      </c>
      <c r="I35">
        <v>2.8684931506849316</v>
      </c>
    </row>
    <row r="36" spans="1:9" x14ac:dyDescent="0.35">
      <c r="A36" t="s">
        <v>34</v>
      </c>
      <c r="B36" t="s">
        <v>18</v>
      </c>
      <c r="C36" t="s">
        <v>26</v>
      </c>
      <c r="D36">
        <v>32</v>
      </c>
      <c r="E36" s="5">
        <v>44354</v>
      </c>
      <c r="F36">
        <v>43840</v>
      </c>
      <c r="G36" t="s">
        <v>12</v>
      </c>
      <c r="H36" t="s">
        <v>13</v>
      </c>
      <c r="I36">
        <v>2.8273972602739725</v>
      </c>
    </row>
    <row r="37" spans="1:9" x14ac:dyDescent="0.35">
      <c r="A37" t="s">
        <v>17</v>
      </c>
      <c r="B37" t="s">
        <v>18</v>
      </c>
      <c r="C37" t="s">
        <v>11</v>
      </c>
      <c r="D37">
        <v>28</v>
      </c>
      <c r="E37" s="5">
        <v>44357</v>
      </c>
      <c r="F37">
        <v>53240</v>
      </c>
      <c r="G37" t="s">
        <v>16</v>
      </c>
      <c r="H37" t="s">
        <v>13</v>
      </c>
      <c r="I37">
        <v>2.8191780821917809</v>
      </c>
    </row>
    <row r="38" spans="1:9" x14ac:dyDescent="0.35">
      <c r="A38" t="s">
        <v>51</v>
      </c>
      <c r="B38" t="s">
        <v>18</v>
      </c>
      <c r="C38" t="s">
        <v>26</v>
      </c>
      <c r="D38">
        <v>33</v>
      </c>
      <c r="E38" s="5">
        <v>44374</v>
      </c>
      <c r="F38">
        <v>75480</v>
      </c>
      <c r="G38" t="s">
        <v>52</v>
      </c>
      <c r="H38" t="s">
        <v>13</v>
      </c>
      <c r="I38">
        <v>2.7726027397260276</v>
      </c>
    </row>
    <row r="39" spans="1:9" x14ac:dyDescent="0.35">
      <c r="A39" t="s">
        <v>77</v>
      </c>
      <c r="B39" t="s">
        <v>18</v>
      </c>
      <c r="C39" t="s">
        <v>11</v>
      </c>
      <c r="D39">
        <v>38</v>
      </c>
      <c r="E39" s="5">
        <v>44377</v>
      </c>
      <c r="F39">
        <v>109160</v>
      </c>
      <c r="G39" t="s">
        <v>46</v>
      </c>
      <c r="H39" t="s">
        <v>13</v>
      </c>
      <c r="I39">
        <v>2.7643835616438355</v>
      </c>
    </row>
    <row r="40" spans="1:9" x14ac:dyDescent="0.35">
      <c r="A40" t="s">
        <v>183</v>
      </c>
      <c r="B40" t="s">
        <v>10</v>
      </c>
      <c r="C40" t="s">
        <v>15</v>
      </c>
      <c r="D40">
        <v>26</v>
      </c>
      <c r="E40" s="5">
        <v>44350</v>
      </c>
      <c r="F40">
        <v>53540</v>
      </c>
      <c r="G40" t="s">
        <v>16</v>
      </c>
      <c r="H40" t="s">
        <v>114</v>
      </c>
      <c r="I40">
        <v>2.8383561643835615</v>
      </c>
    </row>
    <row r="41" spans="1:9" x14ac:dyDescent="0.35">
      <c r="A41" t="s">
        <v>148</v>
      </c>
      <c r="B41" t="s">
        <v>10</v>
      </c>
      <c r="C41" t="s">
        <v>20</v>
      </c>
      <c r="D41">
        <v>24</v>
      </c>
      <c r="E41" s="5">
        <v>44375</v>
      </c>
      <c r="F41">
        <v>52610</v>
      </c>
      <c r="G41" t="s">
        <v>21</v>
      </c>
      <c r="H41" t="s">
        <v>114</v>
      </c>
      <c r="I41">
        <v>2.7698630136986302</v>
      </c>
    </row>
    <row r="42" spans="1:9" x14ac:dyDescent="0.35">
      <c r="A42" t="s">
        <v>73</v>
      </c>
      <c r="B42" t="s">
        <v>18</v>
      </c>
      <c r="C42" t="s">
        <v>29</v>
      </c>
      <c r="D42">
        <v>32</v>
      </c>
      <c r="E42" s="5">
        <v>44400</v>
      </c>
      <c r="F42">
        <v>45510</v>
      </c>
      <c r="G42" t="s">
        <v>16</v>
      </c>
      <c r="H42" t="s">
        <v>13</v>
      </c>
      <c r="I42">
        <v>2.7013698630136984</v>
      </c>
    </row>
    <row r="43" spans="1:9" x14ac:dyDescent="0.35">
      <c r="A43" t="s">
        <v>189</v>
      </c>
      <c r="B43" t="s">
        <v>18</v>
      </c>
      <c r="C43" t="s">
        <v>29</v>
      </c>
      <c r="D43">
        <v>37</v>
      </c>
      <c r="E43" s="5">
        <v>44389</v>
      </c>
      <c r="F43">
        <v>118100</v>
      </c>
      <c r="G43" t="s">
        <v>16</v>
      </c>
      <c r="H43" t="s">
        <v>114</v>
      </c>
      <c r="I43">
        <v>2.7315068493150685</v>
      </c>
    </row>
    <row r="44" spans="1:9" x14ac:dyDescent="0.35">
      <c r="A44" t="s">
        <v>151</v>
      </c>
      <c r="B44" t="s">
        <v>10</v>
      </c>
      <c r="C44" t="s">
        <v>11</v>
      </c>
      <c r="D44">
        <v>22</v>
      </c>
      <c r="E44" s="5">
        <v>44384</v>
      </c>
      <c r="F44">
        <v>112780</v>
      </c>
      <c r="G44" t="s">
        <v>12</v>
      </c>
      <c r="H44" t="s">
        <v>114</v>
      </c>
      <c r="I44">
        <v>2.7452054794520548</v>
      </c>
    </row>
    <row r="45" spans="1:9" x14ac:dyDescent="0.35">
      <c r="A45" t="s">
        <v>196</v>
      </c>
      <c r="B45" t="s">
        <v>10</v>
      </c>
      <c r="C45" t="s">
        <v>26</v>
      </c>
      <c r="D45">
        <v>20</v>
      </c>
      <c r="E45" s="5">
        <v>44397</v>
      </c>
      <c r="F45">
        <v>107700</v>
      </c>
      <c r="G45" t="s">
        <v>16</v>
      </c>
      <c r="H45" t="s">
        <v>114</v>
      </c>
      <c r="I45">
        <v>2.7095890410958905</v>
      </c>
    </row>
    <row r="46" spans="1:9" x14ac:dyDescent="0.35">
      <c r="A46" t="s">
        <v>188</v>
      </c>
      <c r="B46" t="s">
        <v>10</v>
      </c>
      <c r="C46" t="s">
        <v>15</v>
      </c>
      <c r="D46">
        <v>23</v>
      </c>
      <c r="E46" s="5">
        <v>44378</v>
      </c>
      <c r="F46">
        <v>106460</v>
      </c>
      <c r="G46" t="s">
        <v>16</v>
      </c>
      <c r="H46" t="s">
        <v>114</v>
      </c>
      <c r="I46">
        <v>2.7616438356164386</v>
      </c>
    </row>
    <row r="47" spans="1:9" x14ac:dyDescent="0.35">
      <c r="A47" t="s">
        <v>31</v>
      </c>
      <c r="B47" t="s">
        <v>10</v>
      </c>
      <c r="C47" t="s">
        <v>11</v>
      </c>
      <c r="D47">
        <v>25</v>
      </c>
      <c r="E47" s="5">
        <v>44383</v>
      </c>
      <c r="F47">
        <v>65700</v>
      </c>
      <c r="G47" t="s">
        <v>16</v>
      </c>
      <c r="H47" t="s">
        <v>13</v>
      </c>
      <c r="I47">
        <v>2.7479452054794522</v>
      </c>
    </row>
    <row r="48" spans="1:9" x14ac:dyDescent="0.35">
      <c r="A48" t="s">
        <v>41</v>
      </c>
      <c r="B48" t="s">
        <v>18</v>
      </c>
      <c r="C48" t="s">
        <v>20</v>
      </c>
      <c r="D48">
        <v>30</v>
      </c>
      <c r="E48" s="5">
        <v>44389</v>
      </c>
      <c r="F48">
        <v>67910</v>
      </c>
      <c r="G48" t="s">
        <v>21</v>
      </c>
      <c r="H48" t="s">
        <v>13</v>
      </c>
      <c r="I48">
        <v>2.7315068493150685</v>
      </c>
    </row>
    <row r="49" spans="1:9" x14ac:dyDescent="0.35">
      <c r="A49" t="s">
        <v>170</v>
      </c>
      <c r="B49" t="s">
        <v>18</v>
      </c>
      <c r="C49" t="s">
        <v>20</v>
      </c>
      <c r="D49">
        <v>34</v>
      </c>
      <c r="E49" s="5">
        <v>44383</v>
      </c>
      <c r="F49">
        <v>92450</v>
      </c>
      <c r="G49" t="s">
        <v>16</v>
      </c>
      <c r="H49" t="s">
        <v>114</v>
      </c>
      <c r="I49">
        <v>2.7479452054794522</v>
      </c>
    </row>
    <row r="50" spans="1:9" x14ac:dyDescent="0.35">
      <c r="A50" t="s">
        <v>109</v>
      </c>
      <c r="B50" t="s">
        <v>10</v>
      </c>
      <c r="C50" t="s">
        <v>11</v>
      </c>
      <c r="D50">
        <v>33</v>
      </c>
      <c r="E50" s="5">
        <v>44385</v>
      </c>
      <c r="F50">
        <v>74550</v>
      </c>
      <c r="G50" t="s">
        <v>16</v>
      </c>
      <c r="H50" t="s">
        <v>13</v>
      </c>
      <c r="I50">
        <v>2.7424657534246575</v>
      </c>
    </row>
    <row r="51" spans="1:9" x14ac:dyDescent="0.35">
      <c r="A51" t="s">
        <v>156</v>
      </c>
      <c r="B51" t="s">
        <v>18</v>
      </c>
      <c r="C51" t="s">
        <v>20</v>
      </c>
      <c r="D51">
        <v>34</v>
      </c>
      <c r="E51" s="5">
        <v>44397</v>
      </c>
      <c r="F51">
        <v>85000</v>
      </c>
      <c r="G51" t="s">
        <v>16</v>
      </c>
      <c r="H51" t="s">
        <v>114</v>
      </c>
      <c r="I51">
        <v>2.7095890410958905</v>
      </c>
    </row>
    <row r="52" spans="1:9" x14ac:dyDescent="0.35">
      <c r="A52" t="s">
        <v>133</v>
      </c>
      <c r="B52" t="s">
        <v>18</v>
      </c>
      <c r="C52" t="s">
        <v>15</v>
      </c>
      <c r="D52">
        <v>22</v>
      </c>
      <c r="E52" s="5">
        <v>44388</v>
      </c>
      <c r="F52">
        <v>76900</v>
      </c>
      <c r="G52" t="s">
        <v>12</v>
      </c>
      <c r="H52" t="s">
        <v>114</v>
      </c>
      <c r="I52">
        <v>2.7342465753424658</v>
      </c>
    </row>
    <row r="53" spans="1:9" x14ac:dyDescent="0.35">
      <c r="A53" t="s">
        <v>101</v>
      </c>
      <c r="B53" t="s">
        <v>18</v>
      </c>
      <c r="C53" t="s">
        <v>26</v>
      </c>
      <c r="D53">
        <v>40</v>
      </c>
      <c r="E53" s="5">
        <v>44381</v>
      </c>
      <c r="F53">
        <v>104410</v>
      </c>
      <c r="G53" t="s">
        <v>16</v>
      </c>
      <c r="H53" t="s">
        <v>13</v>
      </c>
      <c r="I53">
        <v>2.7534246575342465</v>
      </c>
    </row>
    <row r="54" spans="1:9" x14ac:dyDescent="0.35">
      <c r="A54" t="s">
        <v>175</v>
      </c>
      <c r="B54" t="s">
        <v>10</v>
      </c>
      <c r="C54" t="s">
        <v>11</v>
      </c>
      <c r="D54">
        <v>32</v>
      </c>
      <c r="E54" s="5">
        <v>44403</v>
      </c>
      <c r="F54">
        <v>53540</v>
      </c>
      <c r="G54" t="s">
        <v>16</v>
      </c>
      <c r="H54" t="s">
        <v>114</v>
      </c>
      <c r="I54">
        <v>2.6931506849315068</v>
      </c>
    </row>
    <row r="55" spans="1:9" x14ac:dyDescent="0.35">
      <c r="A55" t="s">
        <v>61</v>
      </c>
      <c r="B55" t="s">
        <v>10</v>
      </c>
      <c r="C55" t="s">
        <v>20</v>
      </c>
      <c r="D55">
        <v>24</v>
      </c>
      <c r="E55" s="5">
        <v>44436</v>
      </c>
      <c r="F55">
        <v>52610</v>
      </c>
      <c r="G55" t="s">
        <v>21</v>
      </c>
      <c r="H55" t="s">
        <v>13</v>
      </c>
      <c r="I55">
        <v>2.6027397260273974</v>
      </c>
    </row>
    <row r="56" spans="1:9" x14ac:dyDescent="0.35">
      <c r="A56" t="s">
        <v>112</v>
      </c>
      <c r="B56" t="s">
        <v>10</v>
      </c>
      <c r="C56" t="s">
        <v>15</v>
      </c>
      <c r="D56">
        <v>26</v>
      </c>
      <c r="E56" s="5">
        <v>44411</v>
      </c>
      <c r="F56">
        <v>53540</v>
      </c>
      <c r="G56" t="s">
        <v>16</v>
      </c>
      <c r="H56" t="s">
        <v>13</v>
      </c>
      <c r="I56">
        <v>2.6712328767123288</v>
      </c>
    </row>
    <row r="57" spans="1:9" x14ac:dyDescent="0.35">
      <c r="A57" t="s">
        <v>160</v>
      </c>
      <c r="B57" t="s">
        <v>18</v>
      </c>
      <c r="C57" t="s">
        <v>15</v>
      </c>
      <c r="D57">
        <v>28</v>
      </c>
      <c r="E57" s="5">
        <v>44425</v>
      </c>
      <c r="F57">
        <v>104770</v>
      </c>
      <c r="G57" t="s">
        <v>16</v>
      </c>
      <c r="H57" t="s">
        <v>114</v>
      </c>
      <c r="I57">
        <v>2.6328767123287671</v>
      </c>
    </row>
    <row r="58" spans="1:9" x14ac:dyDescent="0.35">
      <c r="A58" t="s">
        <v>200</v>
      </c>
      <c r="B58" t="s">
        <v>18</v>
      </c>
      <c r="C58" t="s">
        <v>11</v>
      </c>
      <c r="D58">
        <v>36</v>
      </c>
      <c r="E58" s="5">
        <v>44433</v>
      </c>
      <c r="F58">
        <v>78540</v>
      </c>
      <c r="G58" t="s">
        <v>16</v>
      </c>
      <c r="H58" t="s">
        <v>114</v>
      </c>
      <c r="I58">
        <v>2.6109589041095891</v>
      </c>
    </row>
    <row r="59" spans="1:9" x14ac:dyDescent="0.35">
      <c r="A59" t="s">
        <v>22</v>
      </c>
      <c r="B59" t="s">
        <v>10</v>
      </c>
      <c r="C59" t="s">
        <v>11</v>
      </c>
      <c r="D59">
        <v>32</v>
      </c>
      <c r="E59" s="5">
        <v>44465</v>
      </c>
      <c r="F59">
        <v>53540</v>
      </c>
      <c r="G59" t="s">
        <v>16</v>
      </c>
      <c r="H59" t="s">
        <v>13</v>
      </c>
      <c r="I59">
        <v>2.5232876712328767</v>
      </c>
    </row>
    <row r="60" spans="1:9" x14ac:dyDescent="0.35">
      <c r="A60" t="s">
        <v>81</v>
      </c>
      <c r="B60" t="s">
        <v>18</v>
      </c>
      <c r="C60" t="s">
        <v>15</v>
      </c>
      <c r="D60">
        <v>22</v>
      </c>
      <c r="E60" s="5">
        <v>44450</v>
      </c>
      <c r="F60">
        <v>76900</v>
      </c>
      <c r="G60" t="s">
        <v>12</v>
      </c>
      <c r="H60" t="s">
        <v>13</v>
      </c>
      <c r="I60">
        <v>2.5643835616438357</v>
      </c>
    </row>
    <row r="61" spans="1:9" x14ac:dyDescent="0.35">
      <c r="A61" t="s">
        <v>190</v>
      </c>
      <c r="B61" t="s">
        <v>18</v>
      </c>
      <c r="C61" t="s">
        <v>15</v>
      </c>
      <c r="D61">
        <v>36</v>
      </c>
      <c r="E61" s="5">
        <v>44468</v>
      </c>
      <c r="F61">
        <v>78390</v>
      </c>
      <c r="G61" t="s">
        <v>16</v>
      </c>
      <c r="H61" t="s">
        <v>114</v>
      </c>
      <c r="I61">
        <v>2.515068493150685</v>
      </c>
    </row>
    <row r="62" spans="1:9" x14ac:dyDescent="0.35">
      <c r="A62" t="s">
        <v>103</v>
      </c>
      <c r="B62" t="s">
        <v>18</v>
      </c>
      <c r="C62" t="s">
        <v>20</v>
      </c>
      <c r="D62">
        <v>34</v>
      </c>
      <c r="E62" s="5">
        <v>44459</v>
      </c>
      <c r="F62">
        <v>85000</v>
      </c>
      <c r="G62" t="s">
        <v>16</v>
      </c>
      <c r="H62" t="s">
        <v>13</v>
      </c>
      <c r="I62">
        <v>2.5397260273972604</v>
      </c>
    </row>
    <row r="63" spans="1:9" x14ac:dyDescent="0.35">
      <c r="A63" t="s">
        <v>65</v>
      </c>
      <c r="B63" t="s">
        <v>18</v>
      </c>
      <c r="C63" t="s">
        <v>20</v>
      </c>
      <c r="D63">
        <v>34</v>
      </c>
      <c r="E63" s="5">
        <v>44445</v>
      </c>
      <c r="F63">
        <v>92450</v>
      </c>
      <c r="G63" t="s">
        <v>16</v>
      </c>
      <c r="H63" t="s">
        <v>13</v>
      </c>
      <c r="I63">
        <v>2.5780821917808221</v>
      </c>
    </row>
    <row r="64" spans="1:9" x14ac:dyDescent="0.35">
      <c r="A64" t="s">
        <v>97</v>
      </c>
      <c r="B64" t="s">
        <v>10</v>
      </c>
      <c r="C64" t="s">
        <v>15</v>
      </c>
      <c r="D64">
        <v>23</v>
      </c>
      <c r="E64" s="5">
        <v>44440</v>
      </c>
      <c r="F64">
        <v>106460</v>
      </c>
      <c r="G64" t="s">
        <v>16</v>
      </c>
      <c r="H64" t="s">
        <v>13</v>
      </c>
      <c r="I64">
        <v>2.591780821917808</v>
      </c>
    </row>
    <row r="65" spans="1:9" x14ac:dyDescent="0.35">
      <c r="A65" t="s">
        <v>33</v>
      </c>
      <c r="B65" t="s">
        <v>10</v>
      </c>
      <c r="C65" t="s">
        <v>26</v>
      </c>
      <c r="D65">
        <v>20</v>
      </c>
      <c r="E65" s="5">
        <v>44459</v>
      </c>
      <c r="F65">
        <v>107700</v>
      </c>
      <c r="G65" t="s">
        <v>16</v>
      </c>
      <c r="H65" t="s">
        <v>13</v>
      </c>
      <c r="I65">
        <v>2.5397260273972604</v>
      </c>
    </row>
    <row r="66" spans="1:9" x14ac:dyDescent="0.35">
      <c r="A66" t="s">
        <v>9</v>
      </c>
      <c r="B66" t="s">
        <v>10</v>
      </c>
      <c r="C66" t="s">
        <v>11</v>
      </c>
      <c r="D66">
        <v>22</v>
      </c>
      <c r="E66" s="5">
        <v>44446</v>
      </c>
      <c r="F66">
        <v>112780</v>
      </c>
      <c r="G66" t="s">
        <v>12</v>
      </c>
      <c r="H66" t="s">
        <v>13</v>
      </c>
      <c r="I66">
        <v>2.5753424657534247</v>
      </c>
    </row>
    <row r="67" spans="1:9" x14ac:dyDescent="0.35">
      <c r="A67" t="s">
        <v>80</v>
      </c>
      <c r="B67" t="s">
        <v>18</v>
      </c>
      <c r="C67" t="s">
        <v>29</v>
      </c>
      <c r="D67">
        <v>37</v>
      </c>
      <c r="E67" s="5">
        <v>44451</v>
      </c>
      <c r="F67">
        <v>118100</v>
      </c>
      <c r="G67" t="s">
        <v>16</v>
      </c>
      <c r="H67" t="s">
        <v>13</v>
      </c>
      <c r="I67">
        <v>2.5616438356164384</v>
      </c>
    </row>
    <row r="68" spans="1:9" x14ac:dyDescent="0.35">
      <c r="A68" t="s">
        <v>199</v>
      </c>
      <c r="B68" t="s">
        <v>10</v>
      </c>
      <c r="C68" t="s">
        <v>26</v>
      </c>
      <c r="D68">
        <v>33</v>
      </c>
      <c r="E68" s="5">
        <v>44448</v>
      </c>
      <c r="F68">
        <v>53870</v>
      </c>
      <c r="G68" t="s">
        <v>16</v>
      </c>
      <c r="H68" t="s">
        <v>114</v>
      </c>
      <c r="I68">
        <v>2.56986301369863</v>
      </c>
    </row>
    <row r="69" spans="1:9" x14ac:dyDescent="0.35">
      <c r="A69" t="s">
        <v>171</v>
      </c>
      <c r="B69" t="s">
        <v>10</v>
      </c>
      <c r="C69" t="s">
        <v>26</v>
      </c>
      <c r="D69">
        <v>31</v>
      </c>
      <c r="E69" s="5">
        <v>44450</v>
      </c>
      <c r="F69">
        <v>48950</v>
      </c>
      <c r="G69" t="s">
        <v>16</v>
      </c>
      <c r="H69" t="s">
        <v>114</v>
      </c>
      <c r="I69">
        <v>2.5643835616438357</v>
      </c>
    </row>
    <row r="70" spans="1:9" x14ac:dyDescent="0.35">
      <c r="A70" t="s">
        <v>54</v>
      </c>
      <c r="B70" t="s">
        <v>18</v>
      </c>
      <c r="C70" t="s">
        <v>11</v>
      </c>
      <c r="D70">
        <v>36</v>
      </c>
      <c r="E70" s="5">
        <v>44494</v>
      </c>
      <c r="F70">
        <v>78540</v>
      </c>
      <c r="G70" t="s">
        <v>16</v>
      </c>
      <c r="H70" t="s">
        <v>13</v>
      </c>
      <c r="I70">
        <v>2.4438356164383563</v>
      </c>
    </row>
    <row r="71" spans="1:9" x14ac:dyDescent="0.35">
      <c r="A71" t="s">
        <v>174</v>
      </c>
      <c r="B71" t="s">
        <v>18</v>
      </c>
      <c r="C71" t="s">
        <v>11</v>
      </c>
      <c r="D71">
        <v>20</v>
      </c>
      <c r="E71" s="5">
        <v>44476</v>
      </c>
      <c r="F71">
        <v>68900</v>
      </c>
      <c r="G71" t="s">
        <v>21</v>
      </c>
      <c r="H71" t="s">
        <v>114</v>
      </c>
      <c r="I71">
        <v>2.493150684931507</v>
      </c>
    </row>
    <row r="72" spans="1:9" x14ac:dyDescent="0.35">
      <c r="A72" t="s">
        <v>84</v>
      </c>
      <c r="B72" t="s">
        <v>18</v>
      </c>
      <c r="C72" t="s">
        <v>15</v>
      </c>
      <c r="D72">
        <v>28</v>
      </c>
      <c r="E72" s="5">
        <v>44486</v>
      </c>
      <c r="F72">
        <v>104770</v>
      </c>
      <c r="G72" t="s">
        <v>16</v>
      </c>
      <c r="H72" t="s">
        <v>13</v>
      </c>
      <c r="I72">
        <v>2.4657534246575343</v>
      </c>
    </row>
    <row r="73" spans="1:9" x14ac:dyDescent="0.35">
      <c r="A73" t="s">
        <v>60</v>
      </c>
      <c r="B73" t="s">
        <v>10</v>
      </c>
      <c r="C73" t="s">
        <v>26</v>
      </c>
      <c r="D73">
        <v>31</v>
      </c>
      <c r="E73" s="5">
        <v>44511</v>
      </c>
      <c r="F73">
        <v>48950</v>
      </c>
      <c r="G73" t="s">
        <v>16</v>
      </c>
      <c r="H73" t="s">
        <v>13</v>
      </c>
      <c r="I73">
        <v>2.3972602739726026</v>
      </c>
    </row>
    <row r="74" spans="1:9" x14ac:dyDescent="0.35">
      <c r="A74" t="s">
        <v>27</v>
      </c>
      <c r="B74" t="s">
        <v>10</v>
      </c>
      <c r="C74" t="s">
        <v>26</v>
      </c>
      <c r="D74">
        <v>33</v>
      </c>
      <c r="E74" s="5">
        <v>44509</v>
      </c>
      <c r="F74">
        <v>53870</v>
      </c>
      <c r="G74" t="s">
        <v>16</v>
      </c>
      <c r="H74" t="s">
        <v>13</v>
      </c>
      <c r="I74">
        <v>2.4027397260273973</v>
      </c>
    </row>
    <row r="75" spans="1:9" x14ac:dyDescent="0.35">
      <c r="A75" t="s">
        <v>62</v>
      </c>
      <c r="B75" t="s">
        <v>18</v>
      </c>
      <c r="C75" t="s">
        <v>15</v>
      </c>
      <c r="D75">
        <v>36</v>
      </c>
      <c r="E75" s="5">
        <v>44529</v>
      </c>
      <c r="F75">
        <v>78390</v>
      </c>
      <c r="G75" t="s">
        <v>16</v>
      </c>
      <c r="H75" t="s">
        <v>13</v>
      </c>
      <c r="I75">
        <v>2.3479452054794518</v>
      </c>
    </row>
    <row r="76" spans="1:9" x14ac:dyDescent="0.35">
      <c r="A76" t="s">
        <v>153</v>
      </c>
      <c r="B76" t="s">
        <v>10</v>
      </c>
      <c r="C76" t="s">
        <v>20</v>
      </c>
      <c r="D76">
        <v>27</v>
      </c>
      <c r="E76" s="5">
        <v>44506</v>
      </c>
      <c r="F76">
        <v>48980</v>
      </c>
      <c r="G76" t="s">
        <v>16</v>
      </c>
      <c r="H76" t="s">
        <v>114</v>
      </c>
      <c r="I76">
        <v>2.4109589041095889</v>
      </c>
    </row>
    <row r="77" spans="1:9" x14ac:dyDescent="0.35">
      <c r="A77" t="s">
        <v>181</v>
      </c>
      <c r="B77" t="s">
        <v>10</v>
      </c>
      <c r="C77" t="s">
        <v>15</v>
      </c>
      <c r="D77">
        <v>27</v>
      </c>
      <c r="E77" s="5">
        <v>44547</v>
      </c>
      <c r="F77">
        <v>113280</v>
      </c>
      <c r="G77" t="s">
        <v>52</v>
      </c>
      <c r="H77" t="s">
        <v>114</v>
      </c>
      <c r="I77">
        <v>2.2986301369863016</v>
      </c>
    </row>
    <row r="78" spans="1:9" x14ac:dyDescent="0.35">
      <c r="A78" t="s">
        <v>68</v>
      </c>
      <c r="B78" t="s">
        <v>18</v>
      </c>
      <c r="C78" t="s">
        <v>11</v>
      </c>
      <c r="D78">
        <v>20</v>
      </c>
      <c r="E78" s="5">
        <v>44537</v>
      </c>
      <c r="F78">
        <v>68900</v>
      </c>
      <c r="G78" t="s">
        <v>21</v>
      </c>
      <c r="H78" t="s">
        <v>13</v>
      </c>
      <c r="I78">
        <v>2.3260273972602739</v>
      </c>
    </row>
    <row r="79" spans="1:9" x14ac:dyDescent="0.35">
      <c r="A79" t="s">
        <v>125</v>
      </c>
      <c r="B79" t="s">
        <v>10</v>
      </c>
      <c r="C79" t="s">
        <v>20</v>
      </c>
      <c r="D79">
        <v>30</v>
      </c>
      <c r="E79" s="5">
        <v>44544</v>
      </c>
      <c r="F79">
        <v>96800</v>
      </c>
      <c r="G79" t="s">
        <v>16</v>
      </c>
      <c r="H79" t="s">
        <v>114</v>
      </c>
      <c r="I79">
        <v>2.3068493150684932</v>
      </c>
    </row>
    <row r="80" spans="1:9" x14ac:dyDescent="0.35">
      <c r="A80" t="s">
        <v>169</v>
      </c>
      <c r="B80" t="s">
        <v>210</v>
      </c>
      <c r="C80" t="s">
        <v>20</v>
      </c>
      <c r="D80">
        <v>30</v>
      </c>
      <c r="E80" s="5">
        <v>44535</v>
      </c>
      <c r="F80">
        <v>64000</v>
      </c>
      <c r="G80" t="s">
        <v>16</v>
      </c>
      <c r="H80" t="s">
        <v>114</v>
      </c>
      <c r="I80">
        <v>2.3315068493150686</v>
      </c>
    </row>
    <row r="81" spans="1:9" x14ac:dyDescent="0.35">
      <c r="A81" t="s">
        <v>187</v>
      </c>
      <c r="B81" t="s">
        <v>18</v>
      </c>
      <c r="C81" t="s">
        <v>20</v>
      </c>
      <c r="D81">
        <v>34</v>
      </c>
      <c r="E81" s="5">
        <v>44550</v>
      </c>
      <c r="F81">
        <v>60130</v>
      </c>
      <c r="G81" t="s">
        <v>16</v>
      </c>
      <c r="H81" t="s">
        <v>114</v>
      </c>
      <c r="I81">
        <v>2.2904109589041095</v>
      </c>
    </row>
    <row r="82" spans="1:9" x14ac:dyDescent="0.35">
      <c r="A82" t="s">
        <v>136</v>
      </c>
      <c r="B82" t="s">
        <v>10</v>
      </c>
      <c r="C82" t="s">
        <v>11</v>
      </c>
      <c r="D82">
        <v>43</v>
      </c>
      <c r="E82" s="5">
        <v>44558</v>
      </c>
      <c r="F82">
        <v>36040</v>
      </c>
      <c r="G82" t="s">
        <v>16</v>
      </c>
      <c r="H82" t="s">
        <v>114</v>
      </c>
      <c r="I82">
        <v>2.2684931506849315</v>
      </c>
    </row>
    <row r="83" spans="1:9" x14ac:dyDescent="0.35">
      <c r="A83" t="s">
        <v>142</v>
      </c>
      <c r="B83" t="s">
        <v>18</v>
      </c>
      <c r="C83" t="s">
        <v>15</v>
      </c>
      <c r="D83">
        <v>32</v>
      </c>
      <c r="E83" s="5">
        <v>44549</v>
      </c>
      <c r="F83">
        <v>41570</v>
      </c>
      <c r="G83" t="s">
        <v>16</v>
      </c>
      <c r="H83" t="s">
        <v>114</v>
      </c>
      <c r="I83">
        <v>2.2931506849315069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8806A-16F5-4D48-9C38-ED2A01C508AA}">
  <sheetPr>
    <tabColor theme="7" tint="0.39997558519241921"/>
  </sheetPr>
  <dimension ref="B3:C39"/>
  <sheetViews>
    <sheetView zoomScale="60" zoomScaleNormal="60" workbookViewId="0">
      <selection activeCell="D5" sqref="D5"/>
    </sheetView>
  </sheetViews>
  <sheetFormatPr defaultRowHeight="14.5" x14ac:dyDescent="0.35"/>
  <cols>
    <col min="2" max="2" width="12.453125" bestFit="1" customWidth="1"/>
    <col min="3" max="3" width="16.7265625" customWidth="1"/>
    <col min="4" max="4" width="19" bestFit="1" customWidth="1"/>
  </cols>
  <sheetData>
    <row r="3" spans="2:3" x14ac:dyDescent="0.35">
      <c r="B3" s="15" t="s">
        <v>228</v>
      </c>
      <c r="C3" t="s">
        <v>238</v>
      </c>
    </row>
    <row r="4" spans="2:3" x14ac:dyDescent="0.35">
      <c r="B4" s="24" t="s">
        <v>239</v>
      </c>
      <c r="C4" s="25">
        <v>37</v>
      </c>
    </row>
    <row r="5" spans="2:3" x14ac:dyDescent="0.35">
      <c r="B5" s="17" t="s">
        <v>240</v>
      </c>
      <c r="C5">
        <v>3</v>
      </c>
    </row>
    <row r="6" spans="2:3" x14ac:dyDescent="0.35">
      <c r="B6" s="17" t="s">
        <v>241</v>
      </c>
      <c r="C6">
        <v>1</v>
      </c>
    </row>
    <row r="7" spans="2:3" x14ac:dyDescent="0.35">
      <c r="B7" s="17" t="s">
        <v>242</v>
      </c>
      <c r="C7">
        <v>5</v>
      </c>
    </row>
    <row r="8" spans="2:3" x14ac:dyDescent="0.35">
      <c r="B8" s="17" t="s">
        <v>243</v>
      </c>
      <c r="C8">
        <v>3</v>
      </c>
    </row>
    <row r="9" spans="2:3" x14ac:dyDescent="0.35">
      <c r="B9" s="17" t="s">
        <v>244</v>
      </c>
      <c r="C9">
        <v>6</v>
      </c>
    </row>
    <row r="10" spans="2:3" x14ac:dyDescent="0.35">
      <c r="B10" s="17" t="s">
        <v>245</v>
      </c>
      <c r="C10">
        <v>6</v>
      </c>
    </row>
    <row r="11" spans="2:3" x14ac:dyDescent="0.35">
      <c r="B11" s="17" t="s">
        <v>246</v>
      </c>
      <c r="C11">
        <v>6</v>
      </c>
    </row>
    <row r="12" spans="2:3" x14ac:dyDescent="0.35">
      <c r="B12" s="17" t="s">
        <v>247</v>
      </c>
      <c r="C12">
        <v>7</v>
      </c>
    </row>
    <row r="13" spans="2:3" x14ac:dyDescent="0.35">
      <c r="B13" s="24" t="s">
        <v>248</v>
      </c>
      <c r="C13" s="25">
        <v>82</v>
      </c>
    </row>
    <row r="14" spans="2:3" x14ac:dyDescent="0.35">
      <c r="B14" s="17" t="s">
        <v>249</v>
      </c>
      <c r="C14">
        <v>6</v>
      </c>
    </row>
    <row r="15" spans="2:3" x14ac:dyDescent="0.35">
      <c r="B15" s="17" t="s">
        <v>250</v>
      </c>
      <c r="C15">
        <v>4</v>
      </c>
    </row>
    <row r="16" spans="2:3" x14ac:dyDescent="0.35">
      <c r="B16" s="17" t="s">
        <v>251</v>
      </c>
      <c r="C16">
        <v>9</v>
      </c>
    </row>
    <row r="17" spans="2:3" x14ac:dyDescent="0.35">
      <c r="B17" s="17" t="s">
        <v>252</v>
      </c>
      <c r="C17">
        <v>5</v>
      </c>
    </row>
    <row r="18" spans="2:3" x14ac:dyDescent="0.35">
      <c r="B18" s="17" t="s">
        <v>240</v>
      </c>
      <c r="C18">
        <v>10</v>
      </c>
    </row>
    <row r="19" spans="2:3" x14ac:dyDescent="0.35">
      <c r="B19" s="17" t="s">
        <v>241</v>
      </c>
      <c r="C19">
        <v>6</v>
      </c>
    </row>
    <row r="20" spans="2:3" x14ac:dyDescent="0.35">
      <c r="B20" s="17" t="s">
        <v>242</v>
      </c>
      <c r="C20">
        <v>13</v>
      </c>
    </row>
    <row r="21" spans="2:3" x14ac:dyDescent="0.35">
      <c r="B21" s="17" t="s">
        <v>243</v>
      </c>
      <c r="C21">
        <v>4</v>
      </c>
    </row>
    <row r="22" spans="2:3" x14ac:dyDescent="0.35">
      <c r="B22" s="17" t="s">
        <v>244</v>
      </c>
      <c r="C22">
        <v>11</v>
      </c>
    </row>
    <row r="23" spans="2:3" x14ac:dyDescent="0.35">
      <c r="B23" s="17" t="s">
        <v>245</v>
      </c>
      <c r="C23">
        <v>3</v>
      </c>
    </row>
    <row r="24" spans="2:3" x14ac:dyDescent="0.35">
      <c r="B24" s="17" t="s">
        <v>246</v>
      </c>
      <c r="C24">
        <v>4</v>
      </c>
    </row>
    <row r="25" spans="2:3" x14ac:dyDescent="0.35">
      <c r="B25" s="17" t="s">
        <v>247</v>
      </c>
      <c r="C25">
        <v>7</v>
      </c>
    </row>
    <row r="26" spans="2:3" x14ac:dyDescent="0.35">
      <c r="B26" s="24" t="s">
        <v>253</v>
      </c>
      <c r="C26" s="25">
        <v>62</v>
      </c>
    </row>
    <row r="27" spans="2:3" x14ac:dyDescent="0.35">
      <c r="B27" s="17" t="s">
        <v>249</v>
      </c>
      <c r="C27">
        <v>3</v>
      </c>
    </row>
    <row r="28" spans="2:3" x14ac:dyDescent="0.35">
      <c r="B28" s="17" t="s">
        <v>250</v>
      </c>
      <c r="C28">
        <v>10</v>
      </c>
    </row>
    <row r="29" spans="2:3" x14ac:dyDescent="0.35">
      <c r="B29" s="17" t="s">
        <v>251</v>
      </c>
      <c r="C29">
        <v>9</v>
      </c>
    </row>
    <row r="30" spans="2:3" x14ac:dyDescent="0.35">
      <c r="B30" s="17" t="s">
        <v>252</v>
      </c>
      <c r="C30">
        <v>9</v>
      </c>
    </row>
    <row r="31" spans="2:3" x14ac:dyDescent="0.35">
      <c r="B31" s="17" t="s">
        <v>240</v>
      </c>
      <c r="C31">
        <v>9</v>
      </c>
    </row>
    <row r="32" spans="2:3" x14ac:dyDescent="0.35">
      <c r="B32" s="17" t="s">
        <v>241</v>
      </c>
      <c r="C32">
        <v>7</v>
      </c>
    </row>
    <row r="33" spans="2:3" x14ac:dyDescent="0.35">
      <c r="B33" s="17" t="s">
        <v>242</v>
      </c>
      <c r="C33">
        <v>5</v>
      </c>
    </row>
    <row r="34" spans="2:3" x14ac:dyDescent="0.35">
      <c r="B34" s="17" t="s">
        <v>243</v>
      </c>
      <c r="C34">
        <v>5</v>
      </c>
    </row>
    <row r="35" spans="2:3" x14ac:dyDescent="0.35">
      <c r="B35" s="17" t="s">
        <v>244</v>
      </c>
      <c r="C35">
        <v>2</v>
      </c>
    </row>
    <row r="36" spans="2:3" x14ac:dyDescent="0.35">
      <c r="B36" s="17" t="s">
        <v>245</v>
      </c>
      <c r="C36">
        <v>3</v>
      </c>
    </row>
    <row r="37" spans="2:3" x14ac:dyDescent="0.35">
      <c r="B37" s="16" t="s">
        <v>254</v>
      </c>
      <c r="C37">
        <v>2</v>
      </c>
    </row>
    <row r="38" spans="2:3" x14ac:dyDescent="0.35">
      <c r="B38" s="17" t="s">
        <v>250</v>
      </c>
      <c r="C38">
        <v>1</v>
      </c>
    </row>
    <row r="39" spans="2:3" x14ac:dyDescent="0.35">
      <c r="B39" s="17" t="s">
        <v>252</v>
      </c>
      <c r="C39">
        <v>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673C36-E02B-4C03-9296-C4CE036C30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NZ staff</vt:lpstr>
      <vt:lpstr>India Staff</vt:lpstr>
      <vt:lpstr>combined data</vt:lpstr>
      <vt:lpstr>department raito</vt:lpstr>
      <vt:lpstr>salaries</vt:lpstr>
      <vt:lpstr>Sheet2</vt:lpstr>
      <vt:lpstr>employee data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omar garnica</cp:lastModifiedBy>
  <cp:revision/>
  <dcterms:created xsi:type="dcterms:W3CDTF">2021-03-14T20:21:32Z</dcterms:created>
  <dcterms:modified xsi:type="dcterms:W3CDTF">2024-05-10T16:38:42Z</dcterms:modified>
  <cp:category/>
  <cp:contentStatus/>
</cp:coreProperties>
</file>