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IFERROR(__xludf.DUMMYFUNCTION("IMPORTRANGE(""https://docs.google.com/spreadsheets/d/1V2rhjSUdPXwCgr9M_hZvw2GYSkKGpTHKA3wILqMZGqw/edit"",""УМИТЫ!A:Z"")"),"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IFERROR(__xludf.DUMMYFUNCTION("""COMPUTED_VALUE"""),"Темы «Косцы»")</f>
        <v>Темы «Косцы»</v>
      </c>
      <c r="P27" s="1">
        <f>IFERROR(__xludf.DUMMYFUNCTION("""COMPUTED_VALUE"""),726.0)</f>
        <v>726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IFERROR(__xludf.DUMMYFUNCTION("""COMPUTED_VALUE"""),"Песня/Образ косцов «Косцы»")</f>
        <v>Песня/Образ косцов «Косцы»</v>
      </c>
      <c r="P28" s="1">
        <f>IFERROR(__xludf.DUMMYFUNCTION("""COMPUTED_VALUE"""),727.0)</f>
        <v>727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IFERROR(__xludf.DUMMYFUNCTION("""COMPUTED_VALUE"""),"Главная мысль «Косцы»")</f>
        <v>Главная мысль «Косцы»</v>
      </c>
      <c r="P29" s="1">
        <f>IFERROR(__xludf.DUMMYFUNCTION("""COMPUTED_VALUE"""),728.0)</f>
        <v>728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IFERROR(__xludf.DUMMYFUNCTION("""COMPUTED_VALUE"""),"«Лапти»: краткие сведения")</f>
        <v>«Лапти»: краткие сведения</v>
      </c>
      <c r="P30" s="1">
        <f>IFERROR(__xludf.DUMMYFUNCTION("""COMPUTED_VALUE"""),729.0)</f>
        <v>729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IFERROR(__xludf.DUMMYFUNCTION("""COMPUTED_VALUE"""),"Сюжет «Лапти»")</f>
        <v>Сюжет «Лапти»</v>
      </c>
      <c r="P31" s="1">
        <f>IFERROR(__xludf.DUMMYFUNCTION("""COMPUTED_VALUE"""),730.0)</f>
        <v>730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IFERROR(__xludf.DUMMYFUNCTION("""COMPUTED_VALUE"""),"Смысл названия «Лапти»")</f>
        <v>Смысл названия «Лапти»</v>
      </c>
      <c r="P32" s="1">
        <f>IFERROR(__xludf.DUMMYFUNCTION("""COMPUTED_VALUE"""),731.0)</f>
        <v>731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IFERROR(__xludf.DUMMYFUNCTION("""COMPUTED_VALUE"""),"Вознесенский А.А.")</f>
        <v>Вознесенский А.А.</v>
      </c>
      <c r="X32" s="1">
        <f>IFERROR(__xludf.DUMMYFUNCTION("""COMPUTED_VALUE"""),1144.0)</f>
        <v>1144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IFERROR(__xludf.DUMMYFUNCTION("""COMPUTED_VALUE"""),"Образ Нефёдушки")</f>
        <v>Образ Нефёдушки</v>
      </c>
      <c r="P33" s="1">
        <f>IFERROR(__xludf.DUMMYFUNCTION("""COMPUTED_VALUE"""),732.0)</f>
        <v>732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IFERROR(__xludf.DUMMYFUNCTION("""COMPUTED_VALUE"""),"Высоцкий В.С. ")</f>
        <v>Высоцкий В.С. </v>
      </c>
      <c r="X33" s="1">
        <f>IFERROR(__xludf.DUMMYFUNCTION("""COMPUTED_VALUE"""),1145.0)</f>
        <v>1145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IFERROR(__xludf.DUMMYFUNCTION("""COMPUTED_VALUE"""),"Мать больного ребенка «Лапти»")</f>
        <v>Мать больного ребенка «Лапти»</v>
      </c>
      <c r="P34" s="1">
        <f>IFERROR(__xludf.DUMMYFUNCTION("""COMPUTED_VALUE"""),733.0)</f>
        <v>733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IFERROR(__xludf.DUMMYFUNCTION("""COMPUTED_VALUE"""),"Гамзатов Р. ")</f>
        <v>Гамзатов Р. </v>
      </c>
      <c r="X34" s="1">
        <f>IFERROR(__xludf.DUMMYFUNCTION("""COMPUTED_VALUE"""),1146.0)</f>
        <v>1146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IFERROR(__xludf.DUMMYFUNCTION("""COMPUTED_VALUE"""),"Ребенок «Лапти»")</f>
        <v>Ребенок «Лапти»</v>
      </c>
      <c r="P35" s="1">
        <f>IFERROR(__xludf.DUMMYFUNCTION("""COMPUTED_VALUE"""),734.0)</f>
        <v>734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IFERROR(__xludf.DUMMYFUNCTION("""COMPUTED_VALUE"""),"Евтушенко Е.А. ")</f>
        <v>Евтушенко Е.А. </v>
      </c>
      <c r="X35" s="1">
        <f>IFERROR(__xludf.DUMMYFUNCTION("""COMPUTED_VALUE"""),1147.0)</f>
        <v>1147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IFERROR(__xludf.DUMMYFUNCTION("""COMPUTED_VALUE"""),"Анненский И.Ф.")</f>
        <v>Анненский И.Ф.</v>
      </c>
      <c r="P36" s="1">
        <f>IFERROR(__xludf.DUMMYFUNCTION("""COMPUTED_VALUE"""),735.0)</f>
        <v>735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IFERROR(__xludf.DUMMYFUNCTION("""COMPUTED_VALUE"""),"Заболоцкий Н.А. ")</f>
        <v>Заболоцкий Н.А. </v>
      </c>
      <c r="X36" s="1">
        <f>IFERROR(__xludf.DUMMYFUNCTION("""COMPUTED_VALUE"""),1148.0)</f>
        <v>1148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IFERROR(__xludf.DUMMYFUNCTION("""COMPUTED_VALUE"""),"Белый А. ")</f>
        <v>Белый А. </v>
      </c>
      <c r="P37" s="1">
        <f>IFERROR(__xludf.DUMMYFUNCTION("""COMPUTED_VALUE"""),743.0)</f>
        <v>743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IFERROR(__xludf.DUMMYFUNCTION("""COMPUTED_VALUE"""),"Кузнецов Ю.П.")</f>
        <v>Кузнецов Ю.П.</v>
      </c>
      <c r="X37" s="1">
        <f>IFERROR(__xludf.DUMMYFUNCTION("""COMPUTED_VALUE"""),1149.0)</f>
        <v>1149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IFERROR(__xludf.DUMMYFUNCTION("""COMPUTED_VALUE"""),"Бунин И.А. – «Алёнушка»")</f>
        <v>Бунин И.А. – «Алёнушка»</v>
      </c>
      <c r="P38" s="1">
        <f>IFERROR(__xludf.DUMMYFUNCTION("""COMPUTED_VALUE"""),744.0)</f>
        <v>744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IFERROR(__xludf.DUMMYFUNCTION("""COMPUTED_VALUE"""),"Мартынов Л.Н. ")</f>
        <v>Мартынов Л.Н. </v>
      </c>
      <c r="X38" s="1">
        <f>IFERROR(__xludf.DUMMYFUNCTION("""COMPUTED_VALUE"""),1150.0)</f>
        <v>1150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IFERROR(__xludf.DUMMYFUNCTION("""COMPUTED_VALUE"""),"Бунин И.А. – «Вечер»")</f>
        <v>Бунин И.А. – «Вечер»</v>
      </c>
      <c r="P39" s="1">
        <f>IFERROR(__xludf.DUMMYFUNCTION("""COMPUTED_VALUE"""),745.0)</f>
        <v>745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IFERROR(__xludf.DUMMYFUNCTION("""COMPUTED_VALUE"""),"Окуджава Б.Ш. ")</f>
        <v>Окуджава Б.Ш. </v>
      </c>
      <c r="X39" s="1">
        <f>IFERROR(__xludf.DUMMYFUNCTION("""COMPUTED_VALUE"""),1151.0)</f>
        <v>1151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IFERROR(__xludf.DUMMYFUNCTION("""COMPUTED_VALUE"""),"Бунин И.А. – «Дурман»")</f>
        <v>Бунин И.А. – «Дурман»</v>
      </c>
      <c r="P40" s="1">
        <f>IFERROR(__xludf.DUMMYFUNCTION("""COMPUTED_VALUE"""),746.0)</f>
        <v>746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IFERROR(__xludf.DUMMYFUNCTION("""COMPUTED_VALUE"""),"Рубцов Н.М. ")</f>
        <v>Рубцов Н.М. </v>
      </c>
      <c r="X40" s="1">
        <f>IFERROR(__xludf.DUMMYFUNCTION("""COMPUTED_VALUE"""),1152.0)</f>
        <v>1152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1" s="1">
        <f>IFERROR(__xludf.DUMMYFUNCTION("""COMPUTED_VALUE"""),747.0)</f>
        <v>747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IFERROR(__xludf.DUMMYFUNCTION("""COMPUTED_VALUE"""),"Самойлов Д.С. ")</f>
        <v>Самойлов Д.С. </v>
      </c>
      <c r="X41" s="1">
        <f>IFERROR(__xludf.DUMMYFUNCTION("""COMPUTED_VALUE"""),1153.0)</f>
        <v>1153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2" s="1">
        <f>IFERROR(__xludf.DUMMYFUNCTION("""COMPUTED_VALUE"""),748.0)</f>
        <v>748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IFERROR(__xludf.DUMMYFUNCTION("""COMPUTED_VALUE"""),"Слуцкий Б.А. ")</f>
        <v>Слуцкий Б.А. </v>
      </c>
      <c r="X42" s="1">
        <f>IFERROR(__xludf.DUMMYFUNCTION("""COMPUTED_VALUE"""),1154.0)</f>
        <v>1154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IFERROR(__xludf.DUMMYFUNCTION("""COMPUTED_VALUE"""),"Брюсов В.Я. – «Ассаргадон»")</f>
        <v>Брюсов В.Я. – «Ассаргадон»</v>
      </c>
      <c r="P43" s="1">
        <f>IFERROR(__xludf.DUMMYFUNCTION("""COMPUTED_VALUE"""),749.0)</f>
        <v>749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IFERROR(__xludf.DUMMYFUNCTION("""COMPUTED_VALUE"""),"Соколов В.Н. ")</f>
        <v>Соколов В.Н. </v>
      </c>
      <c r="X43" s="1">
        <f>IFERROR(__xludf.DUMMYFUNCTION("""COMPUTED_VALUE"""),1155.0)</f>
        <v>1155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IFERROR(__xludf.DUMMYFUNCTION("""COMPUTED_VALUE"""),"Брюсов В.Я. – «Грядущие гунны»")</f>
        <v>Брюсов В.Я. – «Грядущие гунны»</v>
      </c>
      <c r="P44" s="1">
        <f>IFERROR(__xludf.DUMMYFUNCTION("""COMPUTED_VALUE"""),750.0)</f>
        <v>750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 Солоухин В.А.")</f>
        <v> Солоухин В.А.</v>
      </c>
      <c r="X44" s="1">
        <f>IFERROR(__xludf.DUMMYFUNCTION("""COMPUTED_VALUE"""),1156.0)</f>
        <v>1156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45" s="1">
        <f>IFERROR(__xludf.DUMMYFUNCTION("""COMPUTED_VALUE"""),751.0)</f>
        <v>751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IFERROR(__xludf.DUMMYFUNCTION("""COMPUTED_VALUE"""),"Тарковский А.А. ")</f>
        <v>Тарковский А.А. </v>
      </c>
      <c r="X45" s="1">
        <f>IFERROR(__xludf.DUMMYFUNCTION("""COMPUTED_VALUE"""),1157.0)</f>
        <v>1157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IFERROR(__xludf.DUMMYFUNCTION("""COMPUTED_VALUE"""),"Брюсов В.Я. – «Неколебимой истине...» ")</f>
        <v>Брюсов В.Я. – «Неколебимой истине...» </v>
      </c>
      <c r="P46" s="1">
        <f>IFERROR(__xludf.DUMMYFUNCTION("""COMPUTED_VALUE"""),752.0)</f>
        <v>752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IFERROR(__xludf.DUMMYFUNCTION("""COMPUTED_VALUE"""),"Драматургия второй половины ХХ века")</f>
        <v>Драматургия второй половины ХХ века</v>
      </c>
      <c r="X46" s="1">
        <f>IFERROR(__xludf.DUMMYFUNCTION("""COMPUTED_VALUE"""),1158.0)</f>
        <v>1158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IFERROR(__xludf.DUMMYFUNCTION("""COMPUTED_VALUE"""),"Брюсов В.Я. – «Каменщик»")</f>
        <v>Брюсов В.Я. – «Каменщик»</v>
      </c>
      <c r="P47" s="1">
        <f>IFERROR(__xludf.DUMMYFUNCTION("""COMPUTED_VALUE"""),753.0)</f>
        <v>753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IFERROR(__xludf.DUMMYFUNCTION("""COMPUTED_VALUE"""),"Арбузов А.Н. ")</f>
        <v>Арбузов А.Н. </v>
      </c>
      <c r="X47" s="1">
        <f>IFERROR(__xludf.DUMMYFUNCTION("""COMPUTED_VALUE"""),1159.0)</f>
        <v>1159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IFERROR(__xludf.DUMMYFUNCTION("""COMPUTED_VALUE"""),"Брюсов В.Я. –  «Творчество»")</f>
        <v>Брюсов В.Я. –  «Творчество»</v>
      </c>
      <c r="P48" s="1">
        <f>IFERROR(__xludf.DUMMYFUNCTION("""COMPUTED_VALUE"""),754.0)</f>
        <v>754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IFERROR(__xludf.DUMMYFUNCTION("""COMPUTED_VALUE"""),"Вампилов А.В. ")</f>
        <v>Вампилов А.В. </v>
      </c>
      <c r="X48" s="1">
        <f>IFERROR(__xludf.DUMMYFUNCTION("""COMPUTED_VALUE"""),1160.0)</f>
        <v>1160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IFERROR(__xludf.DUMMYFUNCTION("""COMPUTED_VALUE"""),"Брюсов В.Я. – «Родной язык»")</f>
        <v>Брюсов В.Я. – «Родной язык»</v>
      </c>
      <c r="P49" s="1">
        <f>IFERROR(__xludf.DUMMYFUNCTION("""COMPUTED_VALUE"""),755.0)</f>
        <v>755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IFERROR(__xludf.DUMMYFUNCTION("""COMPUTED_VALUE"""),"Володин А.М. ")</f>
        <v>Володин А.М. </v>
      </c>
      <c r="X49" s="1">
        <f>IFERROR(__xludf.DUMMYFUNCTION("""COMPUTED_VALUE"""),1161.0)</f>
        <v>1161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IFERROR(__xludf.DUMMYFUNCTION("""COMPUTED_VALUE"""),"Брюсов В.Я. – «Юному поэту»")</f>
        <v>Брюсов В.Я. – «Юному поэту»</v>
      </c>
      <c r="P50" s="1">
        <f>IFERROR(__xludf.DUMMYFUNCTION("""COMPUTED_VALUE"""),756.0)</f>
        <v>756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IFERROR(__xludf.DUMMYFUNCTION("""COMPUTED_VALUE"""),"Розов В.С.")</f>
        <v>Розов В.С.</v>
      </c>
      <c r="X50" s="1">
        <f>IFERROR(__xludf.DUMMYFUNCTION("""COMPUTED_VALUE"""),1162.0)</f>
        <v>1162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
Брюсов В.Я. – «Я»")</f>
        <v>
Брюсов В.Я. – «Я»</v>
      </c>
      <c r="P51" s="1">
        <f>IFERROR(__xludf.DUMMYFUNCTION("""COMPUTED_VALUE"""),757.0)</f>
        <v>757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IFERROR(__xludf.DUMMYFUNCTION("""COMPUTED_VALUE"""),"Рощин М.М. ")</f>
        <v>Рощин М.М. </v>
      </c>
      <c r="X51" s="1">
        <f>IFERROR(__xludf.DUMMYFUNCTION("""COMPUTED_VALUE"""),1163.0)</f>
        <v>1163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IFERROR(__xludf.DUMMYFUNCTION("""COMPUTED_VALUE"""),"Волошин М.А.")</f>
        <v>Волошин М.А.</v>
      </c>
      <c r="P52" s="1">
        <f>IFERROR(__xludf.DUMMYFUNCTION("""COMPUTED_VALUE"""),758.0)</f>
        <v>758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IFERROR(__xludf.DUMMYFUNCTION("""COMPUTED_VALUE"""),"Б.Л. Васильев — «А зори здесь тихие…»")</f>
        <v>Б.Л. Васильев — «А зори здесь тихие…»</v>
      </c>
      <c r="X52" s="1">
        <f>IFERROR(__xludf.DUMMYFUNCTION("""COMPUTED_VALUE"""),1164.0)</f>
        <v>1164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IFERROR(__xludf.DUMMYFUNCTION("""COMPUTED_VALUE"""),"Клюев Н.А.")</f>
        <v>Клюев Н.А.</v>
      </c>
      <c r="P53" s="1">
        <f>IFERROR(__xludf.DUMMYFUNCTION("""COMPUTED_VALUE"""),773.0)</f>
        <v>773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IFERROR(__xludf.DUMMYFUNCTION("""COMPUTED_VALUE"""),"В.В. Быков — «Сотников»")</f>
        <v>В.В. Быков — «Сотников»</v>
      </c>
      <c r="X53" s="1">
        <f>IFERROR(__xludf.DUMMYFUNCTION("""COMPUTED_VALUE"""),1165.0)</f>
        <v>1165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IFERROR(__xludf.DUMMYFUNCTION("""COMPUTED_VALUE"""),"Северянин И.")</f>
        <v>Северянин И.</v>
      </c>
      <c r="P54" s="1">
        <f>IFERROR(__xludf.DUMMYFUNCTION("""COMPUTED_VALUE"""),774.0)</f>
        <v>774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IFERROR(__xludf.DUMMYFUNCTION("""COMPUTED_VALUE"""),"Бродский И.А.")</f>
        <v>Бродский И.А.</v>
      </c>
      <c r="X54" s="1">
        <f>IFERROR(__xludf.DUMMYFUNCTION("""COMPUTED_VALUE"""),1166.0)</f>
        <v>1166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IFERROR(__xludf.DUMMYFUNCTION("""COMPUTED_VALUE"""),"Сологуб Ф.К.")</f>
        <v>Сологуб Ф.К.</v>
      </c>
      <c r="P55" s="1">
        <f>IFERROR(__xludf.DUMMYFUNCTION("""COMPUTED_VALUE"""),775.0)</f>
        <v>775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/>
      <c r="X55" s="1"/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IFERROR(__xludf.DUMMYFUNCTION("""COMPUTED_VALUE"""),"Ходасевич В.Ф.")</f>
        <v>Ходасевич В.Ф.</v>
      </c>
      <c r="P56" s="1">
        <f>IFERROR(__xludf.DUMMYFUNCTION("""COMPUTED_VALUE"""),786.0)</f>
        <v>786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/>
      <c r="X56" s="1"/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IFERROR(__xludf.DUMMYFUNCTION("""COMPUTED_VALUE"""),"Вишневый сад”: особенности конфликта")</f>
        <v>Вишневый сад”: особенности конфликта</v>
      </c>
      <c r="P57" s="1">
        <f>IFERROR(__xludf.DUMMYFUNCTION("""COMPUTED_VALUE"""),787.0)</f>
        <v>787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/>
      <c r="X57" s="1"/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IFERROR(__xludf.DUMMYFUNCTION("""COMPUTED_VALUE"""),"Бальмонт К.Д.")</f>
        <v>Бальмонт К.Д.</v>
      </c>
      <c r="P58" s="1">
        <f>IFERROR(__xludf.DUMMYFUNCTION("""COMPUTED_VALUE"""),788.0)</f>
        <v>788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/>
      <c r="X58" s="1"/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IFERROR(__xludf.DUMMYFUNCTION("""COMPUTED_VALUE"""),"Брюсов В.Я.")</f>
        <v>Брюсов В.Я.</v>
      </c>
      <c r="P59" s="1">
        <f>IFERROR(__xludf.DUMMYFUNCTION("""COMPUTED_VALUE"""),789.0)</f>
        <v>789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/>
      <c r="X59" s="1"/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IFERROR(__xludf.DUMMYFUNCTION("""COMPUTED_VALUE"""),"Гумилёв Н.С.")</f>
        <v>Гумилёв Н.С.</v>
      </c>
      <c r="P60" s="1">
        <f>IFERROR(__xludf.DUMMYFUNCTION("""COMPUTED_VALUE"""),790.0)</f>
        <v>790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/>
      <c r="X60" s="1"/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IFERROR(__xludf.DUMMYFUNCTION("""COMPUTED_VALUE"""),"Хлебников В.В.")</f>
        <v>Хлебников В.В.</v>
      </c>
      <c r="P61" s="1">
        <f>IFERROR(__xludf.DUMMYFUNCTION("""COMPUTED_VALUE"""),791.0)</f>
        <v>791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/>
      <c r="X61" s="1"/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/>
      <c r="P62" s="1"/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/>
      <c r="X62" s="1"/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/>
      <c r="P63" s="1"/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/>
      <c r="X63" s="1"/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/>
      <c r="P64" s="1"/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/>
      <c r="X64" s="1"/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/>
      <c r="P65" s="1"/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/>
      <c r="X65" s="1"/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/>
      <c r="P66" s="1"/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/>
      <c r="X66" s="1"/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/>
      <c r="P67" s="1"/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/>
      <c r="P68" s="1"/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/>
      <c r="P69" s="1"/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/>
      <c r="P70" s="1"/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 t="str">
        <f>IFERROR(__xludf.DUMMYFUNCTION("""COMPUTED_VALUE"""),"Сюжет “Тихий Дон”")</f>
        <v>Сюжет “Тихий Дон”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/>
      <c r="P71" s="1"/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 t="str">
        <f>IFERROR(__xludf.DUMMYFUNCTION("""COMPUTED_VALUE"""),"Мысль семейная в “Тихом Доне”")</f>
        <v>Мысль семейная в “Тихом Доне”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/>
      <c r="P72" s="1"/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 t="str">
        <f>IFERROR(__xludf.DUMMYFUNCTION("""COMPUTED_VALUE"""),"Художественные приемы в “Тихом Доне”")</f>
        <v>Художественные приемы в “Тихом Доне”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/>
      <c r="P73" s="1"/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 t="str">
        <f>IFERROR(__xludf.DUMMYFUNCTION("""COMPUTED_VALUE"""),"Система образов “Тихий Дон”")</f>
        <v>Система образов “Тихий Дон”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/>
      <c r="P74" s="1"/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 t="str">
        <f>IFERROR(__xludf.DUMMYFUNCTION("""COMPUTED_VALUE"""),"Григорий Мелехов")</f>
        <v>Григорий Мелехов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/>
      <c r="P75" s="1"/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 t="str">
        <f>IFERROR(__xludf.DUMMYFUNCTION("""COMPUTED_VALUE"""),"Аксинья Астахова")</f>
        <v>Аксинья Астахова</v>
      </c>
      <c r="V75" s="1">
        <f>IFERROR(__xludf.DUMMYFUNCTION("""COMPUTED_VALUE"""),1074.0)</f>
        <v>1074</v>
      </c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/>
      <c r="P76" s="1"/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 t="str">
        <f>IFERROR(__xludf.DUMMYFUNCTION("""COMPUTED_VALUE"""),"Наталья Мелехова")</f>
        <v>Наталья Мелехова</v>
      </c>
      <c r="V76" s="1">
        <f>IFERROR(__xludf.DUMMYFUNCTION("""COMPUTED_VALUE"""),1075.0)</f>
        <v>1075</v>
      </c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/>
      <c r="P77" s="1"/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 t="str">
        <f>IFERROR(__xludf.DUMMYFUNCTION("""COMPUTED_VALUE"""),"Степан Астахов")</f>
        <v>Степан Астахов</v>
      </c>
      <c r="V77" s="1">
        <f>IFERROR(__xludf.DUMMYFUNCTION("""COMPUTED_VALUE"""),1076.0)</f>
        <v>1076</v>
      </c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/>
      <c r="P78" s="1"/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 t="str">
        <f>IFERROR(__xludf.DUMMYFUNCTION("""COMPUTED_VALUE"""),"Пантелей Мелехов")</f>
        <v>Пантелей Мелехов</v>
      </c>
      <c r="V78" s="1">
        <f>IFERROR(__xludf.DUMMYFUNCTION("""COMPUTED_VALUE"""),1077.0)</f>
        <v>1077</v>
      </c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/>
      <c r="P79" s="1"/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 t="str">
        <f>IFERROR(__xludf.DUMMYFUNCTION("""COMPUTED_VALUE"""),"Петро Мелехов")</f>
        <v>Петро Мелехов</v>
      </c>
      <c r="V79" s="1">
        <f>IFERROR(__xludf.DUMMYFUNCTION("""COMPUTED_VALUE"""),1078.0)</f>
        <v>1078</v>
      </c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/>
      <c r="P80" s="1"/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 t="str">
        <f>IFERROR(__xludf.DUMMYFUNCTION("""COMPUTED_VALUE"""),"Дарья Мелехова")</f>
        <v>Дарья Мелехова</v>
      </c>
      <c r="V80" s="1">
        <f>IFERROR(__xludf.DUMMYFUNCTION("""COMPUTED_VALUE"""),1079.0)</f>
        <v>1079</v>
      </c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 t="str">
        <f>IFERROR(__xludf.DUMMYFUNCTION("""COMPUTED_VALUE"""),"И.С. Тургенев “Отцы и дети”: особенности произведения")</f>
        <v>И.С. Тургенев “Отцы и дети”: особенности произведения</v>
      </c>
      <c r="J81" s="1">
        <f>IFERROR(__xludf.DUMMYFUNCTION("""COMPUTED_VALUE"""),480.0)</f>
        <v>480</v>
      </c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/>
      <c r="P81" s="1"/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 t="str">
        <f>IFERROR(__xludf.DUMMYFUNCTION("""COMPUTED_VALUE"""),"Дуняша Мелехова")</f>
        <v>Дуняша Мелехова</v>
      </c>
      <c r="V81" s="1">
        <f>IFERROR(__xludf.DUMMYFUNCTION("""COMPUTED_VALUE"""),1080.0)</f>
        <v>1080</v>
      </c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 t="str">
        <f>IFERROR(__xludf.DUMMYFUNCTION("""COMPUTED_VALUE"""),"Темы, идеи “Отцы и дети”")</f>
        <v>Темы, идеи “Отцы и дети”</v>
      </c>
      <c r="J82" s="1">
        <f>IFERROR(__xludf.DUMMYFUNCTION("""COMPUTED_VALUE"""),481.0)</f>
        <v>481</v>
      </c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/>
      <c r="P82" s="1"/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 t="str">
        <f>IFERROR(__xludf.DUMMYFUNCTION("""COMPUTED_VALUE"""),"Василиса Ильинична Мелехова")</f>
        <v>Василиса Ильинична Мелехова</v>
      </c>
      <c r="V82" s="1">
        <f>IFERROR(__xludf.DUMMYFUNCTION("""COMPUTED_VALUE"""),1081.0)</f>
        <v>1081</v>
      </c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 t="str">
        <f>IFERROR(__xludf.DUMMYFUNCTION("""COMPUTED_VALUE"""),"Сюжет и композиция «Отцы и дети»")</f>
        <v>Сюжет и композиция «Отцы и дети»</v>
      </c>
      <c r="J83" s="1">
        <f>IFERROR(__xludf.DUMMYFUNCTION("""COMPUTED_VALUE"""),482.0)</f>
        <v>482</v>
      </c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/>
      <c r="P83" s="1"/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 t="str">
        <f>IFERROR(__xludf.DUMMYFUNCTION("""COMPUTED_VALUE"""),"Исторические личности “Тихий Дон”")</f>
        <v>Исторические личности “Тихий Дон”</v>
      </c>
      <c r="V83" s="1">
        <f>IFERROR(__xludf.DUMMYFUNCTION("""COMPUTED_VALUE"""),1082.0)</f>
        <v>1082</v>
      </c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 t="str">
        <f>IFERROR(__xludf.DUMMYFUNCTION("""COMPUTED_VALUE"""),"Конфликт «Отцы и дети»")</f>
        <v>Конфликт «Отцы и дети»</v>
      </c>
      <c r="J84" s="1">
        <f>IFERROR(__xludf.DUMMYFUNCTION("""COMPUTED_VALUE"""),483.0)</f>
        <v>483</v>
      </c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/>
      <c r="P84" s="1"/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 t="str">
        <f>IFERROR(__xludf.DUMMYFUNCTION("""COMPUTED_VALUE"""),"Война в “Тихом Доне”")</f>
        <v>Война в “Тихом Доне”</v>
      </c>
      <c r="V84" s="1">
        <f>IFERROR(__xludf.DUMMYFUNCTION("""COMPUTED_VALUE"""),1083.0)</f>
        <v>1083</v>
      </c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 t="str">
        <f>IFERROR(__xludf.DUMMYFUNCTION("""COMPUTED_VALUE"""),"Система образов “Отцы и дети”")</f>
        <v>Система образов “Отцы и дети”</v>
      </c>
      <c r="J85" s="1">
        <f>IFERROR(__xludf.DUMMYFUNCTION("""COMPUTED_VALUE"""),484.0)</f>
        <v>484</v>
      </c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/>
      <c r="P85" s="1"/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 t="str">
        <f>IFERROR(__xludf.DUMMYFUNCTION("""COMPUTED_VALUE"""),"Михаил Кошевой")</f>
        <v>Михаил Кошевой</v>
      </c>
      <c r="V85" s="1">
        <f>IFERROR(__xludf.DUMMYFUNCTION("""COMPUTED_VALUE"""),1084.0)</f>
        <v>1084</v>
      </c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 t="str">
        <f>IFERROR(__xludf.DUMMYFUNCTION("""COMPUTED_VALUE"""),"Евгений Базаров")</f>
        <v>Евгений Базаров</v>
      </c>
      <c r="J86" s="1">
        <f>IFERROR(__xludf.DUMMYFUNCTION("""COMPUTED_VALUE"""),485.0)</f>
        <v>485</v>
      </c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/>
      <c r="P86" s="1"/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 t="str">
        <f>IFERROR(__xludf.DUMMYFUNCTION("""COMPUTED_VALUE"""),"Митька Коршунов")</f>
        <v>Митька Коршунов</v>
      </c>
      <c r="V86" s="1">
        <f>IFERROR(__xludf.DUMMYFUNCTION("""COMPUTED_VALUE"""),1085.0)</f>
        <v>1085</v>
      </c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/>
      <c r="P87" s="1"/>
      <c r="Q87" s="1" t="str">
        <f>IFERROR(__xludf.DUMMYFUNCTION("""COMPUTED_VALUE"""),"«Незнакомка»: анализ произведения")</f>
        <v>«Незнакомка»: анализ произведения</v>
      </c>
      <c r="R87" s="1">
        <f>IFERROR(__xludf.DUMMYFUNCTION("""COMPUTED_VALUE"""),886.0)</f>
        <v>886</v>
      </c>
      <c r="S87" s="1"/>
      <c r="T87" s="1"/>
      <c r="U87" s="1" t="str">
        <f>IFERROR(__xludf.DUMMYFUNCTION("""COMPUTED_VALUE"""),"Семья купцов Моховых")</f>
        <v>Семья купцов Моховых</v>
      </c>
      <c r="V87" s="1">
        <f>IFERROR(__xludf.DUMMYFUNCTION("""COMPUTED_VALUE"""),1086.0)</f>
        <v>1086</v>
      </c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/>
      <c r="P88" s="1"/>
      <c r="Q88" s="1" t="str">
        <f>IFERROR(__xludf.DUMMYFUNCTION("""COMPUTED_VALUE"""),"А.А. Блок «Россия»: анализ произведения")</f>
        <v>А.А. Блок «Россия»: анализ произведения</v>
      </c>
      <c r="R88" s="1">
        <f>IFERROR(__xludf.DUMMYFUNCTION("""COMPUTED_VALUE"""),887.0)</f>
        <v>887</v>
      </c>
      <c r="S88" s="1"/>
      <c r="T88" s="1"/>
      <c r="U88" s="1" t="str">
        <f>IFERROR(__xludf.DUMMYFUNCTION("""COMPUTED_VALUE"""),"М.А. Булгаков «Белая гвардия»: особенности произведения")</f>
        <v>М.А. Булгаков «Белая гвардия»: особенности произведения</v>
      </c>
      <c r="V88" s="1">
        <f>IFERROR(__xludf.DUMMYFUNCTION("""COMPUTED_VALUE"""),1087.0)</f>
        <v>1087</v>
      </c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/>
      <c r="P89" s="1"/>
      <c r="Q89" s="1" t="str">
        <f>IFERROR(__xludf.DUMMYFUNCTION("""COMPUTED_VALUE"""),"«Ночь, улица, фонарь, аптека…»: анализ произведения")</f>
        <v>«Ночь, улица, фонарь, аптека…»: анализ произведения</v>
      </c>
      <c r="R89" s="1">
        <f>IFERROR(__xludf.DUMMYFUNCTION("""COMPUTED_VALUE"""),888.0)</f>
        <v>888</v>
      </c>
      <c r="S89" s="1"/>
      <c r="T89" s="1"/>
      <c r="U89" s="1" t="str">
        <f>IFERROR(__xludf.DUMMYFUNCTION("""COMPUTED_VALUE"""),"«Белая гвардия»: тема, идея")</f>
        <v>«Белая гвардия»: тема, идея</v>
      </c>
      <c r="V89" s="1">
        <f>IFERROR(__xludf.DUMMYFUNCTION("""COMPUTED_VALUE"""),1088.0)</f>
        <v>1088</v>
      </c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/>
      <c r="P90" s="1"/>
      <c r="Q90" s="1" t="str">
        <f>IFERROR(__xludf.DUMMYFUNCTION("""COMPUTED_VALUE"""),"«В ресторане»: анализ произведения")</f>
        <v>«В ресторане»: анализ произведения</v>
      </c>
      <c r="R90" s="1">
        <f>IFERROR(__xludf.DUMMYFUNCTION("""COMPUTED_VALUE"""),889.0)</f>
        <v>889</v>
      </c>
      <c r="S90" s="1"/>
      <c r="T90" s="1"/>
      <c r="U90" s="1" t="str">
        <f>IFERROR(__xludf.DUMMYFUNCTION("""COMPUTED_VALUE"""),"«Белая гвардия»: проблематика")</f>
        <v>«Белая гвардия»: проблематика</v>
      </c>
      <c r="V90" s="1">
        <f>IFERROR(__xludf.DUMMYFUNCTION("""COMPUTED_VALUE"""),1089.0)</f>
        <v>1089</v>
      </c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/>
      <c r="P91" s="1"/>
      <c r="Q91" s="1" t="str">
        <f>IFERROR(__xludf.DUMMYFUNCTION("""COMPUTED_VALUE"""),"В.В. Маяковский «Дешевая распродажа»")</f>
        <v>В.В. Маяковский «Дешевая распродажа»</v>
      </c>
      <c r="R91" s="1">
        <f>IFERROR(__xludf.DUMMYFUNCTION("""COMPUTED_VALUE"""),890.0)</f>
        <v>890</v>
      </c>
      <c r="S91" s="1"/>
      <c r="T91" s="1"/>
      <c r="U91" s="1" t="str">
        <f>IFERROR(__xludf.DUMMYFUNCTION("""COMPUTED_VALUE"""),"«Белая гвардия»: конфликт")</f>
        <v>«Белая гвардия»: конфликт</v>
      </c>
      <c r="V91" s="1">
        <f>IFERROR(__xludf.DUMMYFUNCTION("""COMPUTED_VALUE"""),1090.0)</f>
        <v>1090</v>
      </c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 t="str">
        <f>IFERROR(__xludf.DUMMYFUNCTION("""COMPUTED_VALUE"""),"Н.С. Лесков “Леди Макбет Мценского уезда”")</f>
        <v>Н.С. Лесков “Леди Макбет Мценского уезда”</v>
      </c>
      <c r="N92" s="1">
        <f>IFERROR(__xludf.DUMMYFUNCTION("""COMPUTED_VALUE"""),691.0)</f>
        <v>691</v>
      </c>
      <c r="O92" s="1"/>
      <c r="P92" s="1"/>
      <c r="Q92" s="1" t="str">
        <f>IFERROR(__xludf.DUMMYFUNCTION("""COMPUTED_VALUE"""),"В.В. Маяковский  «Письмо Татьяне Яковлевой»")</f>
        <v>В.В. Маяковский  «Письмо Татьяне Яковлевой»</v>
      </c>
      <c r="R92" s="1">
        <f>IFERROR(__xludf.DUMMYFUNCTION("""COMPUTED_VALUE"""),891.0)</f>
        <v>891</v>
      </c>
      <c r="S92" s="1"/>
      <c r="T92" s="1"/>
      <c r="U92" s="1" t="str">
        <f>IFERROR(__xludf.DUMMYFUNCTION("""COMPUTED_VALUE"""),"«Белая гвардия»: композиция")</f>
        <v>«Белая гвардия»: композиция</v>
      </c>
      <c r="V92" s="1">
        <f>IFERROR(__xludf.DUMMYFUNCTION("""COMPUTED_VALUE"""),1091.0)</f>
        <v>1091</v>
      </c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/>
      <c r="N93" s="1"/>
      <c r="O93" s="1"/>
      <c r="P93" s="1"/>
      <c r="Q93" s="1"/>
      <c r="R93" s="1"/>
      <c r="S93" s="1"/>
      <c r="T93" s="1"/>
      <c r="U93" s="1" t="str">
        <f>IFERROR(__xludf.DUMMYFUNCTION("""COMPUTED_VALUE"""),"«Белая гвардия»: история создания")</f>
        <v>«Белая гвардия»: история создания</v>
      </c>
      <c r="V93" s="1">
        <f>IFERROR(__xludf.DUMMYFUNCTION("""COMPUTED_VALUE"""),1092.0)</f>
        <v>1092</v>
      </c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/>
      <c r="N94" s="1"/>
      <c r="O94" s="1"/>
      <c r="P94" s="1"/>
      <c r="Q94" s="1"/>
      <c r="R94" s="1"/>
      <c r="S94" s="1"/>
      <c r="T94" s="1"/>
      <c r="U94" s="1" t="str">
        <f>IFERROR(__xludf.DUMMYFUNCTION("""COMPUTED_VALUE"""),"«Белая гвардия»: сюжет")</f>
        <v>«Белая гвардия»: сюжет</v>
      </c>
      <c r="V94" s="1">
        <f>IFERROR(__xludf.DUMMYFUNCTION("""COMPUTED_VALUE"""),1093.0)</f>
        <v>1093</v>
      </c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 t="str">
        <f>IFERROR(__xludf.DUMMYFUNCTION("""COMPUTED_VALUE"""),"«Белая гвардия»: смысл эпиграфа")</f>
        <v>«Белая гвардия»: смысл эпиграфа</v>
      </c>
      <c r="V95" s="1">
        <f>IFERROR(__xludf.DUMMYFUNCTION("""COMPUTED_VALUE"""),1094.0)</f>
        <v>1094</v>
      </c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 t="str">
        <f>IFERROR(__xludf.DUMMYFUNCTION("""COMPUTED_VALUE"""),"Алексей Васильевич Турбин")</f>
        <v>Алексей Васильевич Турбин</v>
      </c>
      <c r="V96" s="1">
        <f>IFERROR(__xludf.DUMMYFUNCTION("""COMPUTED_VALUE"""),1095.0)</f>
        <v>1095</v>
      </c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 t="str">
        <f>IFERROR(__xludf.DUMMYFUNCTION("""COMPUTED_VALUE"""),"Николай Васильевич Турбин (Николка)")</f>
        <v>Николай Васильевич Турбин (Николка)</v>
      </c>
      <c r="V97" s="1">
        <f>IFERROR(__xludf.DUMMYFUNCTION("""COMPUTED_VALUE"""),1096.0)</f>
        <v>1096</v>
      </c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tr">
        <f>IFERROR(__xludf.DUMMYFUNCTION("""COMPUTED_VALUE"""),"Елена Васильевна Турбина-Тальберг")</f>
        <v>Елена Васильевна Турбина-Тальберг</v>
      </c>
      <c r="V98" s="1">
        <f>IFERROR(__xludf.DUMMYFUNCTION("""COMPUTED_VALUE"""),1097.0)</f>
        <v>1097</v>
      </c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tr">
        <f>IFERROR(__xludf.DUMMYFUNCTION("""COMPUTED_VALUE"""),"Виктор Викторович Мышлаевский")</f>
        <v>Виктор Викторович Мышлаевский</v>
      </c>
      <c r="V99" s="1">
        <f>IFERROR(__xludf.DUMMYFUNCTION("""COMPUTED_VALUE"""),1098.0)</f>
        <v>1098</v>
      </c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tr">
        <f>IFERROR(__xludf.DUMMYFUNCTION("""COMPUTED_VALUE"""),"Биография Б.Л. Пастернака")</f>
        <v>Биография Б.Л. Пастернака</v>
      </c>
      <c r="V100" s="1">
        <f>IFERROR(__xludf.DUMMYFUNCTION("""COMPUTED_VALUE"""),1099.0)</f>
        <v>1099</v>
      </c>
      <c r="W100" s="1"/>
      <c r="X100" s="1"/>
      <c r="Y100" s="1"/>
      <c r="Z100" s="1"/>
    </row>
    <row r="101">
      <c r="A101" s="1" t="str">
        <f>IFERROR(__xludf.DUMMYFUNCTION("""COMPUTED_VALUE"""),"Риторический вопрос")</f>
        <v>Риторический вопрос</v>
      </c>
      <c r="B101" s="1">
        <f>IFERROR(__xludf.DUMMYFUNCTION("""COMPUTED_VALUE"""),1301.0)</f>
        <v>1301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tr">
        <f>IFERROR(__xludf.DUMMYFUNCTION("""COMPUTED_VALUE"""),"“Февраль. Достать чернил и плакать!..”: анализ произведения")</f>
        <v>“Февраль. Достать чернил и плакать!..”: анализ произведения</v>
      </c>
      <c r="V101" s="1">
        <f>IFERROR(__xludf.DUMMYFUNCTION("""COMPUTED_VALUE"""),1410.0)</f>
        <v>1410</v>
      </c>
      <c r="W101" s="1"/>
      <c r="X101" s="1"/>
      <c r="Y101" s="1"/>
      <c r="Z101" s="1"/>
    </row>
    <row r="102">
      <c r="A102" s="1" t="str">
        <f>IFERROR(__xludf.DUMMYFUNCTION("""COMPUTED_VALUE"""),"Риторическое восклицание")</f>
        <v>Риторическое восклицание</v>
      </c>
      <c r="B102" s="1">
        <f>IFERROR(__xludf.DUMMYFUNCTION("""COMPUTED_VALUE"""),1302.0)</f>
        <v>1302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tr">
        <f>IFERROR(__xludf.DUMMYFUNCTION("""COMPUTED_VALUE"""),"“Снег идет…”: анализ произведения")</f>
        <v>“Снег идет…”: анализ произведения</v>
      </c>
      <c r="V102" s="1">
        <f>IFERROR(__xludf.DUMMYFUNCTION("""COMPUTED_VALUE"""),1411.0)</f>
        <v>1411</v>
      </c>
      <c r="W102" s="1"/>
      <c r="X102" s="1"/>
      <c r="Y102" s="1"/>
      <c r="Z102" s="1"/>
    </row>
    <row r="103">
      <c r="A103" s="1" t="str">
        <f>IFERROR(__xludf.DUMMYFUNCTION("""COMPUTED_VALUE"""),"Деталь")</f>
        <v>Деталь</v>
      </c>
      <c r="B103" s="1">
        <f>IFERROR(__xludf.DUMMYFUNCTION("""COMPUTED_VALUE"""),1303.0)</f>
        <v>1303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 t="str">
        <f>IFERROR(__xludf.DUMMYFUNCTION("""COMPUTED_VALUE"""),"«Определение поэзии»: анализ произведения")</f>
        <v>«Определение поэзии»: анализ произведения</v>
      </c>
      <c r="V103" s="1">
        <f>IFERROR(__xludf.DUMMYFUNCTION("""COMPUTED_VALUE"""),1412.0)</f>
        <v>1412</v>
      </c>
      <c r="W103" s="1"/>
      <c r="X103" s="1"/>
      <c r="Y103" s="1"/>
      <c r="Z103" s="1"/>
    </row>
    <row r="104">
      <c r="A104" s="1" t="str">
        <f>IFERROR(__xludf.DUMMYFUNCTION("""COMPUTED_VALUE"""),"Символ")</f>
        <v>Символ</v>
      </c>
      <c r="B104" s="1">
        <f>IFERROR(__xludf.DUMMYFUNCTION("""COMPUTED_VALUE"""),1304.0)</f>
        <v>1304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 t="str">
        <f>IFERROR(__xludf.DUMMYFUNCTION("""COMPUTED_VALUE"""),"«Во всем мне хочется дойти…»: анализ произведения")</f>
        <v>«Во всем мне хочется дойти…»: анализ произведения</v>
      </c>
      <c r="V104" s="1">
        <f>IFERROR(__xludf.DUMMYFUNCTION("""COMPUTED_VALUE"""),1413.0)</f>
        <v>1413</v>
      </c>
      <c r="W104" s="1"/>
      <c r="X104" s="1"/>
      <c r="Y104" s="1"/>
      <c r="Z104" s="1"/>
    </row>
    <row r="105">
      <c r="A105" s="1" t="str">
        <f>IFERROR(__xludf.DUMMYFUNCTION("""COMPUTED_VALUE"""),"Подтекст")</f>
        <v>Подтекст</v>
      </c>
      <c r="B105" s="1">
        <f>IFERROR(__xludf.DUMMYFUNCTION("""COMPUTED_VALUE"""),1305.0)</f>
        <v>1305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tr">
        <f>IFERROR(__xludf.DUMMYFUNCTION("""COMPUTED_VALUE"""),"«Гамлет»: анализ произведения")</f>
        <v>«Гамлет»: анализ произведения</v>
      </c>
      <c r="V105" s="1">
        <f>IFERROR(__xludf.DUMMYFUNCTION("""COMPUTED_VALUE"""),1414.0)</f>
        <v>1414</v>
      </c>
      <c r="W105" s="1"/>
      <c r="X105" s="1"/>
      <c r="Y105" s="1"/>
      <c r="Z105" s="1"/>
    </row>
    <row r="106">
      <c r="A106" s="1" t="str">
        <f>IFERROR(__xludf.DUMMYFUNCTION("""COMPUTED_VALUE"""),"Историзм")</f>
        <v>Историзм</v>
      </c>
      <c r="B106" s="1">
        <f>IFERROR(__xludf.DUMMYFUNCTION("""COMPUTED_VALUE"""),1306.0)</f>
        <v>1306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tr">
        <f>IFERROR(__xludf.DUMMYFUNCTION("""COMPUTED_VALUE"""),"«Зимняя ночь» («Мело, мело по всей земле…»): анализ произведения")</f>
        <v>«Зимняя ночь» («Мело, мело по всей земле…»): анализ произведения</v>
      </c>
      <c r="V106" s="1">
        <f>IFERROR(__xludf.DUMMYFUNCTION("""COMPUTED_VALUE"""),1415.0)</f>
        <v>1415</v>
      </c>
      <c r="W106" s="1"/>
      <c r="X106" s="1"/>
      <c r="Y106" s="1"/>
      <c r="Z106" s="1"/>
    </row>
    <row r="107">
      <c r="A107" s="1" t="str">
        <f>IFERROR(__xludf.DUMMYFUNCTION("""COMPUTED_VALUE"""),"Народность")</f>
        <v>Народность</v>
      </c>
      <c r="B107" s="1">
        <f>IFERROR(__xludf.DUMMYFUNCTION("""COMPUTED_VALUE"""),1307.0)</f>
        <v>1307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 t="str">
        <f>IFERROR(__xludf.DUMMYFUNCTION("""COMPUTED_VALUE"""),"Платонов А.П. “Юшка”: особенности произведения")</f>
        <v>Платонов А.П. “Юшка”: особенности произведения</v>
      </c>
      <c r="V107" s="1">
        <f>IFERROR(__xludf.DUMMYFUNCTION("""COMPUTED_VALUE"""),1416.0)</f>
        <v>1416</v>
      </c>
      <c r="W107" s="1"/>
      <c r="X107" s="1"/>
      <c r="Y107" s="1"/>
      <c r="Z107" s="1"/>
    </row>
    <row r="108">
      <c r="A108" s="1" t="str">
        <f>IFERROR(__xludf.DUMMYFUNCTION("""COMPUTED_VALUE"""),"Психологизм")</f>
        <v>Психологизм</v>
      </c>
      <c r="B108" s="1">
        <f>IFERROR(__xludf.DUMMYFUNCTION("""COMPUTED_VALUE"""),1308.0)</f>
        <v>1308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 t="str">
        <f>IFERROR(__xludf.DUMMYFUNCTION("""COMPUTED_VALUE"""),"“Юшка”: темы, идеи")</f>
        <v>“Юшка”: темы, идеи</v>
      </c>
      <c r="V108" s="1">
        <f>IFERROR(__xludf.DUMMYFUNCTION("""COMPUTED_VALUE"""),1417.0)</f>
        <v>1417</v>
      </c>
      <c r="W108" s="1"/>
      <c r="X108" s="1"/>
      <c r="Y108" s="1"/>
      <c r="Z108" s="1"/>
    </row>
    <row r="109">
      <c r="A109" s="1" t="str">
        <f>IFERROR(__xludf.DUMMYFUNCTION("""COMPUTED_VALUE"""),"Литературная критика по произведениям")</f>
        <v>Литературная критика по произведениям</v>
      </c>
      <c r="B109" s="1">
        <f>IFERROR(__xludf.DUMMYFUNCTION("""COMPUTED_VALUE"""),1309.0)</f>
        <v>1309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tr">
        <f>IFERROR(__xludf.DUMMYFUNCTION("""COMPUTED_VALUE"""),"Образ Юшки")</f>
        <v>Образ Юшки</v>
      </c>
      <c r="V109" s="1">
        <f>IFERROR(__xludf.DUMMYFUNCTION("""COMPUTED_VALUE"""),1418.0)</f>
        <v>1418</v>
      </c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