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marvel/Projects/bs_optimization/data/"/>
    </mc:Choice>
  </mc:AlternateContent>
  <xr:revisionPtr revIDLastSave="0" documentId="13_ncr:1_{2F1F082A-1291-D34F-B05D-169A0E126F74}" xr6:coauthVersionLast="47" xr6:coauthVersionMax="47" xr10:uidLastSave="{00000000-0000-0000-0000-000000000000}"/>
  <bookViews>
    <workbookView xWindow="0" yWindow="500" windowWidth="28800" windowHeight="16020" xr2:uid="{5975144E-CF9B-8442-B451-9396CF3D45DA}"/>
  </bookViews>
  <sheets>
    <sheet name="bs" sheetId="1" r:id="rId1"/>
    <sheet name="constraints" sheetId="2" r:id="rId2"/>
    <sheet name="gsib" sheetId="3" r:id="rId3"/>
    <sheet name="gsib_calib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N2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M37" i="1" s="1"/>
  <c r="AN37" i="1" s="1"/>
  <c r="E37" i="1"/>
  <c r="D37" i="1"/>
  <c r="C37" i="1"/>
  <c r="A37" i="1"/>
  <c r="A38" i="1" s="1"/>
  <c r="A39" i="1" s="1"/>
  <c r="A40" i="1" s="1"/>
  <c r="A41" i="1" s="1"/>
  <c r="C47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L9" i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I6" i="1"/>
  <c r="AH6" i="1"/>
  <c r="AG6" i="1"/>
  <c r="AF6" i="1"/>
  <c r="AE6" i="1"/>
  <c r="AD6" i="1"/>
  <c r="AC6" i="1"/>
  <c r="AB6" i="1"/>
  <c r="AA6" i="1"/>
  <c r="AL5" i="1"/>
  <c r="AK5" i="1"/>
  <c r="AJ5" i="1"/>
  <c r="AI5" i="1"/>
  <c r="AH5" i="1"/>
  <c r="AG5" i="1"/>
  <c r="AF5" i="1"/>
  <c r="AE5" i="1"/>
  <c r="AD5" i="1"/>
  <c r="AC5" i="1"/>
  <c r="AB5" i="1"/>
  <c r="AA5" i="1"/>
  <c r="AL4" i="1"/>
  <c r="AK4" i="1"/>
  <c r="AJ4" i="1"/>
  <c r="AI4" i="1"/>
  <c r="AH4" i="1"/>
  <c r="AG4" i="1"/>
  <c r="AF4" i="1"/>
  <c r="AE4" i="1"/>
  <c r="AD4" i="1"/>
  <c r="AC4" i="1"/>
  <c r="AB4" i="1"/>
  <c r="AA4" i="1"/>
  <c r="AL3" i="1"/>
  <c r="AK3" i="1"/>
  <c r="AJ3" i="1"/>
  <c r="AI3" i="1"/>
  <c r="AH3" i="1"/>
  <c r="AG3" i="1"/>
  <c r="AF3" i="1"/>
  <c r="AE3" i="1"/>
  <c r="AD3" i="1"/>
  <c r="AC3" i="1"/>
  <c r="AB3" i="1"/>
  <c r="AA3" i="1"/>
  <c r="AL2" i="1"/>
  <c r="AK2" i="1"/>
  <c r="AJ2" i="1"/>
  <c r="AI2" i="1"/>
  <c r="AH2" i="1"/>
  <c r="AG2" i="1"/>
  <c r="AF2" i="1"/>
  <c r="AE2" i="1"/>
  <c r="AD2" i="1"/>
  <c r="AC2" i="1"/>
  <c r="AB2" i="1"/>
  <c r="AA2" i="1"/>
  <c r="J45" i="1"/>
  <c r="J44" i="1"/>
  <c r="I45" i="1"/>
  <c r="I44" i="1"/>
  <c r="L39" i="4"/>
  <c r="K39" i="4"/>
  <c r="J39" i="4"/>
  <c r="I39" i="4"/>
  <c r="H39" i="4"/>
  <c r="G39" i="4"/>
  <c r="F39" i="4"/>
  <c r="E39" i="4"/>
  <c r="D39" i="4"/>
  <c r="C39" i="4"/>
  <c r="B39" i="4"/>
  <c r="A39" i="4"/>
  <c r="L38" i="4"/>
  <c r="K38" i="4"/>
  <c r="J38" i="4"/>
  <c r="I38" i="4"/>
  <c r="H38" i="4"/>
  <c r="G38" i="4"/>
  <c r="F38" i="4"/>
  <c r="E38" i="4"/>
  <c r="D38" i="4"/>
  <c r="C38" i="4"/>
  <c r="B38" i="4"/>
  <c r="A38" i="4"/>
  <c r="L37" i="4"/>
  <c r="K37" i="4"/>
  <c r="J37" i="4"/>
  <c r="I37" i="4"/>
  <c r="H37" i="4"/>
  <c r="G37" i="4"/>
  <c r="F37" i="4"/>
  <c r="E37" i="4"/>
  <c r="D37" i="4"/>
  <c r="C37" i="4"/>
  <c r="B37" i="4"/>
  <c r="A37" i="4"/>
  <c r="L36" i="4"/>
  <c r="K36" i="4"/>
  <c r="J36" i="4"/>
  <c r="I36" i="4"/>
  <c r="H36" i="4"/>
  <c r="G36" i="4"/>
  <c r="F36" i="4"/>
  <c r="E36" i="4"/>
  <c r="D36" i="4"/>
  <c r="C36" i="4"/>
  <c r="B36" i="4"/>
  <c r="A36" i="4"/>
  <c r="L35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C32" i="4"/>
  <c r="B32" i="4"/>
  <c r="A32" i="4"/>
  <c r="L31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L15" i="4"/>
  <c r="K15" i="4"/>
  <c r="J15" i="4"/>
  <c r="I15" i="4"/>
  <c r="H15" i="4"/>
  <c r="G15" i="4"/>
  <c r="F15" i="4"/>
  <c r="E15" i="4"/>
  <c r="D15" i="4"/>
  <c r="C15" i="4"/>
  <c r="B15" i="4"/>
  <c r="A15" i="4"/>
  <c r="L14" i="4"/>
  <c r="K14" i="4"/>
  <c r="J14" i="4"/>
  <c r="I14" i="4"/>
  <c r="H14" i="4"/>
  <c r="G14" i="4"/>
  <c r="F14" i="4"/>
  <c r="E14" i="4"/>
  <c r="D14" i="4"/>
  <c r="C14" i="4"/>
  <c r="B14" i="4"/>
  <c r="A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K12" i="4"/>
  <c r="J12" i="4"/>
  <c r="I12" i="4"/>
  <c r="H12" i="4"/>
  <c r="G12" i="4"/>
  <c r="F12" i="4"/>
  <c r="E12" i="4"/>
  <c r="D12" i="4"/>
  <c r="C12" i="4"/>
  <c r="B12" i="4"/>
  <c r="A12" i="4"/>
  <c r="L11" i="4"/>
  <c r="K11" i="4"/>
  <c r="J11" i="4"/>
  <c r="I11" i="4"/>
  <c r="H11" i="4"/>
  <c r="G11" i="4"/>
  <c r="F11" i="4"/>
  <c r="E11" i="4"/>
  <c r="D11" i="4"/>
  <c r="C11" i="4"/>
  <c r="B11" i="4"/>
  <c r="A11" i="4"/>
  <c r="L10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L3" i="4"/>
  <c r="K3" i="4"/>
  <c r="J3" i="4"/>
  <c r="I3" i="4"/>
  <c r="H3" i="4"/>
  <c r="G3" i="4"/>
  <c r="F3" i="4"/>
  <c r="E3" i="4"/>
  <c r="D3" i="4"/>
  <c r="C3" i="4"/>
  <c r="B3" i="4"/>
  <c r="A3" i="4"/>
  <c r="L2" i="4"/>
  <c r="K2" i="4"/>
  <c r="J2" i="4"/>
  <c r="I2" i="4"/>
  <c r="H2" i="4"/>
  <c r="G2" i="4"/>
  <c r="F2" i="4"/>
  <c r="E2" i="4"/>
  <c r="D2" i="4"/>
  <c r="C2" i="4"/>
  <c r="B2" i="4"/>
  <c r="A2" i="4"/>
  <c r="C3" i="2"/>
  <c r="D3" i="2" s="1"/>
  <c r="E3" i="2" s="1"/>
  <c r="C2" i="2"/>
  <c r="D2" i="2" s="1"/>
  <c r="E2" i="2" s="1"/>
  <c r="C4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M31" i="1" l="1"/>
  <c r="AN31" i="1" s="1"/>
  <c r="AM2" i="1"/>
  <c r="AM34" i="1"/>
  <c r="AN34" i="1" s="1"/>
  <c r="AM21" i="1"/>
  <c r="AN2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M16" i="1"/>
  <c r="AN16" i="1" s="1"/>
  <c r="AM17" i="1"/>
  <c r="AN17" i="1" s="1"/>
  <c r="AM33" i="1"/>
  <c r="AN33" i="1" s="1"/>
  <c r="AM6" i="1"/>
  <c r="AN6" i="1" s="1"/>
  <c r="AM8" i="1"/>
  <c r="AN8" i="1" s="1"/>
  <c r="AM9" i="1"/>
  <c r="AN9" i="1" s="1"/>
  <c r="AM14" i="1"/>
  <c r="AN14" i="1" s="1"/>
  <c r="AM25" i="1"/>
  <c r="AN25" i="1" s="1"/>
  <c r="AM23" i="1"/>
  <c r="AN23" i="1" s="1"/>
  <c r="AM26" i="1"/>
  <c r="AN26" i="1" s="1"/>
  <c r="E40" i="4"/>
  <c r="E42" i="4" s="1"/>
  <c r="AM40" i="1"/>
  <c r="AN40" i="1" s="1"/>
  <c r="AM3" i="1"/>
  <c r="AN3" i="1" s="1"/>
  <c r="AM4" i="1"/>
  <c r="AN4" i="1" s="1"/>
  <c r="AM10" i="1"/>
  <c r="AN10" i="1" s="1"/>
  <c r="AM11" i="1"/>
  <c r="AN11" i="1" s="1"/>
  <c r="AM12" i="1"/>
  <c r="AN12" i="1" s="1"/>
  <c r="AM18" i="1"/>
  <c r="AN18" i="1" s="1"/>
  <c r="AM19" i="1"/>
  <c r="AN19" i="1" s="1"/>
  <c r="AM20" i="1"/>
  <c r="AN20" i="1" s="1"/>
  <c r="AM27" i="1"/>
  <c r="AN27" i="1" s="1"/>
  <c r="AM28" i="1"/>
  <c r="AN28" i="1" s="1"/>
  <c r="AM29" i="1"/>
  <c r="AN29" i="1" s="1"/>
  <c r="AM35" i="1"/>
  <c r="AN35" i="1" s="1"/>
  <c r="AM36" i="1"/>
  <c r="AN36" i="1" s="1"/>
  <c r="AM38" i="1"/>
  <c r="AN38" i="1" s="1"/>
  <c r="AM24" i="1"/>
  <c r="AN24" i="1" s="1"/>
  <c r="AM30" i="1"/>
  <c r="AN30" i="1" s="1"/>
  <c r="AM32" i="1"/>
  <c r="AN32" i="1" s="1"/>
  <c r="AM39" i="1"/>
  <c r="AN39" i="1" s="1"/>
  <c r="AM41" i="1"/>
  <c r="AN41" i="1" s="1"/>
  <c r="G40" i="4"/>
  <c r="G42" i="4" s="1"/>
  <c r="AM5" i="1"/>
  <c r="AN5" i="1" s="1"/>
  <c r="AM7" i="1"/>
  <c r="AN7" i="1" s="1"/>
  <c r="AM15" i="1"/>
  <c r="AN15" i="1" s="1"/>
  <c r="AM22" i="1"/>
  <c r="AN22" i="1" s="1"/>
  <c r="H40" i="4"/>
  <c r="H42" i="4" s="1"/>
  <c r="F40" i="4"/>
  <c r="F42" i="4" s="1"/>
  <c r="AM13" i="1"/>
  <c r="AN13" i="1" s="1"/>
  <c r="I40" i="4"/>
  <c r="I42" i="4" s="1"/>
  <c r="J40" i="4"/>
  <c r="J42" i="4" s="1"/>
  <c r="A40" i="4"/>
  <c r="A42" i="4" s="1"/>
  <c r="C40" i="4"/>
  <c r="C42" i="4" s="1"/>
  <c r="K40" i="4"/>
  <c r="K42" i="4" s="1"/>
  <c r="D40" i="4"/>
  <c r="D42" i="4" s="1"/>
  <c r="L40" i="4"/>
  <c r="L42" i="4" s="1"/>
  <c r="B40" i="4"/>
  <c r="B42" i="4" s="1"/>
  <c r="C49" i="1"/>
  <c r="AM42" i="1" l="1"/>
  <c r="AM45" i="1" s="1"/>
  <c r="AN42" i="1"/>
  <c r="N42" i="4"/>
</calcChain>
</file>

<file path=xl/sharedStrings.xml><?xml version="1.0" encoding="utf-8"?>
<sst xmlns="http://schemas.openxmlformats.org/spreadsheetml/2006/main" count="119" uniqueCount="96">
  <si>
    <t>Product</t>
  </si>
  <si>
    <t>grow</t>
  </si>
  <si>
    <t>shrink</t>
  </si>
  <si>
    <t>prime_auto</t>
  </si>
  <si>
    <t>subprime_auto</t>
  </si>
  <si>
    <t>mtg_30_fixed</t>
  </si>
  <si>
    <t>mtg_15_fixed</t>
  </si>
  <si>
    <t>mtg_7_fixed</t>
  </si>
  <si>
    <t>mtg_15_arm</t>
  </si>
  <si>
    <t>mtg_7_arm</t>
  </si>
  <si>
    <t>consumer_card</t>
  </si>
  <si>
    <t>business_card</t>
  </si>
  <si>
    <t>rates</t>
  </si>
  <si>
    <t>prime</t>
  </si>
  <si>
    <t>payments</t>
  </si>
  <si>
    <t>start</t>
  </si>
  <si>
    <t>spread</t>
  </si>
  <si>
    <t>A_L</t>
  </si>
  <si>
    <t>a_rwa</t>
  </si>
  <si>
    <t>s_rwa</t>
  </si>
  <si>
    <t>business_loan_revolver</t>
  </si>
  <si>
    <t>business_loan_term</t>
  </si>
  <si>
    <t>consumer_checking</t>
  </si>
  <si>
    <t>consumer_savings</t>
  </si>
  <si>
    <t>commercial_paper</t>
  </si>
  <si>
    <t>equity</t>
  </si>
  <si>
    <t>total_check</t>
  </si>
  <si>
    <t>equities</t>
  </si>
  <si>
    <t>fixed_income</t>
  </si>
  <si>
    <t>A</t>
  </si>
  <si>
    <t>L</t>
  </si>
  <si>
    <t>Index</t>
  </si>
  <si>
    <t>commercial_loan_term</t>
  </si>
  <si>
    <t>commercial_loan_revolver</t>
  </si>
  <si>
    <t>CET1</t>
  </si>
  <si>
    <t>T1</t>
  </si>
  <si>
    <t>total_capital</t>
  </si>
  <si>
    <t>TLAC</t>
  </si>
  <si>
    <t>SRWA</t>
  </si>
  <si>
    <t>ARWA</t>
  </si>
  <si>
    <t>prefs</t>
  </si>
  <si>
    <t>sub_debt</t>
  </si>
  <si>
    <t>senior_debt</t>
  </si>
  <si>
    <t>CET1_resource</t>
  </si>
  <si>
    <t>T1_resource</t>
  </si>
  <si>
    <t>total_capital_resource</t>
  </si>
  <si>
    <t>TLAC_resource</t>
  </si>
  <si>
    <t>gsib_leverage</t>
  </si>
  <si>
    <t>gsib_xjd_claim</t>
  </si>
  <si>
    <t>gsib_xjd_liab</t>
  </si>
  <si>
    <t>gsib_intrafin_claim</t>
  </si>
  <si>
    <t>gsib_intrafin_liab</t>
  </si>
  <si>
    <t>gsib_securities</t>
  </si>
  <si>
    <t>gsib_payment</t>
  </si>
  <si>
    <t>gsib_auc</t>
  </si>
  <si>
    <t>gsib_underwriting</t>
  </si>
  <si>
    <t>gsib_otc</t>
  </si>
  <si>
    <t>gsib_trading</t>
  </si>
  <si>
    <t>gsib_level3</t>
  </si>
  <si>
    <t>business_op_deposit_corp</t>
  </si>
  <si>
    <t>business_op_deposit_fin</t>
  </si>
  <si>
    <t>business_nonop_deposit_corp</t>
  </si>
  <si>
    <t>business_nonop_deposit_fin</t>
  </si>
  <si>
    <t>commercial_op_deposits_dom_corp</t>
  </si>
  <si>
    <t>commercial_op_deposits_dom_fin</t>
  </si>
  <si>
    <t>commercial_op_deposits_intl_corp</t>
  </si>
  <si>
    <t>commercial_op_deposits_intl_fin</t>
  </si>
  <si>
    <t>commercial_nonop_deposits_dom_corp</t>
  </si>
  <si>
    <t>commercial_nonop_deposits_dom_fin</t>
  </si>
  <si>
    <t>commercial_nonop_deposits_intl_corp</t>
  </si>
  <si>
    <t>commercial_nonop_deposits_intl_fin</t>
  </si>
  <si>
    <t>leverage</t>
  </si>
  <si>
    <t>GIB</t>
  </si>
  <si>
    <t>Category</t>
  </si>
  <si>
    <t>Factor</t>
  </si>
  <si>
    <t>b1_leverage</t>
  </si>
  <si>
    <t>Total score</t>
  </si>
  <si>
    <t>total_score</t>
  </si>
  <si>
    <t>GSIB</t>
  </si>
  <si>
    <t>cet1_contr</t>
  </si>
  <si>
    <t>gsib_leverage_score</t>
  </si>
  <si>
    <t>gsib_xjd_claim_score</t>
  </si>
  <si>
    <t>gsib_xjd_liab_score</t>
  </si>
  <si>
    <t>gsib_intrafin_claim_score</t>
  </si>
  <si>
    <t>gsib_intrafin_liab_score</t>
  </si>
  <si>
    <t>gsib_securities_score</t>
  </si>
  <si>
    <t>gsib_payment_score</t>
  </si>
  <si>
    <t>gsib_auc_score</t>
  </si>
  <si>
    <t>gsib_underwriting_score</t>
  </si>
  <si>
    <t>gsib_otc_score</t>
  </si>
  <si>
    <t>gsib_trading_score</t>
  </si>
  <si>
    <t>gsib_level3_score</t>
  </si>
  <si>
    <t>synthetic_arwa_liability</t>
  </si>
  <si>
    <t>synthetic_arwa_asset</t>
  </si>
  <si>
    <t>cet1_contr_per_balance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</si>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</sst>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\-#,##0;\-"/>
    <numFmt numFmtId="166" formatCode="0%;\-0%;\-"/>
    <numFmt numFmtId="167" formatCode="0.000%"/>
    <numFmt numFmtId="168" formatCode="0.0000%"/>
    <numFmt numFmtId="172" formatCode="#,##0.000000"/>
    <numFmt numFmtId="174" formatCode="0.000000%"/>
  </numFmts>
  <fonts count="11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 (Body)"/>
    </font>
    <font>
      <sz val="10"/>
      <color theme="1"/>
      <name val="Calibri (Body)"/>
    </font>
    <font>
      <sz val="12"/>
      <color theme="1"/>
      <name val="Calibri"/>
      <family val="2"/>
      <scheme val="minor"/>
    </font>
    <font>
      <b/>
      <sz val="10"/>
      <color theme="1"/>
      <name val="Calibri (Body)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5" fillId="0" borderId="0" xfId="0" applyNumberFormat="1" applyFont="1"/>
    <xf numFmtId="9" fontId="3" fillId="0" borderId="0" xfId="0" applyNumberFormat="1" applyFont="1"/>
    <xf numFmtId="9" fontId="5" fillId="0" borderId="0" xfId="0" applyNumberFormat="1" applyFont="1"/>
    <xf numFmtId="0" fontId="0" fillId="0" borderId="0" xfId="0" applyAlignment="1">
      <alignment horizontal="right"/>
    </xf>
    <xf numFmtId="3" fontId="5" fillId="0" borderId="0" xfId="0" applyNumberFormat="1" applyFont="1"/>
    <xf numFmtId="0" fontId="7" fillId="0" borderId="0" xfId="0" applyFont="1"/>
    <xf numFmtId="166" fontId="3" fillId="0" borderId="0" xfId="0" applyNumberFormat="1" applyFont="1"/>
    <xf numFmtId="166" fontId="5" fillId="0" borderId="0" xfId="0" applyNumberFormat="1" applyFont="1"/>
    <xf numFmtId="166" fontId="8" fillId="0" borderId="0" xfId="0" applyNumberFormat="1" applyFont="1"/>
    <xf numFmtId="164" fontId="0" fillId="0" borderId="0" xfId="0" applyNumberFormat="1"/>
    <xf numFmtId="3" fontId="0" fillId="0" borderId="0" xfId="0" applyNumberFormat="1"/>
    <xf numFmtId="0" fontId="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3" fontId="8" fillId="0" borderId="0" xfId="0" applyNumberFormat="1" applyFont="1"/>
    <xf numFmtId="0" fontId="8" fillId="0" borderId="0" xfId="0" applyFont="1"/>
    <xf numFmtId="9" fontId="8" fillId="0" borderId="0" xfId="0" applyNumberFormat="1" applyFont="1"/>
    <xf numFmtId="167" fontId="8" fillId="0" borderId="0" xfId="1" applyNumberFormat="1" applyFont="1"/>
    <xf numFmtId="168" fontId="8" fillId="0" borderId="0" xfId="1" applyNumberFormat="1" applyFont="1"/>
    <xf numFmtId="172" fontId="0" fillId="0" borderId="0" xfId="0" applyNumberFormat="1"/>
    <xf numFmtId="167" fontId="8" fillId="0" borderId="0" xfId="0" applyNumberFormat="1" applyFont="1"/>
    <xf numFmtId="174" fontId="8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C2AE-61FB-4947-9EF3-3D4562E34A75}">
  <dimension ref="A1:DP322"/>
  <sheetViews>
    <sheetView tabSelected="1" zoomScale="125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F44" sqref="F44"/>
    </sheetView>
  </sheetViews>
  <sheetFormatPr baseColWidth="10" defaultRowHeight="16" x14ac:dyDescent="0.2"/>
  <cols>
    <col min="2" max="2" width="32.33203125" customWidth="1"/>
    <col min="11" max="11" width="12" customWidth="1"/>
    <col min="12" max="12" width="13.83203125" customWidth="1"/>
    <col min="13" max="13" width="17.1640625" bestFit="1" customWidth="1"/>
    <col min="14" max="14" width="13.83203125" customWidth="1"/>
    <col min="15" max="15" width="12.1640625" bestFit="1" customWidth="1"/>
    <col min="41" max="41" width="16" customWidth="1"/>
  </cols>
  <sheetData>
    <row r="1" spans="1:41" x14ac:dyDescent="0.2">
      <c r="A1" s="1" t="s">
        <v>31</v>
      </c>
      <c r="B1" s="1" t="s">
        <v>0</v>
      </c>
      <c r="C1" s="2" t="s">
        <v>15</v>
      </c>
      <c r="D1" s="2" t="s">
        <v>1</v>
      </c>
      <c r="E1" s="2" t="s">
        <v>2</v>
      </c>
      <c r="F1" s="2" t="s">
        <v>16</v>
      </c>
      <c r="G1" s="2" t="s">
        <v>17</v>
      </c>
      <c r="H1" s="2" t="s">
        <v>75</v>
      </c>
      <c r="I1" s="2" t="s">
        <v>18</v>
      </c>
      <c r="J1" s="2" t="s">
        <v>19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13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95</v>
      </c>
      <c r="V1" s="2" t="s">
        <v>58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13" t="s">
        <v>85</v>
      </c>
      <c r="AG1" s="2" t="s">
        <v>86</v>
      </c>
      <c r="AH1" s="2" t="s">
        <v>87</v>
      </c>
      <c r="AI1" s="2" t="s">
        <v>88</v>
      </c>
      <c r="AJ1" s="2" t="s">
        <v>89</v>
      </c>
      <c r="AK1" s="2" t="s">
        <v>90</v>
      </c>
      <c r="AL1" s="2" t="s">
        <v>91</v>
      </c>
      <c r="AM1" s="2" t="s">
        <v>77</v>
      </c>
      <c r="AN1" s="2" t="s">
        <v>79</v>
      </c>
      <c r="AO1" s="2" t="s">
        <v>94</v>
      </c>
    </row>
    <row r="2" spans="1:41" x14ac:dyDescent="0.2">
      <c r="A2" s="3">
        <v>1</v>
      </c>
      <c r="B2" s="3" t="s">
        <v>3</v>
      </c>
      <c r="C2" s="6">
        <v>15000</v>
      </c>
      <c r="D2" s="7">
        <v>8000</v>
      </c>
      <c r="E2" s="7">
        <v>-5000</v>
      </c>
      <c r="F2" s="7">
        <v>80</v>
      </c>
      <c r="G2" s="7">
        <v>1</v>
      </c>
      <c r="H2" s="9">
        <v>1</v>
      </c>
      <c r="I2" s="9">
        <v>0.2</v>
      </c>
      <c r="J2" s="9">
        <v>1</v>
      </c>
      <c r="K2" s="14">
        <v>1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7">
        <v>0</v>
      </c>
      <c r="X2" s="7">
        <v>0</v>
      </c>
      <c r="Y2" s="7">
        <v>0</v>
      </c>
      <c r="Z2" s="7">
        <v>0</v>
      </c>
      <c r="AA2" s="22">
        <f>K2*$C2*gsib!$B$2</f>
        <v>3</v>
      </c>
      <c r="AB2" s="22">
        <f>L2*$C2*gsib!$B$3</f>
        <v>0</v>
      </c>
      <c r="AC2" s="22">
        <f>M2*$C2*gsib!$B$4</f>
        <v>0</v>
      </c>
      <c r="AD2" s="22">
        <f>N2*$C2*gsib!$B$5</f>
        <v>0</v>
      </c>
      <c r="AE2" s="22">
        <f>O2*$C2*gsib!$B$6</f>
        <v>0</v>
      </c>
      <c r="AF2" s="22">
        <f>P2*$C2*gsib!$B$7</f>
        <v>0</v>
      </c>
      <c r="AG2" s="22">
        <f>Q2*$C2*gsib!$B$8</f>
        <v>0</v>
      </c>
      <c r="AH2" s="22">
        <f>R2*$C2*gsib!$B$9</f>
        <v>0</v>
      </c>
      <c r="AI2" s="22">
        <f>S2*$C2*gsib!$B$10</f>
        <v>0</v>
      </c>
      <c r="AJ2" s="22">
        <f>T2*$C2*gsib!$B$11</f>
        <v>0</v>
      </c>
      <c r="AK2" s="22">
        <f>U2*$C2*gsib!$B$12</f>
        <v>0</v>
      </c>
      <c r="AL2" s="22">
        <f>V2*$C2*gsib!$B$13</f>
        <v>0</v>
      </c>
      <c r="AM2" s="22">
        <f>SUM(AA2:AL2)</f>
        <v>3</v>
      </c>
      <c r="AN2" s="25">
        <f>AM2*constraints!$B$5</f>
        <v>1.4447967251274234E-4</v>
      </c>
      <c r="AO2" s="29">
        <f>IFERROR(AN2/C2,0)</f>
        <v>9.6319781675161553E-9</v>
      </c>
    </row>
    <row r="3" spans="1:41" x14ac:dyDescent="0.2">
      <c r="A3" s="3">
        <f>A2+1</f>
        <v>2</v>
      </c>
      <c r="B3" s="3" t="s">
        <v>4</v>
      </c>
      <c r="C3" s="7">
        <v>4000</v>
      </c>
      <c r="D3" s="7">
        <v>2000</v>
      </c>
      <c r="E3" s="7">
        <v>-1000</v>
      </c>
      <c r="F3" s="7">
        <v>150</v>
      </c>
      <c r="G3" s="7">
        <v>1</v>
      </c>
      <c r="H3" s="9">
        <v>1</v>
      </c>
      <c r="I3" s="9">
        <v>0.8</v>
      </c>
      <c r="J3" s="9">
        <v>1</v>
      </c>
      <c r="K3" s="14">
        <v>1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7">
        <v>0</v>
      </c>
      <c r="X3" s="7">
        <v>0</v>
      </c>
      <c r="Y3" s="7">
        <v>0</v>
      </c>
      <c r="Z3" s="7">
        <v>0</v>
      </c>
      <c r="AA3" s="22">
        <f>K3*$C3*gsib!$B$2</f>
        <v>0.8</v>
      </c>
      <c r="AB3" s="22">
        <f>L3*$C3*gsib!$B$3</f>
        <v>0</v>
      </c>
      <c r="AC3" s="22">
        <f>M3*$C3*gsib!$B$4</f>
        <v>0</v>
      </c>
      <c r="AD3" s="22">
        <f>N3*$C3*gsib!$B$5</f>
        <v>0</v>
      </c>
      <c r="AE3" s="22">
        <f>O3*$C3*gsib!$B$6</f>
        <v>0</v>
      </c>
      <c r="AF3" s="22">
        <f>P3*$C3*gsib!$B$7</f>
        <v>0</v>
      </c>
      <c r="AG3" s="22">
        <f>Q3*$C3*gsib!$B$8</f>
        <v>0</v>
      </c>
      <c r="AH3" s="22">
        <f>R3*$C3*gsib!$B$9</f>
        <v>0</v>
      </c>
      <c r="AI3" s="22">
        <f>S3*$C3*gsib!$B$10</f>
        <v>0</v>
      </c>
      <c r="AJ3" s="22">
        <f>T3*$C3*gsib!$B$11</f>
        <v>0</v>
      </c>
      <c r="AK3" s="22">
        <f>U3*$C3*gsib!$B$12</f>
        <v>0</v>
      </c>
      <c r="AL3" s="22">
        <f>V3*$C3*gsib!$B$13</f>
        <v>0</v>
      </c>
      <c r="AM3" s="22">
        <f t="shared" ref="AM3:AM41" si="0">SUM(AA3:AL3)</f>
        <v>0.8</v>
      </c>
      <c r="AN3" s="25">
        <f>AM3*constraints!$B$5</f>
        <v>3.8527912670064624E-5</v>
      </c>
      <c r="AO3" s="29">
        <f t="shared" ref="AO3:AO41" si="1">IFERROR(AN3/C3,0)</f>
        <v>9.6319781675161553E-9</v>
      </c>
    </row>
    <row r="4" spans="1:41" x14ac:dyDescent="0.2">
      <c r="A4" s="3">
        <f t="shared" ref="A4:A41" si="2">A3+1</f>
        <v>3</v>
      </c>
      <c r="B4" s="3" t="s">
        <v>5</v>
      </c>
      <c r="C4" s="7">
        <v>50000</v>
      </c>
      <c r="D4" s="7">
        <v>30000</v>
      </c>
      <c r="E4" s="7">
        <v>-15000</v>
      </c>
      <c r="F4" s="7">
        <v>70</v>
      </c>
      <c r="G4" s="7">
        <v>1</v>
      </c>
      <c r="H4" s="9">
        <v>1</v>
      </c>
      <c r="I4" s="9">
        <v>0.3</v>
      </c>
      <c r="J4" s="9">
        <v>0.5</v>
      </c>
      <c r="K4" s="14">
        <v>1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7">
        <v>0</v>
      </c>
      <c r="X4" s="7">
        <v>0</v>
      </c>
      <c r="Y4" s="7">
        <v>0</v>
      </c>
      <c r="Z4" s="7">
        <v>0</v>
      </c>
      <c r="AA4" s="22">
        <f>K4*$C4*gsib!$B$2</f>
        <v>10</v>
      </c>
      <c r="AB4" s="22">
        <f>L4*$C4*gsib!$B$3</f>
        <v>0</v>
      </c>
      <c r="AC4" s="22">
        <f>M4*$C4*gsib!$B$4</f>
        <v>0</v>
      </c>
      <c r="AD4" s="22">
        <f>N4*$C4*gsib!$B$5</f>
        <v>0</v>
      </c>
      <c r="AE4" s="22">
        <f>O4*$C4*gsib!$B$6</f>
        <v>0</v>
      </c>
      <c r="AF4" s="22">
        <f>P4*$C4*gsib!$B$7</f>
        <v>0</v>
      </c>
      <c r="AG4" s="22">
        <f>Q4*$C4*gsib!$B$8</f>
        <v>0</v>
      </c>
      <c r="AH4" s="22">
        <f>R4*$C4*gsib!$B$9</f>
        <v>0</v>
      </c>
      <c r="AI4" s="22">
        <f>S4*$C4*gsib!$B$10</f>
        <v>0</v>
      </c>
      <c r="AJ4" s="22">
        <f>T4*$C4*gsib!$B$11</f>
        <v>0</v>
      </c>
      <c r="AK4" s="22">
        <f>U4*$C4*gsib!$B$12</f>
        <v>0</v>
      </c>
      <c r="AL4" s="22">
        <f>V4*$C4*gsib!$B$13</f>
        <v>0</v>
      </c>
      <c r="AM4" s="22">
        <f t="shared" si="0"/>
        <v>10</v>
      </c>
      <c r="AN4" s="25">
        <f>AM4*constraints!$B$5</f>
        <v>4.8159890837580775E-4</v>
      </c>
      <c r="AO4" s="29">
        <f t="shared" si="1"/>
        <v>9.6319781675161553E-9</v>
      </c>
    </row>
    <row r="5" spans="1:41" x14ac:dyDescent="0.2">
      <c r="A5" s="3">
        <f t="shared" si="2"/>
        <v>4</v>
      </c>
      <c r="B5" s="3" t="s">
        <v>6</v>
      </c>
      <c r="C5" s="7">
        <v>15000</v>
      </c>
      <c r="D5" s="7">
        <v>8000</v>
      </c>
      <c r="E5" s="7">
        <v>-3000</v>
      </c>
      <c r="F5" s="7">
        <v>72</v>
      </c>
      <c r="G5" s="7">
        <v>1</v>
      </c>
      <c r="H5" s="9">
        <v>1</v>
      </c>
      <c r="I5" s="9">
        <v>0.3</v>
      </c>
      <c r="J5" s="9">
        <v>0.5</v>
      </c>
      <c r="K5" s="14">
        <v>1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7">
        <v>0</v>
      </c>
      <c r="X5" s="7">
        <v>0</v>
      </c>
      <c r="Y5" s="7">
        <v>0</v>
      </c>
      <c r="Z5" s="7">
        <v>0</v>
      </c>
      <c r="AA5" s="22">
        <f>K5*$C5*gsib!$B$2</f>
        <v>3</v>
      </c>
      <c r="AB5" s="22">
        <f>L5*$C5*gsib!$B$3</f>
        <v>0</v>
      </c>
      <c r="AC5" s="22">
        <f>M5*$C5*gsib!$B$4</f>
        <v>0</v>
      </c>
      <c r="AD5" s="22">
        <f>N5*$C5*gsib!$B$5</f>
        <v>0</v>
      </c>
      <c r="AE5" s="22">
        <f>O5*$C5*gsib!$B$6</f>
        <v>0</v>
      </c>
      <c r="AF5" s="22">
        <f>P5*$C5*gsib!$B$7</f>
        <v>0</v>
      </c>
      <c r="AG5" s="22">
        <f>Q5*$C5*gsib!$B$8</f>
        <v>0</v>
      </c>
      <c r="AH5" s="22">
        <f>R5*$C5*gsib!$B$9</f>
        <v>0</v>
      </c>
      <c r="AI5" s="22">
        <f>S5*$C5*gsib!$B$10</f>
        <v>0</v>
      </c>
      <c r="AJ5" s="22">
        <f>T5*$C5*gsib!$B$11</f>
        <v>0</v>
      </c>
      <c r="AK5" s="22">
        <f>U5*$C5*gsib!$B$12</f>
        <v>0</v>
      </c>
      <c r="AL5" s="22">
        <f>V5*$C5*gsib!$B$13</f>
        <v>0</v>
      </c>
      <c r="AM5" s="22">
        <f t="shared" si="0"/>
        <v>3</v>
      </c>
      <c r="AN5" s="25">
        <f>AM5*constraints!$B$5</f>
        <v>1.4447967251274234E-4</v>
      </c>
      <c r="AO5" s="29">
        <f t="shared" si="1"/>
        <v>9.6319781675161553E-9</v>
      </c>
    </row>
    <row r="6" spans="1:41" x14ac:dyDescent="0.2">
      <c r="A6" s="3">
        <f t="shared" si="2"/>
        <v>5</v>
      </c>
      <c r="B6" s="3" t="s">
        <v>7</v>
      </c>
      <c r="C6" s="7">
        <v>5000</v>
      </c>
      <c r="D6" s="7">
        <v>2500</v>
      </c>
      <c r="E6" s="7">
        <v>-2000</v>
      </c>
      <c r="F6" s="7">
        <v>70</v>
      </c>
      <c r="G6" s="7">
        <v>1</v>
      </c>
      <c r="H6" s="9">
        <v>1</v>
      </c>
      <c r="I6" s="9">
        <v>0.3</v>
      </c>
      <c r="J6" s="9">
        <v>0.5</v>
      </c>
      <c r="K6" s="14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7">
        <v>0</v>
      </c>
      <c r="X6" s="7">
        <v>0</v>
      </c>
      <c r="Y6" s="7">
        <v>0</v>
      </c>
      <c r="Z6" s="7">
        <v>0</v>
      </c>
      <c r="AA6" s="22">
        <f>K6*$C6*gsib!$B$2</f>
        <v>1</v>
      </c>
      <c r="AB6" s="22">
        <f>L6*$C6*gsib!$B$3</f>
        <v>0</v>
      </c>
      <c r="AC6" s="22">
        <f>M6*$C6*gsib!$B$4</f>
        <v>0</v>
      </c>
      <c r="AD6" s="22">
        <f>N6*$C6*gsib!$B$5</f>
        <v>0</v>
      </c>
      <c r="AE6" s="22">
        <f>O6*$C6*gsib!$B$6</f>
        <v>0</v>
      </c>
      <c r="AF6" s="22">
        <f>P6*$C6*gsib!$B$7</f>
        <v>0</v>
      </c>
      <c r="AG6" s="22">
        <f>Q6*$C6*gsib!$B$8</f>
        <v>0</v>
      </c>
      <c r="AH6" s="22">
        <f>R6*$C6*gsib!$B$9</f>
        <v>0</v>
      </c>
      <c r="AI6" s="22">
        <f>S6*$C6*gsib!$B$10</f>
        <v>0</v>
      </c>
      <c r="AJ6" s="22">
        <f>T6*$C6*gsib!$B$11</f>
        <v>0</v>
      </c>
      <c r="AK6" s="22">
        <f>U6*$C6*gsib!$B$12</f>
        <v>0</v>
      </c>
      <c r="AL6" s="22">
        <f>V6*$C6*gsib!$B$13</f>
        <v>0</v>
      </c>
      <c r="AM6" s="22">
        <f t="shared" si="0"/>
        <v>1</v>
      </c>
      <c r="AN6" s="25">
        <f>AM6*constraints!$B$5</f>
        <v>4.8159890837580777E-5</v>
      </c>
      <c r="AO6" s="29">
        <f t="shared" si="1"/>
        <v>9.6319781675161553E-9</v>
      </c>
    </row>
    <row r="7" spans="1:41" x14ac:dyDescent="0.2">
      <c r="A7" s="3">
        <f t="shared" si="2"/>
        <v>6</v>
      </c>
      <c r="B7" s="3" t="s">
        <v>8</v>
      </c>
      <c r="C7" s="7">
        <v>20000</v>
      </c>
      <c r="D7" s="7">
        <v>10000</v>
      </c>
      <c r="E7" s="7">
        <v>-4000</v>
      </c>
      <c r="F7" s="7">
        <v>71</v>
      </c>
      <c r="G7" s="7">
        <v>1</v>
      </c>
      <c r="H7" s="9">
        <v>1</v>
      </c>
      <c r="I7" s="9">
        <v>0.3</v>
      </c>
      <c r="J7" s="9">
        <v>0.5</v>
      </c>
      <c r="K7" s="14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7">
        <v>0</v>
      </c>
      <c r="X7" s="7">
        <v>0</v>
      </c>
      <c r="Y7" s="7">
        <v>0</v>
      </c>
      <c r="Z7" s="7">
        <v>0</v>
      </c>
      <c r="AA7" s="22">
        <f>K7*$C7*gsib!$B$2</f>
        <v>4</v>
      </c>
      <c r="AB7" s="22">
        <f>L7*$C7*gsib!$B$3</f>
        <v>0</v>
      </c>
      <c r="AC7" s="22">
        <f>M7*$C7*gsib!$B$4</f>
        <v>0</v>
      </c>
      <c r="AD7" s="22">
        <f>N7*$C7*gsib!$B$5</f>
        <v>0</v>
      </c>
      <c r="AE7" s="22">
        <f>O7*$C7*gsib!$B$6</f>
        <v>0</v>
      </c>
      <c r="AF7" s="22">
        <f>P7*$C7*gsib!$B$7</f>
        <v>0</v>
      </c>
      <c r="AG7" s="22">
        <f>Q7*$C7*gsib!$B$8</f>
        <v>0</v>
      </c>
      <c r="AH7" s="22">
        <f>R7*$C7*gsib!$B$9</f>
        <v>0</v>
      </c>
      <c r="AI7" s="22">
        <f>S7*$C7*gsib!$B$10</f>
        <v>0</v>
      </c>
      <c r="AJ7" s="22">
        <f>T7*$C7*gsib!$B$11</f>
        <v>0</v>
      </c>
      <c r="AK7" s="22">
        <f>U7*$C7*gsib!$B$12</f>
        <v>0</v>
      </c>
      <c r="AL7" s="22">
        <f>V7*$C7*gsib!$B$13</f>
        <v>0</v>
      </c>
      <c r="AM7" s="22">
        <f t="shared" si="0"/>
        <v>4</v>
      </c>
      <c r="AN7" s="25">
        <f>AM7*constraints!$B$5</f>
        <v>1.9263956335032311E-4</v>
      </c>
      <c r="AO7" s="29">
        <f t="shared" si="1"/>
        <v>9.6319781675161553E-9</v>
      </c>
    </row>
    <row r="8" spans="1:41" x14ac:dyDescent="0.2">
      <c r="A8" s="3">
        <f t="shared" si="2"/>
        <v>7</v>
      </c>
      <c r="B8" s="3" t="s">
        <v>9</v>
      </c>
      <c r="C8" s="7">
        <v>10000</v>
      </c>
      <c r="D8" s="7">
        <v>3500</v>
      </c>
      <c r="E8" s="7">
        <v>-2000</v>
      </c>
      <c r="F8" s="7">
        <v>75</v>
      </c>
      <c r="G8" s="7">
        <v>1</v>
      </c>
      <c r="H8" s="9">
        <v>1</v>
      </c>
      <c r="I8" s="9">
        <v>0.3</v>
      </c>
      <c r="J8" s="9">
        <v>0.5</v>
      </c>
      <c r="K8" s="14">
        <v>1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7">
        <v>0</v>
      </c>
      <c r="X8" s="7">
        <v>0</v>
      </c>
      <c r="Y8" s="7">
        <v>0</v>
      </c>
      <c r="Z8" s="7">
        <v>0</v>
      </c>
      <c r="AA8" s="22">
        <f>K8*$C8*gsib!$B$2</f>
        <v>2</v>
      </c>
      <c r="AB8" s="22">
        <f>L8*$C8*gsib!$B$3</f>
        <v>0</v>
      </c>
      <c r="AC8" s="22">
        <f>M8*$C8*gsib!$B$4</f>
        <v>0</v>
      </c>
      <c r="AD8" s="22">
        <f>N8*$C8*gsib!$B$5</f>
        <v>0</v>
      </c>
      <c r="AE8" s="22">
        <f>O8*$C8*gsib!$B$6</f>
        <v>0</v>
      </c>
      <c r="AF8" s="22">
        <f>P8*$C8*gsib!$B$7</f>
        <v>0</v>
      </c>
      <c r="AG8" s="22">
        <f>Q8*$C8*gsib!$B$8</f>
        <v>0</v>
      </c>
      <c r="AH8" s="22">
        <f>R8*$C8*gsib!$B$9</f>
        <v>0</v>
      </c>
      <c r="AI8" s="22">
        <f>S8*$C8*gsib!$B$10</f>
        <v>0</v>
      </c>
      <c r="AJ8" s="22">
        <f>T8*$C8*gsib!$B$11</f>
        <v>0</v>
      </c>
      <c r="AK8" s="22">
        <f>U8*$C8*gsib!$B$12</f>
        <v>0</v>
      </c>
      <c r="AL8" s="22">
        <f>V8*$C8*gsib!$B$13</f>
        <v>0</v>
      </c>
      <c r="AM8" s="22">
        <f t="shared" si="0"/>
        <v>2</v>
      </c>
      <c r="AN8" s="25">
        <f>AM8*constraints!$B$5</f>
        <v>9.6319781675161553E-5</v>
      </c>
      <c r="AO8" s="29">
        <f t="shared" si="1"/>
        <v>9.6319781675161553E-9</v>
      </c>
    </row>
    <row r="9" spans="1:41" x14ac:dyDescent="0.2">
      <c r="A9" s="3">
        <f t="shared" si="2"/>
        <v>8</v>
      </c>
      <c r="B9" s="3" t="s">
        <v>10</v>
      </c>
      <c r="C9" s="7">
        <v>60000</v>
      </c>
      <c r="D9" s="7">
        <v>20000</v>
      </c>
      <c r="E9" s="7">
        <v>-10000</v>
      </c>
      <c r="F9" s="7">
        <v>550</v>
      </c>
      <c r="G9" s="7">
        <v>1</v>
      </c>
      <c r="H9" s="9">
        <v>1</v>
      </c>
      <c r="I9" s="9">
        <v>1.2</v>
      </c>
      <c r="J9" s="9">
        <v>1</v>
      </c>
      <c r="K9" s="14">
        <v>1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7">
        <v>0</v>
      </c>
      <c r="X9" s="7">
        <v>0</v>
      </c>
      <c r="Y9" s="7">
        <v>0</v>
      </c>
      <c r="Z9" s="7">
        <v>0</v>
      </c>
      <c r="AA9" s="22">
        <f>K9*$C9*gsib!$B$2</f>
        <v>12</v>
      </c>
      <c r="AB9" s="22">
        <f>L9*$C9*gsib!$B$3</f>
        <v>0</v>
      </c>
      <c r="AC9" s="22">
        <f>M9*$C9*gsib!$B$4</f>
        <v>0</v>
      </c>
      <c r="AD9" s="22">
        <f>N9*$C9*gsib!$B$5</f>
        <v>0</v>
      </c>
      <c r="AE9" s="22">
        <f>O9*$C9*gsib!$B$6</f>
        <v>0</v>
      </c>
      <c r="AF9" s="22">
        <f>P9*$C9*gsib!$B$7</f>
        <v>0</v>
      </c>
      <c r="AG9" s="22">
        <f>Q9*$C9*gsib!$B$8</f>
        <v>0</v>
      </c>
      <c r="AH9" s="22">
        <f>R9*$C9*gsib!$B$9</f>
        <v>0</v>
      </c>
      <c r="AI9" s="22">
        <f>S9*$C9*gsib!$B$10</f>
        <v>0</v>
      </c>
      <c r="AJ9" s="22">
        <f>T9*$C9*gsib!$B$11</f>
        <v>0</v>
      </c>
      <c r="AK9" s="22">
        <f>U9*$C9*gsib!$B$12</f>
        <v>0</v>
      </c>
      <c r="AL9" s="22">
        <f>V9*$C9*gsib!$B$13</f>
        <v>0</v>
      </c>
      <c r="AM9" s="22">
        <f t="shared" si="0"/>
        <v>12</v>
      </c>
      <c r="AN9" s="25">
        <f>AM9*constraints!$B$5</f>
        <v>5.7791869005096935E-4</v>
      </c>
      <c r="AO9" s="29">
        <f t="shared" si="1"/>
        <v>9.6319781675161553E-9</v>
      </c>
    </row>
    <row r="10" spans="1:41" x14ac:dyDescent="0.2">
      <c r="A10" s="3">
        <f t="shared" si="2"/>
        <v>9</v>
      </c>
      <c r="B10" s="3" t="s">
        <v>11</v>
      </c>
      <c r="C10" s="7">
        <v>15000</v>
      </c>
      <c r="D10" s="7">
        <v>2500</v>
      </c>
      <c r="E10" s="7">
        <v>-2000</v>
      </c>
      <c r="F10" s="7">
        <v>400</v>
      </c>
      <c r="G10" s="7">
        <v>1</v>
      </c>
      <c r="H10" s="9">
        <v>1</v>
      </c>
      <c r="I10" s="9">
        <v>0.95</v>
      </c>
      <c r="J10" s="9">
        <v>1</v>
      </c>
      <c r="K10" s="14">
        <v>1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7">
        <v>0</v>
      </c>
      <c r="X10" s="7">
        <v>0</v>
      </c>
      <c r="Y10" s="7">
        <v>0</v>
      </c>
      <c r="Z10" s="7">
        <v>0</v>
      </c>
      <c r="AA10" s="22">
        <f>K10*$C10*gsib!$B$2</f>
        <v>3</v>
      </c>
      <c r="AB10" s="22">
        <f>L10*$C10*gsib!$B$3</f>
        <v>0</v>
      </c>
      <c r="AC10" s="22">
        <f>M10*$C10*gsib!$B$4</f>
        <v>0</v>
      </c>
      <c r="AD10" s="22">
        <f>N10*$C10*gsib!$B$5</f>
        <v>0</v>
      </c>
      <c r="AE10" s="22">
        <f>O10*$C10*gsib!$B$6</f>
        <v>0</v>
      </c>
      <c r="AF10" s="22">
        <f>P10*$C10*gsib!$B$7</f>
        <v>0</v>
      </c>
      <c r="AG10" s="22">
        <f>Q10*$C10*gsib!$B$8</f>
        <v>0</v>
      </c>
      <c r="AH10" s="22">
        <f>R10*$C10*gsib!$B$9</f>
        <v>0</v>
      </c>
      <c r="AI10" s="22">
        <f>S10*$C10*gsib!$B$10</f>
        <v>0</v>
      </c>
      <c r="AJ10" s="22">
        <f>T10*$C10*gsib!$B$11</f>
        <v>0</v>
      </c>
      <c r="AK10" s="22">
        <f>U10*$C10*gsib!$B$12</f>
        <v>0</v>
      </c>
      <c r="AL10" s="22">
        <f>V10*$C10*gsib!$B$13</f>
        <v>0</v>
      </c>
      <c r="AM10" s="22">
        <f t="shared" si="0"/>
        <v>3</v>
      </c>
      <c r="AN10" s="25">
        <f>AM10*constraints!$B$5</f>
        <v>1.4447967251274234E-4</v>
      </c>
      <c r="AO10" s="29">
        <f t="shared" si="1"/>
        <v>9.6319781675161553E-9</v>
      </c>
    </row>
    <row r="11" spans="1:41" x14ac:dyDescent="0.2">
      <c r="A11" s="3">
        <f t="shared" si="2"/>
        <v>10</v>
      </c>
      <c r="B11" s="3" t="s">
        <v>20</v>
      </c>
      <c r="C11" s="7">
        <v>20000</v>
      </c>
      <c r="D11" s="7">
        <v>15000</v>
      </c>
      <c r="E11" s="7">
        <v>-5000</v>
      </c>
      <c r="F11" s="7">
        <v>110</v>
      </c>
      <c r="G11" s="7">
        <v>1</v>
      </c>
      <c r="H11" s="9">
        <v>1</v>
      </c>
      <c r="I11" s="9">
        <v>0.75</v>
      </c>
      <c r="J11" s="9">
        <v>1.05</v>
      </c>
      <c r="K11" s="14">
        <v>1</v>
      </c>
      <c r="L11" s="16">
        <v>0.1</v>
      </c>
      <c r="M11" s="16">
        <v>0</v>
      </c>
      <c r="N11" s="16">
        <v>7.0000000000000007E-2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7">
        <v>0</v>
      </c>
      <c r="X11" s="7">
        <v>0</v>
      </c>
      <c r="Y11" s="7">
        <v>0</v>
      </c>
      <c r="Z11" s="7">
        <v>0</v>
      </c>
      <c r="AA11" s="22">
        <f>K11*$C11*gsib!$B$2</f>
        <v>4</v>
      </c>
      <c r="AB11" s="22">
        <f>L11*$C11*gsib!$B$3</f>
        <v>1</v>
      </c>
      <c r="AC11" s="22">
        <f>M11*$C11*gsib!$B$4</f>
        <v>0</v>
      </c>
      <c r="AD11" s="22">
        <f>N11*$C11*gsib!$B$5</f>
        <v>0.70000000000000018</v>
      </c>
      <c r="AE11" s="22">
        <f>O11*$C11*gsib!$B$6</f>
        <v>0</v>
      </c>
      <c r="AF11" s="22">
        <f>P11*$C11*gsib!$B$7</f>
        <v>0</v>
      </c>
      <c r="AG11" s="22">
        <f>Q11*$C11*gsib!$B$8</f>
        <v>0</v>
      </c>
      <c r="AH11" s="22">
        <f>R11*$C11*gsib!$B$9</f>
        <v>0</v>
      </c>
      <c r="AI11" s="22">
        <f>S11*$C11*gsib!$B$10</f>
        <v>0</v>
      </c>
      <c r="AJ11" s="22">
        <f>T11*$C11*gsib!$B$11</f>
        <v>0</v>
      </c>
      <c r="AK11" s="22">
        <f>U11*$C11*gsib!$B$12</f>
        <v>0</v>
      </c>
      <c r="AL11" s="22">
        <f>V11*$C11*gsib!$B$13</f>
        <v>0</v>
      </c>
      <c r="AM11" s="22">
        <f t="shared" si="0"/>
        <v>5.7</v>
      </c>
      <c r="AN11" s="25">
        <f>AM11*constraints!$B$5</f>
        <v>2.7451137777421042E-4</v>
      </c>
      <c r="AO11" s="29">
        <f t="shared" si="1"/>
        <v>1.3725568888710521E-8</v>
      </c>
    </row>
    <row r="12" spans="1:41" x14ac:dyDescent="0.2">
      <c r="A12" s="3">
        <f t="shared" si="2"/>
        <v>11</v>
      </c>
      <c r="B12" s="3" t="s">
        <v>21</v>
      </c>
      <c r="C12" s="7">
        <v>55000</v>
      </c>
      <c r="D12" s="7">
        <v>15000</v>
      </c>
      <c r="E12" s="7">
        <v>-8500</v>
      </c>
      <c r="F12" s="7">
        <v>100</v>
      </c>
      <c r="G12" s="7">
        <v>1</v>
      </c>
      <c r="H12" s="9">
        <v>1</v>
      </c>
      <c r="I12" s="9">
        <v>0.7</v>
      </c>
      <c r="J12" s="9">
        <v>1</v>
      </c>
      <c r="K12" s="14">
        <v>1</v>
      </c>
      <c r="L12" s="16">
        <v>0.15</v>
      </c>
      <c r="M12" s="16">
        <v>0</v>
      </c>
      <c r="N12" s="16">
        <v>0.12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7">
        <v>0</v>
      </c>
      <c r="X12" s="7">
        <v>0</v>
      </c>
      <c r="Y12" s="7">
        <v>0</v>
      </c>
      <c r="Z12" s="7">
        <v>0</v>
      </c>
      <c r="AA12" s="22">
        <f>K12*$C12*gsib!$B$2</f>
        <v>11</v>
      </c>
      <c r="AB12" s="22">
        <f>L12*$C12*gsib!$B$3</f>
        <v>4.125</v>
      </c>
      <c r="AC12" s="22">
        <f>M12*$C12*gsib!$B$4</f>
        <v>0</v>
      </c>
      <c r="AD12" s="22">
        <f>N12*$C12*gsib!$B$5</f>
        <v>3.3000000000000003</v>
      </c>
      <c r="AE12" s="22">
        <f>O12*$C12*gsib!$B$6</f>
        <v>0</v>
      </c>
      <c r="AF12" s="22">
        <f>P12*$C12*gsib!$B$7</f>
        <v>0</v>
      </c>
      <c r="AG12" s="22">
        <f>Q12*$C12*gsib!$B$8</f>
        <v>0</v>
      </c>
      <c r="AH12" s="22">
        <f>R12*$C12*gsib!$B$9</f>
        <v>0</v>
      </c>
      <c r="AI12" s="22">
        <f>S12*$C12*gsib!$B$10</f>
        <v>0</v>
      </c>
      <c r="AJ12" s="22">
        <f>T12*$C12*gsib!$B$11</f>
        <v>0</v>
      </c>
      <c r="AK12" s="22">
        <f>U12*$C12*gsib!$B$12</f>
        <v>0</v>
      </c>
      <c r="AL12" s="22">
        <f>V12*$C12*gsib!$B$13</f>
        <v>0</v>
      </c>
      <c r="AM12" s="22">
        <f t="shared" si="0"/>
        <v>18.425000000000001</v>
      </c>
      <c r="AN12" s="25">
        <f>AM12*constraints!$B$5</f>
        <v>8.8734598868242585E-4</v>
      </c>
      <c r="AO12" s="29">
        <f t="shared" si="1"/>
        <v>1.613356343058956E-8</v>
      </c>
    </row>
    <row r="13" spans="1:41" x14ac:dyDescent="0.2">
      <c r="A13" s="3">
        <f t="shared" si="2"/>
        <v>12</v>
      </c>
      <c r="B13" s="3" t="s">
        <v>33</v>
      </c>
      <c r="C13" s="7">
        <v>40000</v>
      </c>
      <c r="D13" s="7">
        <v>20000</v>
      </c>
      <c r="E13" s="7">
        <v>-12000</v>
      </c>
      <c r="F13" s="7">
        <v>95</v>
      </c>
      <c r="G13" s="7">
        <v>1</v>
      </c>
      <c r="H13" s="9">
        <v>1</v>
      </c>
      <c r="I13" s="9">
        <v>0.75</v>
      </c>
      <c r="J13" s="9">
        <v>1.07</v>
      </c>
      <c r="K13" s="14">
        <v>1</v>
      </c>
      <c r="L13" s="16">
        <v>0.2</v>
      </c>
      <c r="M13" s="16">
        <v>0</v>
      </c>
      <c r="N13" s="16">
        <v>0.15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7">
        <v>0</v>
      </c>
      <c r="X13" s="7">
        <v>0</v>
      </c>
      <c r="Y13" s="7">
        <v>0</v>
      </c>
      <c r="Z13" s="7">
        <v>0</v>
      </c>
      <c r="AA13" s="22">
        <f>K13*$C13*gsib!$B$2</f>
        <v>8</v>
      </c>
      <c r="AB13" s="22">
        <f>L13*$C13*gsib!$B$3</f>
        <v>4</v>
      </c>
      <c r="AC13" s="22">
        <f>M13*$C13*gsib!$B$4</f>
        <v>0</v>
      </c>
      <c r="AD13" s="22">
        <f>N13*$C13*gsib!$B$5</f>
        <v>3</v>
      </c>
      <c r="AE13" s="22">
        <f>O13*$C13*gsib!$B$6</f>
        <v>0</v>
      </c>
      <c r="AF13" s="22">
        <f>P13*$C13*gsib!$B$7</f>
        <v>0</v>
      </c>
      <c r="AG13" s="22">
        <f>Q13*$C13*gsib!$B$8</f>
        <v>0</v>
      </c>
      <c r="AH13" s="22">
        <f>R13*$C13*gsib!$B$9</f>
        <v>0</v>
      </c>
      <c r="AI13" s="22">
        <f>S13*$C13*gsib!$B$10</f>
        <v>0</v>
      </c>
      <c r="AJ13" s="22">
        <f>T13*$C13*gsib!$B$11</f>
        <v>0</v>
      </c>
      <c r="AK13" s="22">
        <f>U13*$C13*gsib!$B$12</f>
        <v>0</v>
      </c>
      <c r="AL13" s="22">
        <f>V13*$C13*gsib!$B$13</f>
        <v>0</v>
      </c>
      <c r="AM13" s="22">
        <f t="shared" si="0"/>
        <v>15</v>
      </c>
      <c r="AN13" s="25">
        <f>AM13*constraints!$B$5</f>
        <v>7.2239836256371166E-4</v>
      </c>
      <c r="AO13" s="29">
        <f t="shared" si="1"/>
        <v>1.8059959064092791E-8</v>
      </c>
    </row>
    <row r="14" spans="1:41" x14ac:dyDescent="0.2">
      <c r="A14" s="3">
        <f t="shared" si="2"/>
        <v>13</v>
      </c>
      <c r="B14" s="3" t="s">
        <v>32</v>
      </c>
      <c r="C14" s="7">
        <v>100000</v>
      </c>
      <c r="D14" s="7">
        <v>40000</v>
      </c>
      <c r="E14" s="7">
        <v>-15000</v>
      </c>
      <c r="F14" s="7">
        <v>85</v>
      </c>
      <c r="G14" s="7">
        <v>1</v>
      </c>
      <c r="H14" s="9">
        <v>1</v>
      </c>
      <c r="I14" s="9">
        <v>0.65</v>
      </c>
      <c r="J14" s="9">
        <v>1</v>
      </c>
      <c r="K14" s="14">
        <v>1</v>
      </c>
      <c r="L14" s="16">
        <v>0.25</v>
      </c>
      <c r="M14" s="16">
        <v>0</v>
      </c>
      <c r="N14" s="16">
        <v>0.22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7">
        <v>0</v>
      </c>
      <c r="X14" s="7">
        <v>0</v>
      </c>
      <c r="Y14" s="7">
        <v>0</v>
      </c>
      <c r="Z14" s="7">
        <v>0</v>
      </c>
      <c r="AA14" s="22">
        <f>K14*$C14*gsib!$B$2</f>
        <v>20</v>
      </c>
      <c r="AB14" s="22">
        <f>L14*$C14*gsib!$B$3</f>
        <v>12.5</v>
      </c>
      <c r="AC14" s="22">
        <f>M14*$C14*gsib!$B$4</f>
        <v>0</v>
      </c>
      <c r="AD14" s="22">
        <f>N14*$C14*gsib!$B$5</f>
        <v>11</v>
      </c>
      <c r="AE14" s="22">
        <f>O14*$C14*gsib!$B$6</f>
        <v>0</v>
      </c>
      <c r="AF14" s="22">
        <f>P14*$C14*gsib!$B$7</f>
        <v>0</v>
      </c>
      <c r="AG14" s="22">
        <f>Q14*$C14*gsib!$B$8</f>
        <v>0</v>
      </c>
      <c r="AH14" s="22">
        <f>R14*$C14*gsib!$B$9</f>
        <v>0</v>
      </c>
      <c r="AI14" s="22">
        <f>S14*$C14*gsib!$B$10</f>
        <v>0</v>
      </c>
      <c r="AJ14" s="22">
        <f>T14*$C14*gsib!$B$11</f>
        <v>0</v>
      </c>
      <c r="AK14" s="22">
        <f>U14*$C14*gsib!$B$12</f>
        <v>0</v>
      </c>
      <c r="AL14" s="22">
        <f>V14*$C14*gsib!$B$13</f>
        <v>0</v>
      </c>
      <c r="AM14" s="22">
        <f t="shared" si="0"/>
        <v>43.5</v>
      </c>
      <c r="AN14" s="25">
        <f>AM14*constraints!$B$5</f>
        <v>2.094955251434764E-3</v>
      </c>
      <c r="AO14" s="29">
        <f t="shared" si="1"/>
        <v>2.094955251434764E-8</v>
      </c>
    </row>
    <row r="15" spans="1:41" x14ac:dyDescent="0.2">
      <c r="A15" s="3">
        <f t="shared" si="2"/>
        <v>14</v>
      </c>
      <c r="B15" s="4" t="s">
        <v>12</v>
      </c>
      <c r="C15" s="8">
        <v>80000</v>
      </c>
      <c r="D15" s="8">
        <v>25000</v>
      </c>
      <c r="E15" s="8">
        <v>-10000</v>
      </c>
      <c r="F15" s="8">
        <v>112</v>
      </c>
      <c r="G15" s="8">
        <v>1</v>
      </c>
      <c r="H15" s="9">
        <v>1</v>
      </c>
      <c r="I15" s="10">
        <v>0.4</v>
      </c>
      <c r="J15" s="10">
        <v>0.55000000000000004</v>
      </c>
      <c r="K15" s="14">
        <v>1</v>
      </c>
      <c r="L15" s="16">
        <v>0.1</v>
      </c>
      <c r="M15" s="16">
        <v>0</v>
      </c>
      <c r="N15" s="16">
        <v>0.12</v>
      </c>
      <c r="O15" s="14">
        <v>0</v>
      </c>
      <c r="P15" s="14">
        <v>0</v>
      </c>
      <c r="Q15" s="14">
        <v>0</v>
      </c>
      <c r="R15" s="16">
        <v>0</v>
      </c>
      <c r="S15" s="16">
        <v>0</v>
      </c>
      <c r="T15" s="16">
        <v>1.2</v>
      </c>
      <c r="U15" s="16">
        <v>2</v>
      </c>
      <c r="V15" s="16">
        <v>0.4</v>
      </c>
      <c r="W15" s="7">
        <v>0</v>
      </c>
      <c r="X15" s="7">
        <v>0</v>
      </c>
      <c r="Y15" s="7">
        <v>0</v>
      </c>
      <c r="Z15" s="7">
        <v>0</v>
      </c>
      <c r="AA15" s="22">
        <f>K15*$C15*gsib!$B$2</f>
        <v>16</v>
      </c>
      <c r="AB15" s="22">
        <f>L15*$C15*gsib!$B$3</f>
        <v>4</v>
      </c>
      <c r="AC15" s="22">
        <f>M15*$C15*gsib!$B$4</f>
        <v>0</v>
      </c>
      <c r="AD15" s="22">
        <f>N15*$C15*gsib!$B$5</f>
        <v>4.8</v>
      </c>
      <c r="AE15" s="22">
        <f>O15*$C15*gsib!$B$6</f>
        <v>0</v>
      </c>
      <c r="AF15" s="22">
        <f>P15*$C15*gsib!$B$7</f>
        <v>0</v>
      </c>
      <c r="AG15" s="22">
        <f>Q15*$C15*gsib!$B$8</f>
        <v>0</v>
      </c>
      <c r="AH15" s="22">
        <f>R15*$C15*gsib!$B$9</f>
        <v>0</v>
      </c>
      <c r="AI15" s="22">
        <f>S15*$C15*gsib!$B$10</f>
        <v>0</v>
      </c>
      <c r="AJ15" s="22">
        <f>T15*$C15*gsib!$B$11</f>
        <v>19.2</v>
      </c>
      <c r="AK15" s="22">
        <f>U15*$C15*gsib!$B$12</f>
        <v>32</v>
      </c>
      <c r="AL15" s="22">
        <f>V15*$C15*gsib!$B$13</f>
        <v>9.6</v>
      </c>
      <c r="AM15" s="22">
        <f t="shared" si="0"/>
        <v>85.6</v>
      </c>
      <c r="AN15" s="25">
        <f>AM15*constraints!$B$5</f>
        <v>4.1224866556969142E-3</v>
      </c>
      <c r="AO15" s="29">
        <f t="shared" si="1"/>
        <v>5.1531083196211427E-8</v>
      </c>
    </row>
    <row r="16" spans="1:41" x14ac:dyDescent="0.2">
      <c r="A16" s="3">
        <f t="shared" si="2"/>
        <v>15</v>
      </c>
      <c r="B16" s="4" t="s">
        <v>27</v>
      </c>
      <c r="C16" s="8">
        <v>60000</v>
      </c>
      <c r="D16" s="8">
        <v>15000</v>
      </c>
      <c r="E16" s="8">
        <v>-12000</v>
      </c>
      <c r="F16" s="8">
        <v>108</v>
      </c>
      <c r="G16" s="8">
        <v>1</v>
      </c>
      <c r="H16" s="9">
        <v>1</v>
      </c>
      <c r="I16" s="10">
        <v>0.5</v>
      </c>
      <c r="J16" s="10">
        <v>0.45</v>
      </c>
      <c r="K16" s="14">
        <v>1</v>
      </c>
      <c r="L16" s="16">
        <v>0.15</v>
      </c>
      <c r="M16" s="16">
        <v>0</v>
      </c>
      <c r="N16" s="16">
        <v>0.14000000000000001</v>
      </c>
      <c r="O16" s="14">
        <v>0</v>
      </c>
      <c r="P16" s="14">
        <v>0</v>
      </c>
      <c r="Q16" s="14">
        <v>0</v>
      </c>
      <c r="R16" s="16">
        <v>0</v>
      </c>
      <c r="S16" s="16">
        <v>0</v>
      </c>
      <c r="T16" s="16">
        <v>1.5</v>
      </c>
      <c r="U16" s="16">
        <v>1.75</v>
      </c>
      <c r="V16" s="16">
        <v>0.6</v>
      </c>
      <c r="W16" s="7">
        <v>0</v>
      </c>
      <c r="X16" s="7">
        <v>0</v>
      </c>
      <c r="Y16" s="7">
        <v>0</v>
      </c>
      <c r="Z16" s="7">
        <v>0</v>
      </c>
      <c r="AA16" s="22">
        <f>K16*$C16*gsib!$B$2</f>
        <v>12</v>
      </c>
      <c r="AB16" s="22">
        <f>L16*$C16*gsib!$B$3</f>
        <v>4.5</v>
      </c>
      <c r="AC16" s="22">
        <f>M16*$C16*gsib!$B$4</f>
        <v>0</v>
      </c>
      <c r="AD16" s="22">
        <f>N16*$C16*gsib!$B$5</f>
        <v>4.2</v>
      </c>
      <c r="AE16" s="22">
        <f>O16*$C16*gsib!$B$6</f>
        <v>0</v>
      </c>
      <c r="AF16" s="22">
        <f>P16*$C16*gsib!$B$7</f>
        <v>0</v>
      </c>
      <c r="AG16" s="22">
        <f>Q16*$C16*gsib!$B$8</f>
        <v>0</v>
      </c>
      <c r="AH16" s="22">
        <f>R16*$C16*gsib!$B$9</f>
        <v>0</v>
      </c>
      <c r="AI16" s="22">
        <f>S16*$C16*gsib!$B$10</f>
        <v>0</v>
      </c>
      <c r="AJ16" s="22">
        <f>T16*$C16*gsib!$B$11</f>
        <v>18</v>
      </c>
      <c r="AK16" s="22">
        <f>U16*$C16*gsib!$B$12</f>
        <v>21</v>
      </c>
      <c r="AL16" s="22">
        <f>V16*$C16*gsib!$B$13</f>
        <v>10.799999999999999</v>
      </c>
      <c r="AM16" s="22">
        <f t="shared" si="0"/>
        <v>70.5</v>
      </c>
      <c r="AN16" s="25">
        <f>AM16*constraints!$B$5</f>
        <v>3.3952723040494449E-3</v>
      </c>
      <c r="AO16" s="29">
        <f t="shared" si="1"/>
        <v>5.6587871734157415E-8</v>
      </c>
    </row>
    <row r="17" spans="1:120" x14ac:dyDescent="0.2">
      <c r="A17" s="3">
        <f t="shared" si="2"/>
        <v>16</v>
      </c>
      <c r="B17" s="4" t="s">
        <v>28</v>
      </c>
      <c r="C17" s="8">
        <v>75000</v>
      </c>
      <c r="D17" s="8">
        <v>20000</v>
      </c>
      <c r="E17" s="8">
        <v>-10000</v>
      </c>
      <c r="F17" s="8">
        <v>140</v>
      </c>
      <c r="G17" s="8">
        <v>1</v>
      </c>
      <c r="H17" s="9">
        <v>1</v>
      </c>
      <c r="I17" s="10">
        <v>0.4</v>
      </c>
      <c r="J17" s="10">
        <v>0.45</v>
      </c>
      <c r="K17" s="14">
        <v>1</v>
      </c>
      <c r="L17" s="16">
        <v>0.15</v>
      </c>
      <c r="M17" s="16">
        <v>0</v>
      </c>
      <c r="N17" s="16">
        <v>0.18</v>
      </c>
      <c r="O17" s="14">
        <v>0</v>
      </c>
      <c r="P17" s="14">
        <v>0</v>
      </c>
      <c r="Q17" s="14">
        <v>0</v>
      </c>
      <c r="R17" s="16">
        <v>0</v>
      </c>
      <c r="S17" s="16">
        <v>0</v>
      </c>
      <c r="T17" s="16">
        <v>2.2000000000000002</v>
      </c>
      <c r="U17" s="16">
        <v>4</v>
      </c>
      <c r="V17" s="16">
        <v>1.2</v>
      </c>
      <c r="W17" s="7">
        <v>0</v>
      </c>
      <c r="X17" s="7">
        <v>0</v>
      </c>
      <c r="Y17" s="7">
        <v>0</v>
      </c>
      <c r="Z17" s="7">
        <v>0</v>
      </c>
      <c r="AA17" s="22">
        <f>K17*$C17*gsib!$B$2</f>
        <v>15</v>
      </c>
      <c r="AB17" s="22">
        <f>L17*$C17*gsib!$B$3</f>
        <v>5.625</v>
      </c>
      <c r="AC17" s="22">
        <f>M17*$C17*gsib!$B$4</f>
        <v>0</v>
      </c>
      <c r="AD17" s="22">
        <f>N17*$C17*gsib!$B$5</f>
        <v>6.75</v>
      </c>
      <c r="AE17" s="22">
        <f>O17*$C17*gsib!$B$6</f>
        <v>0</v>
      </c>
      <c r="AF17" s="22">
        <f>P17*$C17*gsib!$B$7</f>
        <v>0</v>
      </c>
      <c r="AG17" s="22">
        <f>Q17*$C17*gsib!$B$8</f>
        <v>0</v>
      </c>
      <c r="AH17" s="22">
        <f>R17*$C17*gsib!$B$9</f>
        <v>0</v>
      </c>
      <c r="AI17" s="22">
        <f>S17*$C17*gsib!$B$10</f>
        <v>0</v>
      </c>
      <c r="AJ17" s="22">
        <f>T17*$C17*gsib!$B$11</f>
        <v>33</v>
      </c>
      <c r="AK17" s="22">
        <f>U17*$C17*gsib!$B$12</f>
        <v>60</v>
      </c>
      <c r="AL17" s="22">
        <f>V17*$C17*gsib!$B$13</f>
        <v>26.999999999999996</v>
      </c>
      <c r="AM17" s="22">
        <f t="shared" si="0"/>
        <v>147.375</v>
      </c>
      <c r="AN17" s="25">
        <f>AM17*constraints!$B$5</f>
        <v>7.0975639121884666E-3</v>
      </c>
      <c r="AO17" s="29">
        <f t="shared" si="1"/>
        <v>9.4634185495846227E-8</v>
      </c>
    </row>
    <row r="18" spans="1:120" x14ac:dyDescent="0.2">
      <c r="A18" s="3">
        <f t="shared" si="2"/>
        <v>17</v>
      </c>
      <c r="B18" s="4" t="s">
        <v>13</v>
      </c>
      <c r="C18" s="8">
        <v>30000</v>
      </c>
      <c r="D18" s="8">
        <v>4000</v>
      </c>
      <c r="E18" s="8">
        <v>-2500</v>
      </c>
      <c r="F18" s="8">
        <v>160</v>
      </c>
      <c r="G18" s="8">
        <v>1</v>
      </c>
      <c r="H18" s="9">
        <v>1</v>
      </c>
      <c r="I18" s="10">
        <v>0.5</v>
      </c>
      <c r="J18" s="10">
        <v>0.55000000000000004</v>
      </c>
      <c r="K18" s="14">
        <v>1</v>
      </c>
      <c r="L18" s="16">
        <v>0.2</v>
      </c>
      <c r="M18" s="16">
        <v>0</v>
      </c>
      <c r="N18" s="16">
        <v>0.22</v>
      </c>
      <c r="O18" s="14">
        <v>0</v>
      </c>
      <c r="P18" s="14">
        <v>0</v>
      </c>
      <c r="Q18" s="14">
        <v>0</v>
      </c>
      <c r="R18" s="16">
        <v>5</v>
      </c>
      <c r="S18" s="16">
        <v>0</v>
      </c>
      <c r="T18" s="16">
        <v>0</v>
      </c>
      <c r="U18" s="16">
        <v>0</v>
      </c>
      <c r="V18" s="16">
        <v>0.1</v>
      </c>
      <c r="W18" s="7">
        <v>0</v>
      </c>
      <c r="X18" s="7">
        <v>0</v>
      </c>
      <c r="Y18" s="7">
        <v>0</v>
      </c>
      <c r="Z18" s="7">
        <v>0</v>
      </c>
      <c r="AA18" s="22">
        <f>K18*$C18*gsib!$B$2</f>
        <v>6</v>
      </c>
      <c r="AB18" s="22">
        <f>L18*$C18*gsib!$B$3</f>
        <v>3</v>
      </c>
      <c r="AC18" s="22">
        <f>M18*$C18*gsib!$B$4</f>
        <v>0</v>
      </c>
      <c r="AD18" s="22">
        <f>N18*$C18*gsib!$B$5</f>
        <v>3.3000000000000003</v>
      </c>
      <c r="AE18" s="22">
        <f>O18*$C18*gsib!$B$6</f>
        <v>0</v>
      </c>
      <c r="AF18" s="22">
        <f>P18*$C18*gsib!$B$7</f>
        <v>0</v>
      </c>
      <c r="AG18" s="22">
        <f>Q18*$C18*gsib!$B$8</f>
        <v>0</v>
      </c>
      <c r="AH18" s="22">
        <f>R18*$C18*gsib!$B$9</f>
        <v>44.999999999999993</v>
      </c>
      <c r="AI18" s="22">
        <f>S18*$C18*gsib!$B$10</f>
        <v>0</v>
      </c>
      <c r="AJ18" s="22">
        <f>T18*$C18*gsib!$B$11</f>
        <v>0</v>
      </c>
      <c r="AK18" s="22">
        <f>U18*$C18*gsib!$B$12</f>
        <v>0</v>
      </c>
      <c r="AL18" s="22">
        <f>V18*$C18*gsib!$B$13</f>
        <v>0.89999999999999991</v>
      </c>
      <c r="AM18" s="22">
        <f t="shared" si="0"/>
        <v>58.199999999999996</v>
      </c>
      <c r="AN18" s="25">
        <f>AM18*constraints!$B$5</f>
        <v>2.802905646747201E-3</v>
      </c>
      <c r="AO18" s="29">
        <f t="shared" si="1"/>
        <v>9.3430188224906693E-8</v>
      </c>
    </row>
    <row r="19" spans="1:120" x14ac:dyDescent="0.2">
      <c r="A19" s="3">
        <f t="shared" si="2"/>
        <v>18</v>
      </c>
      <c r="B19" s="4" t="s">
        <v>72</v>
      </c>
      <c r="C19" s="8">
        <v>10000</v>
      </c>
      <c r="D19" s="8">
        <v>3000</v>
      </c>
      <c r="E19" s="8">
        <v>-300</v>
      </c>
      <c r="F19" s="8">
        <v>270</v>
      </c>
      <c r="G19" s="8">
        <v>1</v>
      </c>
      <c r="H19" s="9">
        <v>1</v>
      </c>
      <c r="I19" s="10">
        <v>0.2</v>
      </c>
      <c r="J19" s="10">
        <v>0.4</v>
      </c>
      <c r="K19" s="14">
        <v>1</v>
      </c>
      <c r="L19" s="16">
        <v>0.15</v>
      </c>
      <c r="M19" s="16">
        <v>0</v>
      </c>
      <c r="N19" s="16">
        <v>0.1</v>
      </c>
      <c r="O19" s="14">
        <v>0</v>
      </c>
      <c r="P19" s="14">
        <v>0</v>
      </c>
      <c r="Q19" s="14">
        <v>0</v>
      </c>
      <c r="R19" s="16">
        <v>0</v>
      </c>
      <c r="S19" s="16">
        <v>12</v>
      </c>
      <c r="T19" s="16">
        <v>0</v>
      </c>
      <c r="U19" s="16">
        <v>0</v>
      </c>
      <c r="V19" s="16">
        <v>0</v>
      </c>
      <c r="W19" s="7">
        <v>0</v>
      </c>
      <c r="X19" s="7">
        <v>0</v>
      </c>
      <c r="Y19" s="7">
        <v>0</v>
      </c>
      <c r="Z19" s="7">
        <v>0</v>
      </c>
      <c r="AA19" s="22">
        <f>K19*$C19*gsib!$B$2</f>
        <v>2</v>
      </c>
      <c r="AB19" s="22">
        <f>L19*$C19*gsib!$B$3</f>
        <v>0.75</v>
      </c>
      <c r="AC19" s="22">
        <f>M19*$C19*gsib!$B$4</f>
        <v>0</v>
      </c>
      <c r="AD19" s="22">
        <f>N19*$C19*gsib!$B$5</f>
        <v>0.5</v>
      </c>
      <c r="AE19" s="22">
        <f>O19*$C19*gsib!$B$6</f>
        <v>0</v>
      </c>
      <c r="AF19" s="22">
        <f>P19*$C19*gsib!$B$7</f>
        <v>0</v>
      </c>
      <c r="AG19" s="22">
        <f>Q19*$C19*gsib!$B$8</f>
        <v>0</v>
      </c>
      <c r="AH19" s="22">
        <f>R19*$C19*gsib!$B$9</f>
        <v>0</v>
      </c>
      <c r="AI19" s="22">
        <f>S19*$C19*gsib!$B$10</f>
        <v>36</v>
      </c>
      <c r="AJ19" s="22">
        <f>T19*$C19*gsib!$B$11</f>
        <v>0</v>
      </c>
      <c r="AK19" s="22">
        <f>U19*$C19*gsib!$B$12</f>
        <v>0</v>
      </c>
      <c r="AL19" s="22">
        <f>V19*$C19*gsib!$B$13</f>
        <v>0</v>
      </c>
      <c r="AM19" s="22">
        <f t="shared" si="0"/>
        <v>39.25</v>
      </c>
      <c r="AN19" s="25">
        <f>AM19*constraints!$B$5</f>
        <v>1.8902757153750455E-3</v>
      </c>
      <c r="AO19" s="29">
        <f t="shared" si="1"/>
        <v>1.8902757153750455E-7</v>
      </c>
    </row>
    <row r="20" spans="1:120" x14ac:dyDescent="0.2">
      <c r="A20" s="3">
        <f t="shared" si="2"/>
        <v>19</v>
      </c>
      <c r="B20" s="4" t="s">
        <v>14</v>
      </c>
      <c r="C20" s="8">
        <v>1000</v>
      </c>
      <c r="D20" s="8">
        <v>500</v>
      </c>
      <c r="E20" s="8">
        <v>-250</v>
      </c>
      <c r="F20" s="8">
        <v>600</v>
      </c>
      <c r="G20" s="8">
        <v>1</v>
      </c>
      <c r="H20" s="9">
        <v>1</v>
      </c>
      <c r="I20" s="10">
        <v>0.05</v>
      </c>
      <c r="J20" s="10">
        <v>0.05</v>
      </c>
      <c r="K20" s="14">
        <v>1</v>
      </c>
      <c r="L20" s="16">
        <v>0.1</v>
      </c>
      <c r="M20" s="16">
        <v>0</v>
      </c>
      <c r="N20" s="16">
        <v>0.05</v>
      </c>
      <c r="O20" s="14">
        <v>0</v>
      </c>
      <c r="P20" s="14">
        <v>0</v>
      </c>
      <c r="Q20" s="14">
        <v>1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7">
        <v>0</v>
      </c>
      <c r="X20" s="7">
        <v>0</v>
      </c>
      <c r="Y20" s="7">
        <v>0</v>
      </c>
      <c r="Z20" s="7">
        <v>0</v>
      </c>
      <c r="AA20" s="22">
        <f>K20*$C20*gsib!$B$2</f>
        <v>0.2</v>
      </c>
      <c r="AB20" s="22">
        <f>L20*$C20*gsib!$B$3</f>
        <v>0.05</v>
      </c>
      <c r="AC20" s="22">
        <f>M20*$C20*gsib!$B$4</f>
        <v>0</v>
      </c>
      <c r="AD20" s="22">
        <f>N20*$C20*gsib!$B$5</f>
        <v>2.5000000000000001E-2</v>
      </c>
      <c r="AE20" s="22">
        <f>O20*$C20*gsib!$B$6</f>
        <v>0</v>
      </c>
      <c r="AF20" s="22">
        <f>P20*$C20*gsib!$B$7</f>
        <v>0</v>
      </c>
      <c r="AG20" s="22">
        <f>Q20*$C20*gsib!$B$8</f>
        <v>11</v>
      </c>
      <c r="AH20" s="22">
        <f>R20*$C20*gsib!$B$9</f>
        <v>0</v>
      </c>
      <c r="AI20" s="22">
        <f>S20*$C20*gsib!$B$10</f>
        <v>0</v>
      </c>
      <c r="AJ20" s="22">
        <f>T20*$C20*gsib!$B$11</f>
        <v>0</v>
      </c>
      <c r="AK20" s="22">
        <f>U20*$C20*gsib!$B$12</f>
        <v>0</v>
      </c>
      <c r="AL20" s="22">
        <f>V20*$C20*gsib!$B$13</f>
        <v>0</v>
      </c>
      <c r="AM20" s="22">
        <f t="shared" si="0"/>
        <v>11.275</v>
      </c>
      <c r="AN20" s="25">
        <f>AM20*constraints!$B$5</f>
        <v>5.4300276919372326E-4</v>
      </c>
      <c r="AO20" s="29">
        <f t="shared" si="1"/>
        <v>5.4300276919372323E-7</v>
      </c>
    </row>
    <row r="21" spans="1:120" x14ac:dyDescent="0.2">
      <c r="A21" s="3">
        <f t="shared" si="2"/>
        <v>20</v>
      </c>
      <c r="B21" s="4" t="s">
        <v>93</v>
      </c>
      <c r="C21" s="8">
        <v>0</v>
      </c>
      <c r="D21" s="8">
        <v>0</v>
      </c>
      <c r="E21" s="8">
        <v>0</v>
      </c>
      <c r="F21" s="8">
        <v>100</v>
      </c>
      <c r="G21" s="8">
        <v>1</v>
      </c>
      <c r="H21" s="9">
        <v>1</v>
      </c>
      <c r="I21" s="10">
        <v>1</v>
      </c>
      <c r="J21" s="10">
        <v>0</v>
      </c>
      <c r="K21" s="14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7">
        <v>0</v>
      </c>
      <c r="X21" s="7">
        <v>0</v>
      </c>
      <c r="Y21" s="7">
        <v>0</v>
      </c>
      <c r="Z21" s="7">
        <v>0</v>
      </c>
      <c r="AA21" s="22">
        <f>K21*$C21*gsib!$B$2</f>
        <v>0</v>
      </c>
      <c r="AB21" s="22">
        <f>L21*$C21*gsib!$B$3</f>
        <v>0</v>
      </c>
      <c r="AC21" s="22">
        <f>M21*$C21*gsib!$B$4</f>
        <v>0</v>
      </c>
      <c r="AD21" s="22">
        <f>N21*$C21*gsib!$B$5</f>
        <v>0</v>
      </c>
      <c r="AE21" s="22">
        <f>O21*$C21*gsib!$B$6</f>
        <v>0</v>
      </c>
      <c r="AF21" s="22">
        <f>P21*$C21*gsib!$B$7</f>
        <v>0</v>
      </c>
      <c r="AG21" s="22">
        <f>Q21*$C21*gsib!$B$8</f>
        <v>0</v>
      </c>
      <c r="AH21" s="22">
        <f>R21*$C21*gsib!$B$9</f>
        <v>0</v>
      </c>
      <c r="AI21" s="22">
        <f>S21*$C21*gsib!$B$10</f>
        <v>0</v>
      </c>
      <c r="AJ21" s="22">
        <f>T21*$C21*gsib!$B$11</f>
        <v>0</v>
      </c>
      <c r="AK21" s="22">
        <f>U21*$C21*gsib!$B$12</f>
        <v>0</v>
      </c>
      <c r="AL21" s="22">
        <f>V21*$C21*gsib!$B$13</f>
        <v>0</v>
      </c>
      <c r="AM21" s="22">
        <f t="shared" ref="AM21" si="3">SUM(AA21:AL21)</f>
        <v>0</v>
      </c>
      <c r="AN21" s="25">
        <f>AM21*constraints!$B$5</f>
        <v>0</v>
      </c>
      <c r="AO21" s="29">
        <f t="shared" si="1"/>
        <v>0</v>
      </c>
    </row>
    <row r="22" spans="1:120" x14ac:dyDescent="0.2">
      <c r="A22" s="3">
        <f t="shared" si="2"/>
        <v>21</v>
      </c>
      <c r="B22" s="4" t="s">
        <v>22</v>
      </c>
      <c r="C22" s="8">
        <v>180000</v>
      </c>
      <c r="D22" s="8">
        <v>60000</v>
      </c>
      <c r="E22" s="8">
        <v>-40000</v>
      </c>
      <c r="F22" s="8">
        <v>200</v>
      </c>
      <c r="G22" s="8">
        <v>-1</v>
      </c>
      <c r="H22" s="10">
        <v>0</v>
      </c>
      <c r="I22" s="10">
        <v>0</v>
      </c>
      <c r="J22" s="10">
        <v>0</v>
      </c>
      <c r="K22" s="16">
        <v>0</v>
      </c>
      <c r="L22" s="16">
        <v>0</v>
      </c>
      <c r="M22" s="16">
        <v>0</v>
      </c>
      <c r="N22" s="16">
        <v>0</v>
      </c>
      <c r="O22" s="14">
        <v>0</v>
      </c>
      <c r="P22" s="14">
        <v>0</v>
      </c>
      <c r="Q22" s="14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7">
        <v>0</v>
      </c>
      <c r="X22" s="7">
        <v>0</v>
      </c>
      <c r="Y22" s="7">
        <v>0</v>
      </c>
      <c r="Z22" s="7">
        <v>0</v>
      </c>
      <c r="AA22" s="22">
        <f>K22*$C22*gsib!$B$2</f>
        <v>0</v>
      </c>
      <c r="AB22" s="22">
        <f>L22*$C22*gsib!$B$3</f>
        <v>0</v>
      </c>
      <c r="AC22" s="22">
        <f>M22*$C22*gsib!$B$4</f>
        <v>0</v>
      </c>
      <c r="AD22" s="22">
        <f>N22*$C22*gsib!$B$5</f>
        <v>0</v>
      </c>
      <c r="AE22" s="22">
        <f>O22*$C22*gsib!$B$6</f>
        <v>0</v>
      </c>
      <c r="AF22" s="22">
        <f>P22*$C22*gsib!$B$7</f>
        <v>0</v>
      </c>
      <c r="AG22" s="22">
        <f>Q22*$C22*gsib!$B$8</f>
        <v>0</v>
      </c>
      <c r="AH22" s="22">
        <f>R22*$C22*gsib!$B$9</f>
        <v>0</v>
      </c>
      <c r="AI22" s="22">
        <f>S22*$C22*gsib!$B$10</f>
        <v>0</v>
      </c>
      <c r="AJ22" s="22">
        <f>T22*$C22*gsib!$B$11</f>
        <v>0</v>
      </c>
      <c r="AK22" s="22">
        <f>U22*$C22*gsib!$B$12</f>
        <v>0</v>
      </c>
      <c r="AL22" s="22">
        <f>V22*$C22*gsib!$B$13</f>
        <v>0</v>
      </c>
      <c r="AM22" s="22">
        <f t="shared" si="0"/>
        <v>0</v>
      </c>
      <c r="AN22" s="25">
        <f>AM22*constraints!$B$5</f>
        <v>0</v>
      </c>
      <c r="AO22" s="29">
        <f t="shared" si="1"/>
        <v>0</v>
      </c>
    </row>
    <row r="23" spans="1:120" x14ac:dyDescent="0.2">
      <c r="A23" s="3">
        <f t="shared" si="2"/>
        <v>22</v>
      </c>
      <c r="B23" s="4" t="s">
        <v>23</v>
      </c>
      <c r="C23" s="8">
        <v>63500</v>
      </c>
      <c r="D23" s="8">
        <v>25000</v>
      </c>
      <c r="E23" s="8">
        <v>-10000</v>
      </c>
      <c r="F23" s="8">
        <v>185</v>
      </c>
      <c r="G23" s="8">
        <v>-1</v>
      </c>
      <c r="H23" s="10">
        <v>0</v>
      </c>
      <c r="I23" s="10">
        <v>0</v>
      </c>
      <c r="J23" s="10">
        <v>0</v>
      </c>
      <c r="K23" s="16">
        <v>0</v>
      </c>
      <c r="L23" s="16">
        <v>0</v>
      </c>
      <c r="M23" s="16">
        <v>0</v>
      </c>
      <c r="N23" s="16">
        <v>0</v>
      </c>
      <c r="O23" s="14">
        <v>0</v>
      </c>
      <c r="P23" s="14">
        <v>0</v>
      </c>
      <c r="Q23" s="14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7">
        <v>0</v>
      </c>
      <c r="X23" s="7">
        <v>0</v>
      </c>
      <c r="Y23" s="7">
        <v>0</v>
      </c>
      <c r="Z23" s="7">
        <v>0</v>
      </c>
      <c r="AA23" s="22">
        <f>K23*$C23*gsib!$B$2</f>
        <v>0</v>
      </c>
      <c r="AB23" s="22">
        <f>L23*$C23*gsib!$B$3</f>
        <v>0</v>
      </c>
      <c r="AC23" s="22">
        <f>M23*$C23*gsib!$B$4</f>
        <v>0</v>
      </c>
      <c r="AD23" s="22">
        <f>N23*$C23*gsib!$B$5</f>
        <v>0</v>
      </c>
      <c r="AE23" s="22">
        <f>O23*$C23*gsib!$B$6</f>
        <v>0</v>
      </c>
      <c r="AF23" s="22">
        <f>P23*$C23*gsib!$B$7</f>
        <v>0</v>
      </c>
      <c r="AG23" s="22">
        <f>Q23*$C23*gsib!$B$8</f>
        <v>0</v>
      </c>
      <c r="AH23" s="22">
        <f>R23*$C23*gsib!$B$9</f>
        <v>0</v>
      </c>
      <c r="AI23" s="22">
        <f>S23*$C23*gsib!$B$10</f>
        <v>0</v>
      </c>
      <c r="AJ23" s="22">
        <f>T23*$C23*gsib!$B$11</f>
        <v>0</v>
      </c>
      <c r="AK23" s="22">
        <f>U23*$C23*gsib!$B$12</f>
        <v>0</v>
      </c>
      <c r="AL23" s="22">
        <f>V23*$C23*gsib!$B$13</f>
        <v>0</v>
      </c>
      <c r="AM23" s="22">
        <f t="shared" si="0"/>
        <v>0</v>
      </c>
      <c r="AN23" s="25">
        <f>AM23*constraints!$B$5</f>
        <v>0</v>
      </c>
      <c r="AO23" s="29">
        <f t="shared" si="1"/>
        <v>0</v>
      </c>
    </row>
    <row r="24" spans="1:120" x14ac:dyDescent="0.2">
      <c r="A24" s="3">
        <f t="shared" si="2"/>
        <v>23</v>
      </c>
      <c r="B24" s="4" t="s">
        <v>59</v>
      </c>
      <c r="C24" s="8">
        <v>80000</v>
      </c>
      <c r="D24" s="8">
        <v>30000</v>
      </c>
      <c r="E24" s="8">
        <v>-15000</v>
      </c>
      <c r="F24" s="8">
        <v>150</v>
      </c>
      <c r="G24" s="8">
        <v>-1</v>
      </c>
      <c r="H24" s="10">
        <v>0</v>
      </c>
      <c r="I24" s="10">
        <v>0</v>
      </c>
      <c r="J24" s="10">
        <v>0</v>
      </c>
      <c r="K24" s="16">
        <v>0</v>
      </c>
      <c r="L24" s="16">
        <v>0</v>
      </c>
      <c r="M24" s="16">
        <v>0</v>
      </c>
      <c r="N24" s="16">
        <v>0</v>
      </c>
      <c r="O24" s="14">
        <v>0</v>
      </c>
      <c r="P24" s="14">
        <v>0</v>
      </c>
      <c r="Q24" s="14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7">
        <v>0</v>
      </c>
      <c r="X24" s="7">
        <v>0</v>
      </c>
      <c r="Y24" s="7">
        <v>0</v>
      </c>
      <c r="Z24" s="7">
        <v>0</v>
      </c>
      <c r="AA24" s="22">
        <f>K24*$C24*gsib!$B$2</f>
        <v>0</v>
      </c>
      <c r="AB24" s="22">
        <f>L24*$C24*gsib!$B$3</f>
        <v>0</v>
      </c>
      <c r="AC24" s="22">
        <f>M24*$C24*gsib!$B$4</f>
        <v>0</v>
      </c>
      <c r="AD24" s="22">
        <f>N24*$C24*gsib!$B$5</f>
        <v>0</v>
      </c>
      <c r="AE24" s="22">
        <f>O24*$C24*gsib!$B$6</f>
        <v>0</v>
      </c>
      <c r="AF24" s="22">
        <f>P24*$C24*gsib!$B$7</f>
        <v>0</v>
      </c>
      <c r="AG24" s="22">
        <f>Q24*$C24*gsib!$B$8</f>
        <v>0</v>
      </c>
      <c r="AH24" s="22">
        <f>R24*$C24*gsib!$B$9</f>
        <v>0</v>
      </c>
      <c r="AI24" s="22">
        <f>S24*$C24*gsib!$B$10</f>
        <v>0</v>
      </c>
      <c r="AJ24" s="22">
        <f>T24*$C24*gsib!$B$11</f>
        <v>0</v>
      </c>
      <c r="AK24" s="22">
        <f>U24*$C24*gsib!$B$12</f>
        <v>0</v>
      </c>
      <c r="AL24" s="22">
        <f>V24*$C24*gsib!$B$13</f>
        <v>0</v>
      </c>
      <c r="AM24" s="22">
        <f t="shared" si="0"/>
        <v>0</v>
      </c>
      <c r="AN24" s="25">
        <f>AM24*constraints!$B$5</f>
        <v>0</v>
      </c>
      <c r="AO24" s="29">
        <f t="shared" si="1"/>
        <v>0</v>
      </c>
    </row>
    <row r="25" spans="1:120" x14ac:dyDescent="0.2">
      <c r="A25" s="3">
        <f t="shared" si="2"/>
        <v>24</v>
      </c>
      <c r="B25" s="4" t="s">
        <v>60</v>
      </c>
      <c r="C25" s="8">
        <v>20000</v>
      </c>
      <c r="D25" s="8">
        <v>6000</v>
      </c>
      <c r="E25" s="8">
        <v>-5000</v>
      </c>
      <c r="F25" s="8">
        <v>125</v>
      </c>
      <c r="G25" s="8">
        <v>-1</v>
      </c>
      <c r="H25" s="10">
        <v>0</v>
      </c>
      <c r="I25" s="10">
        <v>0</v>
      </c>
      <c r="J25" s="10">
        <v>0</v>
      </c>
      <c r="K25" s="16">
        <v>0</v>
      </c>
      <c r="L25" s="16">
        <v>0</v>
      </c>
      <c r="M25" s="16">
        <v>0</v>
      </c>
      <c r="N25" s="16">
        <v>0</v>
      </c>
      <c r="O25" s="14">
        <v>1</v>
      </c>
      <c r="P25" s="14">
        <v>0</v>
      </c>
      <c r="Q25" s="14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7">
        <v>0</v>
      </c>
      <c r="X25" s="7">
        <v>0</v>
      </c>
      <c r="Y25" s="7">
        <v>0</v>
      </c>
      <c r="Z25" s="7">
        <v>0</v>
      </c>
      <c r="AA25" s="22">
        <f>K25*$C25*gsib!$B$2</f>
        <v>0</v>
      </c>
      <c r="AB25" s="22">
        <f>L25*$C25*gsib!$B$3</f>
        <v>0</v>
      </c>
      <c r="AC25" s="22">
        <f>M25*$C25*gsib!$B$4</f>
        <v>0</v>
      </c>
      <c r="AD25" s="22">
        <f>N25*$C25*gsib!$B$5</f>
        <v>0</v>
      </c>
      <c r="AE25" s="22">
        <f>O25*$C25*gsib!$B$6</f>
        <v>10</v>
      </c>
      <c r="AF25" s="22">
        <f>P25*$C25*gsib!$B$7</f>
        <v>0</v>
      </c>
      <c r="AG25" s="22">
        <f>Q25*$C25*gsib!$B$8</f>
        <v>0</v>
      </c>
      <c r="AH25" s="22">
        <f>R25*$C25*gsib!$B$9</f>
        <v>0</v>
      </c>
      <c r="AI25" s="22">
        <f>S25*$C25*gsib!$B$10</f>
        <v>0</v>
      </c>
      <c r="AJ25" s="22">
        <f>T25*$C25*gsib!$B$11</f>
        <v>0</v>
      </c>
      <c r="AK25" s="22">
        <f>U25*$C25*gsib!$B$12</f>
        <v>0</v>
      </c>
      <c r="AL25" s="22">
        <f>V25*$C25*gsib!$B$13</f>
        <v>0</v>
      </c>
      <c r="AM25" s="22">
        <f t="shared" si="0"/>
        <v>10</v>
      </c>
      <c r="AN25" s="25">
        <f>AM25*constraints!$B$5</f>
        <v>4.8159890837580775E-4</v>
      </c>
      <c r="AO25" s="29">
        <f t="shared" si="1"/>
        <v>2.4079945418790387E-8</v>
      </c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</row>
    <row r="26" spans="1:120" x14ac:dyDescent="0.2">
      <c r="A26" s="3">
        <f t="shared" si="2"/>
        <v>25</v>
      </c>
      <c r="B26" s="4" t="s">
        <v>61</v>
      </c>
      <c r="C26" s="8">
        <v>15000</v>
      </c>
      <c r="D26" s="8">
        <v>15000</v>
      </c>
      <c r="E26" s="8">
        <v>-3000</v>
      </c>
      <c r="F26" s="8">
        <v>25</v>
      </c>
      <c r="G26" s="8">
        <v>-1</v>
      </c>
      <c r="H26" s="10">
        <v>0</v>
      </c>
      <c r="I26" s="10">
        <v>0</v>
      </c>
      <c r="J26" s="10">
        <v>0</v>
      </c>
      <c r="K26" s="16">
        <v>0</v>
      </c>
      <c r="L26" s="16">
        <v>0</v>
      </c>
      <c r="M26" s="16">
        <v>0</v>
      </c>
      <c r="N26" s="16">
        <v>0</v>
      </c>
      <c r="O26" s="14">
        <v>0</v>
      </c>
      <c r="P26" s="14">
        <v>0</v>
      </c>
      <c r="Q26" s="14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7">
        <v>0</v>
      </c>
      <c r="X26" s="7">
        <v>0</v>
      </c>
      <c r="Y26" s="7">
        <v>0</v>
      </c>
      <c r="Z26" s="7">
        <v>0</v>
      </c>
      <c r="AA26" s="22">
        <f>K26*$C26*gsib!$B$2</f>
        <v>0</v>
      </c>
      <c r="AB26" s="22">
        <f>L26*$C26*gsib!$B$3</f>
        <v>0</v>
      </c>
      <c r="AC26" s="22">
        <f>M26*$C26*gsib!$B$4</f>
        <v>0</v>
      </c>
      <c r="AD26" s="22">
        <f>N26*$C26*gsib!$B$5</f>
        <v>0</v>
      </c>
      <c r="AE26" s="22">
        <f>O26*$C26*gsib!$B$6</f>
        <v>0</v>
      </c>
      <c r="AF26" s="22">
        <f>P26*$C26*gsib!$B$7</f>
        <v>0</v>
      </c>
      <c r="AG26" s="22">
        <f>Q26*$C26*gsib!$B$8</f>
        <v>0</v>
      </c>
      <c r="AH26" s="22">
        <f>R26*$C26*gsib!$B$9</f>
        <v>0</v>
      </c>
      <c r="AI26" s="22">
        <f>S26*$C26*gsib!$B$10</f>
        <v>0</v>
      </c>
      <c r="AJ26" s="22">
        <f>T26*$C26*gsib!$B$11</f>
        <v>0</v>
      </c>
      <c r="AK26" s="22">
        <f>U26*$C26*gsib!$B$12</f>
        <v>0</v>
      </c>
      <c r="AL26" s="22">
        <f>V26*$C26*gsib!$B$13</f>
        <v>0</v>
      </c>
      <c r="AM26" s="22">
        <f t="shared" si="0"/>
        <v>0</v>
      </c>
      <c r="AN26" s="25">
        <f>AM26*constraints!$B$5</f>
        <v>0</v>
      </c>
      <c r="AO26" s="29">
        <f t="shared" si="1"/>
        <v>0</v>
      </c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</row>
    <row r="27" spans="1:120" x14ac:dyDescent="0.2">
      <c r="A27" s="3">
        <f t="shared" si="2"/>
        <v>26</v>
      </c>
      <c r="B27" s="4" t="s">
        <v>62</v>
      </c>
      <c r="C27" s="8">
        <v>5000</v>
      </c>
      <c r="D27" s="8">
        <v>2000</v>
      </c>
      <c r="E27" s="8">
        <v>-1500</v>
      </c>
      <c r="F27" s="8">
        <v>20</v>
      </c>
      <c r="G27" s="8">
        <v>-1</v>
      </c>
      <c r="H27" s="10">
        <v>0</v>
      </c>
      <c r="I27" s="10">
        <v>0</v>
      </c>
      <c r="J27" s="10">
        <v>0</v>
      </c>
      <c r="K27" s="16">
        <v>0</v>
      </c>
      <c r="L27" s="16">
        <v>0</v>
      </c>
      <c r="M27" s="16">
        <v>0</v>
      </c>
      <c r="N27" s="16">
        <v>0</v>
      </c>
      <c r="O27" s="14">
        <v>1</v>
      </c>
      <c r="P27" s="14">
        <v>0</v>
      </c>
      <c r="Q27" s="14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7">
        <v>0</v>
      </c>
      <c r="X27" s="7">
        <v>0</v>
      </c>
      <c r="Y27" s="7">
        <v>0</v>
      </c>
      <c r="Z27" s="7">
        <v>0</v>
      </c>
      <c r="AA27" s="22">
        <f>K27*$C27*gsib!$B$2</f>
        <v>0</v>
      </c>
      <c r="AB27" s="22">
        <f>L27*$C27*gsib!$B$3</f>
        <v>0</v>
      </c>
      <c r="AC27" s="22">
        <f>M27*$C27*gsib!$B$4</f>
        <v>0</v>
      </c>
      <c r="AD27" s="22">
        <f>N27*$C27*gsib!$B$5</f>
        <v>0</v>
      </c>
      <c r="AE27" s="22">
        <f>O27*$C27*gsib!$B$6</f>
        <v>2.5</v>
      </c>
      <c r="AF27" s="22">
        <f>P27*$C27*gsib!$B$7</f>
        <v>0</v>
      </c>
      <c r="AG27" s="22">
        <f>Q27*$C27*gsib!$B$8</f>
        <v>0</v>
      </c>
      <c r="AH27" s="22">
        <f>R27*$C27*gsib!$B$9</f>
        <v>0</v>
      </c>
      <c r="AI27" s="22">
        <f>S27*$C27*gsib!$B$10</f>
        <v>0</v>
      </c>
      <c r="AJ27" s="22">
        <f>T27*$C27*gsib!$B$11</f>
        <v>0</v>
      </c>
      <c r="AK27" s="22">
        <f>U27*$C27*gsib!$B$12</f>
        <v>0</v>
      </c>
      <c r="AL27" s="22">
        <f>V27*$C27*gsib!$B$13</f>
        <v>0</v>
      </c>
      <c r="AM27" s="22">
        <f t="shared" si="0"/>
        <v>2.5</v>
      </c>
      <c r="AN27" s="25">
        <f>AM27*constraints!$B$5</f>
        <v>1.2039972709395194E-4</v>
      </c>
      <c r="AO27" s="29">
        <f t="shared" si="1"/>
        <v>2.4079945418790387E-8</v>
      </c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</row>
    <row r="28" spans="1:120" x14ac:dyDescent="0.2">
      <c r="A28" s="3">
        <f t="shared" si="2"/>
        <v>27</v>
      </c>
      <c r="B28" s="4" t="s">
        <v>63</v>
      </c>
      <c r="C28" s="8">
        <v>40000</v>
      </c>
      <c r="D28" s="8">
        <v>35000</v>
      </c>
      <c r="E28" s="8">
        <v>-10000</v>
      </c>
      <c r="F28" s="8">
        <v>100</v>
      </c>
      <c r="G28" s="8">
        <v>-1</v>
      </c>
      <c r="H28" s="10">
        <v>0</v>
      </c>
      <c r="I28" s="10">
        <v>0</v>
      </c>
      <c r="J28" s="10">
        <v>0</v>
      </c>
      <c r="K28" s="16">
        <v>0</v>
      </c>
      <c r="L28" s="16">
        <v>0</v>
      </c>
      <c r="M28" s="16">
        <v>0</v>
      </c>
      <c r="N28" s="16">
        <v>0</v>
      </c>
      <c r="O28" s="14">
        <v>0</v>
      </c>
      <c r="P28" s="14">
        <v>0</v>
      </c>
      <c r="Q28" s="14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7">
        <v>0</v>
      </c>
      <c r="X28" s="7">
        <v>0</v>
      </c>
      <c r="Y28" s="7">
        <v>0</v>
      </c>
      <c r="Z28" s="7">
        <v>0</v>
      </c>
      <c r="AA28" s="22">
        <f>K28*$C28*gsib!$B$2</f>
        <v>0</v>
      </c>
      <c r="AB28" s="22">
        <f>L28*$C28*gsib!$B$3</f>
        <v>0</v>
      </c>
      <c r="AC28" s="22">
        <f>M28*$C28*gsib!$B$4</f>
        <v>0</v>
      </c>
      <c r="AD28" s="22">
        <f>N28*$C28*gsib!$B$5</f>
        <v>0</v>
      </c>
      <c r="AE28" s="22">
        <f>O28*$C28*gsib!$B$6</f>
        <v>0</v>
      </c>
      <c r="AF28" s="22">
        <f>P28*$C28*gsib!$B$7</f>
        <v>0</v>
      </c>
      <c r="AG28" s="22">
        <f>Q28*$C28*gsib!$B$8</f>
        <v>0</v>
      </c>
      <c r="AH28" s="22">
        <f>R28*$C28*gsib!$B$9</f>
        <v>0</v>
      </c>
      <c r="AI28" s="22">
        <f>S28*$C28*gsib!$B$10</f>
        <v>0</v>
      </c>
      <c r="AJ28" s="22">
        <f>T28*$C28*gsib!$B$11</f>
        <v>0</v>
      </c>
      <c r="AK28" s="22">
        <f>U28*$C28*gsib!$B$12</f>
        <v>0</v>
      </c>
      <c r="AL28" s="22">
        <f>V28*$C28*gsib!$B$13</f>
        <v>0</v>
      </c>
      <c r="AM28" s="22">
        <f t="shared" si="0"/>
        <v>0</v>
      </c>
      <c r="AN28" s="25">
        <f>AM28*constraints!$B$5</f>
        <v>0</v>
      </c>
      <c r="AO28" s="29">
        <f t="shared" si="1"/>
        <v>0</v>
      </c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</row>
    <row r="29" spans="1:120" x14ac:dyDescent="0.2">
      <c r="A29" s="3">
        <f t="shared" si="2"/>
        <v>28</v>
      </c>
      <c r="B29" s="4" t="s">
        <v>64</v>
      </c>
      <c r="C29" s="8">
        <v>25000</v>
      </c>
      <c r="D29" s="8">
        <v>7000</v>
      </c>
      <c r="E29" s="8">
        <v>-8000</v>
      </c>
      <c r="F29" s="8">
        <v>75</v>
      </c>
      <c r="G29" s="8">
        <v>-1</v>
      </c>
      <c r="H29" s="10">
        <v>0</v>
      </c>
      <c r="I29" s="10">
        <v>0</v>
      </c>
      <c r="J29" s="10">
        <v>0</v>
      </c>
      <c r="K29" s="16">
        <v>0</v>
      </c>
      <c r="L29" s="16">
        <v>0</v>
      </c>
      <c r="M29" s="16">
        <v>0</v>
      </c>
      <c r="N29" s="16">
        <v>0</v>
      </c>
      <c r="O29" s="14">
        <v>1</v>
      </c>
      <c r="P29" s="14">
        <v>0</v>
      </c>
      <c r="Q29" s="14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7">
        <v>0</v>
      </c>
      <c r="X29" s="7">
        <v>0</v>
      </c>
      <c r="Y29" s="7">
        <v>0</v>
      </c>
      <c r="Z29" s="7">
        <v>0</v>
      </c>
      <c r="AA29" s="22">
        <f>K29*$C29*gsib!$B$2</f>
        <v>0</v>
      </c>
      <c r="AB29" s="22">
        <f>L29*$C29*gsib!$B$3</f>
        <v>0</v>
      </c>
      <c r="AC29" s="22">
        <f>M29*$C29*gsib!$B$4</f>
        <v>0</v>
      </c>
      <c r="AD29" s="22">
        <f>N29*$C29*gsib!$B$5</f>
        <v>0</v>
      </c>
      <c r="AE29" s="22">
        <f>O29*$C29*gsib!$B$6</f>
        <v>12.5</v>
      </c>
      <c r="AF29" s="22">
        <f>P29*$C29*gsib!$B$7</f>
        <v>0</v>
      </c>
      <c r="AG29" s="22">
        <f>Q29*$C29*gsib!$B$8</f>
        <v>0</v>
      </c>
      <c r="AH29" s="22">
        <f>R29*$C29*gsib!$B$9</f>
        <v>0</v>
      </c>
      <c r="AI29" s="22">
        <f>S29*$C29*gsib!$B$10</f>
        <v>0</v>
      </c>
      <c r="AJ29" s="22">
        <f>T29*$C29*gsib!$B$11</f>
        <v>0</v>
      </c>
      <c r="AK29" s="22">
        <f>U29*$C29*gsib!$B$12</f>
        <v>0</v>
      </c>
      <c r="AL29" s="22">
        <f>V29*$C29*gsib!$B$13</f>
        <v>0</v>
      </c>
      <c r="AM29" s="22">
        <f t="shared" si="0"/>
        <v>12.5</v>
      </c>
      <c r="AN29" s="25">
        <f>AM29*constraints!$B$5</f>
        <v>6.0199863546975968E-4</v>
      </c>
      <c r="AO29" s="29">
        <f t="shared" si="1"/>
        <v>2.4079945418790387E-8</v>
      </c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</row>
    <row r="30" spans="1:120" x14ac:dyDescent="0.2">
      <c r="A30" s="3">
        <f t="shared" si="2"/>
        <v>29</v>
      </c>
      <c r="B30" s="4" t="s">
        <v>65</v>
      </c>
      <c r="C30" s="8">
        <v>17000</v>
      </c>
      <c r="D30" s="8">
        <v>5000</v>
      </c>
      <c r="E30" s="8">
        <v>-5000</v>
      </c>
      <c r="F30" s="8">
        <v>95</v>
      </c>
      <c r="G30" s="8">
        <v>-1</v>
      </c>
      <c r="H30" s="10">
        <v>0</v>
      </c>
      <c r="I30" s="10">
        <v>0</v>
      </c>
      <c r="J30" s="10">
        <v>0</v>
      </c>
      <c r="K30" s="16">
        <v>0</v>
      </c>
      <c r="L30" s="16">
        <v>0</v>
      </c>
      <c r="M30" s="16">
        <v>1</v>
      </c>
      <c r="N30" s="16">
        <v>0</v>
      </c>
      <c r="O30" s="14">
        <v>0</v>
      </c>
      <c r="P30" s="14">
        <v>0</v>
      </c>
      <c r="Q30" s="14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7">
        <v>0</v>
      </c>
      <c r="X30" s="7">
        <v>0</v>
      </c>
      <c r="Y30" s="7">
        <v>0</v>
      </c>
      <c r="Z30" s="7">
        <v>0</v>
      </c>
      <c r="AA30" s="22">
        <f>K30*$C30*gsib!$B$2</f>
        <v>0</v>
      </c>
      <c r="AB30" s="22">
        <f>L30*$C30*gsib!$B$3</f>
        <v>0</v>
      </c>
      <c r="AC30" s="22">
        <f>M30*$C30*gsib!$B$4</f>
        <v>8.5</v>
      </c>
      <c r="AD30" s="22">
        <f>N30*$C30*gsib!$B$5</f>
        <v>0</v>
      </c>
      <c r="AE30" s="22">
        <f>O30*$C30*gsib!$B$6</f>
        <v>0</v>
      </c>
      <c r="AF30" s="22">
        <f>P30*$C30*gsib!$B$7</f>
        <v>0</v>
      </c>
      <c r="AG30" s="22">
        <f>Q30*$C30*gsib!$B$8</f>
        <v>0</v>
      </c>
      <c r="AH30" s="22">
        <f>R30*$C30*gsib!$B$9</f>
        <v>0</v>
      </c>
      <c r="AI30" s="22">
        <f>S30*$C30*gsib!$B$10</f>
        <v>0</v>
      </c>
      <c r="AJ30" s="22">
        <f>T30*$C30*gsib!$B$11</f>
        <v>0</v>
      </c>
      <c r="AK30" s="22">
        <f>U30*$C30*gsib!$B$12</f>
        <v>0</v>
      </c>
      <c r="AL30" s="22">
        <f>V30*$C30*gsib!$B$13</f>
        <v>0</v>
      </c>
      <c r="AM30" s="22">
        <f t="shared" si="0"/>
        <v>8.5</v>
      </c>
      <c r="AN30" s="25">
        <f>AM30*constraints!$B$5</f>
        <v>4.093590721194366E-4</v>
      </c>
      <c r="AO30" s="29">
        <f t="shared" si="1"/>
        <v>2.4079945418790387E-8</v>
      </c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</row>
    <row r="31" spans="1:120" x14ac:dyDescent="0.2">
      <c r="A31" s="3">
        <f t="shared" si="2"/>
        <v>30</v>
      </c>
      <c r="B31" s="4" t="s">
        <v>66</v>
      </c>
      <c r="C31" s="8">
        <v>8500</v>
      </c>
      <c r="D31" s="8">
        <v>4000</v>
      </c>
      <c r="E31" s="8">
        <v>-2000</v>
      </c>
      <c r="F31" s="8">
        <v>70</v>
      </c>
      <c r="G31" s="8">
        <v>-1</v>
      </c>
      <c r="H31" s="10">
        <v>0</v>
      </c>
      <c r="I31" s="10">
        <v>0</v>
      </c>
      <c r="J31" s="10">
        <v>0</v>
      </c>
      <c r="K31" s="16">
        <v>0</v>
      </c>
      <c r="L31" s="16">
        <v>0</v>
      </c>
      <c r="M31" s="16">
        <v>1</v>
      </c>
      <c r="N31" s="16">
        <v>0</v>
      </c>
      <c r="O31" s="14">
        <v>1</v>
      </c>
      <c r="P31" s="14">
        <v>0</v>
      </c>
      <c r="Q31" s="14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7">
        <v>0</v>
      </c>
      <c r="X31" s="7">
        <v>0</v>
      </c>
      <c r="Y31" s="7">
        <v>0</v>
      </c>
      <c r="Z31" s="7">
        <v>0</v>
      </c>
      <c r="AA31" s="22">
        <f>K31*$C31*gsib!$B$2</f>
        <v>0</v>
      </c>
      <c r="AB31" s="22">
        <f>L31*$C31*gsib!$B$3</f>
        <v>0</v>
      </c>
      <c r="AC31" s="22">
        <f>M31*$C31*gsib!$B$4</f>
        <v>4.25</v>
      </c>
      <c r="AD31" s="22">
        <f>N31*$C31*gsib!$B$5</f>
        <v>0</v>
      </c>
      <c r="AE31" s="22">
        <f>O31*$C31*gsib!$B$6</f>
        <v>4.25</v>
      </c>
      <c r="AF31" s="22">
        <f>P31*$C31*gsib!$B$7</f>
        <v>0</v>
      </c>
      <c r="AG31" s="22">
        <f>Q31*$C31*gsib!$B$8</f>
        <v>0</v>
      </c>
      <c r="AH31" s="22">
        <f>R31*$C31*gsib!$B$9</f>
        <v>0</v>
      </c>
      <c r="AI31" s="22">
        <f>S31*$C31*gsib!$B$10</f>
        <v>0</v>
      </c>
      <c r="AJ31" s="22">
        <f>T31*$C31*gsib!$B$11</f>
        <v>0</v>
      </c>
      <c r="AK31" s="22">
        <f>U31*$C31*gsib!$B$12</f>
        <v>0</v>
      </c>
      <c r="AL31" s="22">
        <f>V31*$C31*gsib!$B$13</f>
        <v>0</v>
      </c>
      <c r="AM31" s="22">
        <f t="shared" si="0"/>
        <v>8.5</v>
      </c>
      <c r="AN31" s="25">
        <f>AM31*constraints!$B$5</f>
        <v>4.093590721194366E-4</v>
      </c>
      <c r="AO31" s="29">
        <f t="shared" si="1"/>
        <v>4.8159890837580775E-8</v>
      </c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</row>
    <row r="32" spans="1:120" x14ac:dyDescent="0.2">
      <c r="A32" s="3">
        <f t="shared" si="2"/>
        <v>31</v>
      </c>
      <c r="B32" s="4" t="s">
        <v>67</v>
      </c>
      <c r="C32" s="8">
        <v>20000</v>
      </c>
      <c r="D32" s="8">
        <v>20000</v>
      </c>
      <c r="E32" s="8">
        <v>-4000</v>
      </c>
      <c r="F32" s="8">
        <v>10</v>
      </c>
      <c r="G32" s="8">
        <v>-1</v>
      </c>
      <c r="H32" s="10">
        <v>0</v>
      </c>
      <c r="I32" s="10">
        <v>0</v>
      </c>
      <c r="J32" s="10">
        <v>0</v>
      </c>
      <c r="K32" s="16">
        <v>0</v>
      </c>
      <c r="L32" s="16">
        <v>0</v>
      </c>
      <c r="M32" s="16">
        <v>0</v>
      </c>
      <c r="N32" s="16">
        <v>0</v>
      </c>
      <c r="O32" s="14">
        <v>0</v>
      </c>
      <c r="P32" s="14">
        <v>0</v>
      </c>
      <c r="Q32" s="14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7">
        <v>0</v>
      </c>
      <c r="X32" s="7">
        <v>0</v>
      </c>
      <c r="Y32" s="7">
        <v>0</v>
      </c>
      <c r="Z32" s="7">
        <v>0</v>
      </c>
      <c r="AA32" s="22">
        <f>K32*$C32*gsib!$B$2</f>
        <v>0</v>
      </c>
      <c r="AB32" s="22">
        <f>L32*$C32*gsib!$B$3</f>
        <v>0</v>
      </c>
      <c r="AC32" s="22">
        <f>M32*$C32*gsib!$B$4</f>
        <v>0</v>
      </c>
      <c r="AD32" s="22">
        <f>N32*$C32*gsib!$B$5</f>
        <v>0</v>
      </c>
      <c r="AE32" s="22">
        <f>O32*$C32*gsib!$B$6</f>
        <v>0</v>
      </c>
      <c r="AF32" s="22">
        <f>P32*$C32*gsib!$B$7</f>
        <v>0</v>
      </c>
      <c r="AG32" s="22">
        <f>Q32*$C32*gsib!$B$8</f>
        <v>0</v>
      </c>
      <c r="AH32" s="22">
        <f>R32*$C32*gsib!$B$9</f>
        <v>0</v>
      </c>
      <c r="AI32" s="22">
        <f>S32*$C32*gsib!$B$10</f>
        <v>0</v>
      </c>
      <c r="AJ32" s="22">
        <f>T32*$C32*gsib!$B$11</f>
        <v>0</v>
      </c>
      <c r="AK32" s="22">
        <f>U32*$C32*gsib!$B$12</f>
        <v>0</v>
      </c>
      <c r="AL32" s="22">
        <f>V32*$C32*gsib!$B$13</f>
        <v>0</v>
      </c>
      <c r="AM32" s="22">
        <f t="shared" si="0"/>
        <v>0</v>
      </c>
      <c r="AN32" s="25">
        <f>AM32*constraints!$B$5</f>
        <v>0</v>
      </c>
      <c r="AO32" s="29">
        <f t="shared" si="1"/>
        <v>0</v>
      </c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</row>
    <row r="33" spans="1:120" x14ac:dyDescent="0.2">
      <c r="A33" s="3">
        <f t="shared" si="2"/>
        <v>32</v>
      </c>
      <c r="B33" s="4" t="s">
        <v>68</v>
      </c>
      <c r="C33" s="8">
        <v>12000</v>
      </c>
      <c r="D33" s="8">
        <v>4000</v>
      </c>
      <c r="E33" s="8">
        <v>-2500</v>
      </c>
      <c r="F33" s="8">
        <v>5</v>
      </c>
      <c r="G33" s="8">
        <v>-1</v>
      </c>
      <c r="H33" s="10">
        <v>0</v>
      </c>
      <c r="I33" s="10">
        <v>0</v>
      </c>
      <c r="J33" s="10">
        <v>0</v>
      </c>
      <c r="K33" s="16">
        <v>0</v>
      </c>
      <c r="L33" s="16">
        <v>0</v>
      </c>
      <c r="M33" s="16">
        <v>0</v>
      </c>
      <c r="N33" s="16">
        <v>0</v>
      </c>
      <c r="O33" s="14">
        <v>1</v>
      </c>
      <c r="P33" s="14">
        <v>0</v>
      </c>
      <c r="Q33" s="14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7">
        <v>0</v>
      </c>
      <c r="X33" s="7">
        <v>0</v>
      </c>
      <c r="Y33" s="7">
        <v>0</v>
      </c>
      <c r="Z33" s="7">
        <v>0</v>
      </c>
      <c r="AA33" s="22">
        <f>K33*$C33*gsib!$B$2</f>
        <v>0</v>
      </c>
      <c r="AB33" s="22">
        <f>L33*$C33*gsib!$B$3</f>
        <v>0</v>
      </c>
      <c r="AC33" s="22">
        <f>M33*$C33*gsib!$B$4</f>
        <v>0</v>
      </c>
      <c r="AD33" s="22">
        <f>N33*$C33*gsib!$B$5</f>
        <v>0</v>
      </c>
      <c r="AE33" s="22">
        <f>O33*$C33*gsib!$B$6</f>
        <v>6</v>
      </c>
      <c r="AF33" s="22">
        <f>P33*$C33*gsib!$B$7</f>
        <v>0</v>
      </c>
      <c r="AG33" s="22">
        <f>Q33*$C33*gsib!$B$8</f>
        <v>0</v>
      </c>
      <c r="AH33" s="22">
        <f>R33*$C33*gsib!$B$9</f>
        <v>0</v>
      </c>
      <c r="AI33" s="22">
        <f>S33*$C33*gsib!$B$10</f>
        <v>0</v>
      </c>
      <c r="AJ33" s="22">
        <f>T33*$C33*gsib!$B$11</f>
        <v>0</v>
      </c>
      <c r="AK33" s="22">
        <f>U33*$C33*gsib!$B$12</f>
        <v>0</v>
      </c>
      <c r="AL33" s="22">
        <f>V33*$C33*gsib!$B$13</f>
        <v>0</v>
      </c>
      <c r="AM33" s="22">
        <f t="shared" si="0"/>
        <v>6</v>
      </c>
      <c r="AN33" s="25">
        <f>AM33*constraints!$B$5</f>
        <v>2.8895934502548467E-4</v>
      </c>
      <c r="AO33" s="29">
        <f t="shared" si="1"/>
        <v>2.4079945418790391E-8</v>
      </c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</row>
    <row r="34" spans="1:120" x14ac:dyDescent="0.2">
      <c r="A34" s="3">
        <f t="shared" si="2"/>
        <v>33</v>
      </c>
      <c r="B34" s="4" t="s">
        <v>69</v>
      </c>
      <c r="C34" s="8">
        <v>7000</v>
      </c>
      <c r="D34" s="8">
        <v>3000</v>
      </c>
      <c r="E34" s="8">
        <v>-2000</v>
      </c>
      <c r="F34" s="8">
        <v>10</v>
      </c>
      <c r="G34" s="8">
        <v>-1</v>
      </c>
      <c r="H34" s="10">
        <v>0</v>
      </c>
      <c r="I34" s="10">
        <v>0</v>
      </c>
      <c r="J34" s="10">
        <v>0</v>
      </c>
      <c r="K34" s="16">
        <v>0</v>
      </c>
      <c r="L34" s="16">
        <v>0</v>
      </c>
      <c r="M34" s="16">
        <v>1</v>
      </c>
      <c r="N34" s="16">
        <v>0</v>
      </c>
      <c r="O34" s="14">
        <v>0</v>
      </c>
      <c r="P34" s="14">
        <v>0</v>
      </c>
      <c r="Q34" s="14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7">
        <v>0</v>
      </c>
      <c r="X34" s="7">
        <v>0</v>
      </c>
      <c r="Y34" s="7">
        <v>0</v>
      </c>
      <c r="Z34" s="7">
        <v>0</v>
      </c>
      <c r="AA34" s="22">
        <f>K34*$C34*gsib!$B$2</f>
        <v>0</v>
      </c>
      <c r="AB34" s="22">
        <f>L34*$C34*gsib!$B$3</f>
        <v>0</v>
      </c>
      <c r="AC34" s="22">
        <f>M34*$C34*gsib!$B$4</f>
        <v>3.5</v>
      </c>
      <c r="AD34" s="22">
        <f>N34*$C34*gsib!$B$5</f>
        <v>0</v>
      </c>
      <c r="AE34" s="22">
        <f>O34*$C34*gsib!$B$6</f>
        <v>0</v>
      </c>
      <c r="AF34" s="22">
        <f>P34*$C34*gsib!$B$7</f>
        <v>0</v>
      </c>
      <c r="AG34" s="22">
        <f>Q34*$C34*gsib!$B$8</f>
        <v>0</v>
      </c>
      <c r="AH34" s="22">
        <f>R34*$C34*gsib!$B$9</f>
        <v>0</v>
      </c>
      <c r="AI34" s="22">
        <f>S34*$C34*gsib!$B$10</f>
        <v>0</v>
      </c>
      <c r="AJ34" s="22">
        <f>T34*$C34*gsib!$B$11</f>
        <v>0</v>
      </c>
      <c r="AK34" s="22">
        <f>U34*$C34*gsib!$B$12</f>
        <v>0</v>
      </c>
      <c r="AL34" s="22">
        <f>V34*$C34*gsib!$B$13</f>
        <v>0</v>
      </c>
      <c r="AM34" s="22">
        <f t="shared" si="0"/>
        <v>3.5</v>
      </c>
      <c r="AN34" s="25">
        <f>AM34*constraints!$B$5</f>
        <v>1.6855961793153272E-4</v>
      </c>
      <c r="AO34" s="29">
        <f t="shared" si="1"/>
        <v>2.4079945418790387E-8</v>
      </c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</row>
    <row r="35" spans="1:120" x14ac:dyDescent="0.2">
      <c r="A35" s="3">
        <f t="shared" si="2"/>
        <v>34</v>
      </c>
      <c r="B35" s="4" t="s">
        <v>70</v>
      </c>
      <c r="C35" s="8">
        <v>3000</v>
      </c>
      <c r="D35" s="8">
        <v>1000</v>
      </c>
      <c r="E35" s="8">
        <v>-1000</v>
      </c>
      <c r="F35" s="8">
        <v>0</v>
      </c>
      <c r="G35" s="8">
        <v>-1</v>
      </c>
      <c r="H35" s="10">
        <v>0</v>
      </c>
      <c r="I35" s="10">
        <v>0</v>
      </c>
      <c r="J35" s="10">
        <v>0</v>
      </c>
      <c r="K35" s="16">
        <v>0</v>
      </c>
      <c r="L35" s="16">
        <v>0</v>
      </c>
      <c r="M35" s="16">
        <v>1</v>
      </c>
      <c r="N35" s="16">
        <v>0</v>
      </c>
      <c r="O35" s="14">
        <v>1</v>
      </c>
      <c r="P35" s="14">
        <v>0</v>
      </c>
      <c r="Q35" s="14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7">
        <v>0</v>
      </c>
      <c r="X35" s="7">
        <v>0</v>
      </c>
      <c r="Y35" s="7">
        <v>0</v>
      </c>
      <c r="Z35" s="7">
        <v>0</v>
      </c>
      <c r="AA35" s="22">
        <f>K35*$C35*gsib!$B$2</f>
        <v>0</v>
      </c>
      <c r="AB35" s="22">
        <f>L35*$C35*gsib!$B$3</f>
        <v>0</v>
      </c>
      <c r="AC35" s="22">
        <f>M35*$C35*gsib!$B$4</f>
        <v>1.5</v>
      </c>
      <c r="AD35" s="22">
        <f>N35*$C35*gsib!$B$5</f>
        <v>0</v>
      </c>
      <c r="AE35" s="22">
        <f>O35*$C35*gsib!$B$6</f>
        <v>1.5</v>
      </c>
      <c r="AF35" s="22">
        <f>P35*$C35*gsib!$B$7</f>
        <v>0</v>
      </c>
      <c r="AG35" s="22">
        <f>Q35*$C35*gsib!$B$8</f>
        <v>0</v>
      </c>
      <c r="AH35" s="22">
        <f>R35*$C35*gsib!$B$9</f>
        <v>0</v>
      </c>
      <c r="AI35" s="22">
        <f>S35*$C35*gsib!$B$10</f>
        <v>0</v>
      </c>
      <c r="AJ35" s="22">
        <f>T35*$C35*gsib!$B$11</f>
        <v>0</v>
      </c>
      <c r="AK35" s="22">
        <f>U35*$C35*gsib!$B$12</f>
        <v>0</v>
      </c>
      <c r="AL35" s="22">
        <f>V35*$C35*gsib!$B$13</f>
        <v>0</v>
      </c>
      <c r="AM35" s="22">
        <f t="shared" si="0"/>
        <v>3</v>
      </c>
      <c r="AN35" s="25">
        <f>AM35*constraints!$B$5</f>
        <v>1.4447967251274234E-4</v>
      </c>
      <c r="AO35" s="29">
        <f t="shared" si="1"/>
        <v>4.8159890837580781E-8</v>
      </c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</row>
    <row r="36" spans="1:120" x14ac:dyDescent="0.2">
      <c r="A36" s="3">
        <f t="shared" si="2"/>
        <v>35</v>
      </c>
      <c r="B36" s="4" t="s">
        <v>24</v>
      </c>
      <c r="C36" s="8">
        <v>53000</v>
      </c>
      <c r="D36" s="8">
        <v>1000000</v>
      </c>
      <c r="E36" s="8">
        <v>-50000</v>
      </c>
      <c r="F36" s="8">
        <v>-20</v>
      </c>
      <c r="G36" s="8">
        <v>-1</v>
      </c>
      <c r="H36" s="10">
        <v>0</v>
      </c>
      <c r="I36" s="10">
        <v>0</v>
      </c>
      <c r="J36" s="10">
        <v>0</v>
      </c>
      <c r="K36" s="16">
        <v>0</v>
      </c>
      <c r="L36" s="16">
        <v>0</v>
      </c>
      <c r="M36" s="16">
        <v>0</v>
      </c>
      <c r="N36" s="16">
        <v>0</v>
      </c>
      <c r="O36" s="14">
        <v>0</v>
      </c>
      <c r="P36" s="14">
        <v>0</v>
      </c>
      <c r="Q36" s="14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7">
        <v>0</v>
      </c>
      <c r="X36" s="7">
        <v>0</v>
      </c>
      <c r="Y36" s="7">
        <v>0</v>
      </c>
      <c r="Z36" s="7">
        <v>0</v>
      </c>
      <c r="AA36" s="22">
        <f>K36*$C36*gsib!$B$2</f>
        <v>0</v>
      </c>
      <c r="AB36" s="22">
        <f>L36*$C36*gsib!$B$3</f>
        <v>0</v>
      </c>
      <c r="AC36" s="22">
        <f>M36*$C36*gsib!$B$4</f>
        <v>0</v>
      </c>
      <c r="AD36" s="22">
        <f>N36*$C36*gsib!$B$5</f>
        <v>0</v>
      </c>
      <c r="AE36" s="22">
        <f>O36*$C36*gsib!$B$6</f>
        <v>0</v>
      </c>
      <c r="AF36" s="22">
        <f>P36*$C36*gsib!$B$7</f>
        <v>0</v>
      </c>
      <c r="AG36" s="22">
        <f>Q36*$C36*gsib!$B$8</f>
        <v>0</v>
      </c>
      <c r="AH36" s="22">
        <f>R36*$C36*gsib!$B$9</f>
        <v>0</v>
      </c>
      <c r="AI36" s="22">
        <f>S36*$C36*gsib!$B$10</f>
        <v>0</v>
      </c>
      <c r="AJ36" s="22">
        <f>T36*$C36*gsib!$B$11</f>
        <v>0</v>
      </c>
      <c r="AK36" s="22">
        <f>U36*$C36*gsib!$B$12</f>
        <v>0</v>
      </c>
      <c r="AL36" s="22">
        <f>V36*$C36*gsib!$B$13</f>
        <v>0</v>
      </c>
      <c r="AM36" s="22">
        <f t="shared" si="0"/>
        <v>0</v>
      </c>
      <c r="AN36" s="25">
        <f>AM36*constraints!$B$5</f>
        <v>0</v>
      </c>
      <c r="AO36" s="29">
        <f t="shared" si="1"/>
        <v>0</v>
      </c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</row>
    <row r="37" spans="1:120" x14ac:dyDescent="0.2">
      <c r="A37" s="3">
        <f t="shared" si="2"/>
        <v>36</v>
      </c>
      <c r="B37" s="4" t="s">
        <v>92</v>
      </c>
      <c r="C37" s="8">
        <f>C21</f>
        <v>0</v>
      </c>
      <c r="D37" s="8">
        <f t="shared" ref="D37:E37" si="4">D21</f>
        <v>0</v>
      </c>
      <c r="E37" s="8">
        <f t="shared" si="4"/>
        <v>0</v>
      </c>
      <c r="F37" s="8">
        <v>5</v>
      </c>
      <c r="G37" s="8">
        <v>-1</v>
      </c>
      <c r="H37" s="10">
        <v>0</v>
      </c>
      <c r="I37" s="10">
        <v>0</v>
      </c>
      <c r="J37" s="10">
        <v>0</v>
      </c>
      <c r="K37" s="16">
        <v>0</v>
      </c>
      <c r="L37" s="16">
        <v>0</v>
      </c>
      <c r="M37" s="16">
        <v>0</v>
      </c>
      <c r="N37" s="16">
        <v>0</v>
      </c>
      <c r="O37" s="14">
        <v>0</v>
      </c>
      <c r="P37" s="14">
        <v>0</v>
      </c>
      <c r="Q37" s="14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7">
        <v>0</v>
      </c>
      <c r="X37" s="7">
        <v>0</v>
      </c>
      <c r="Y37" s="7">
        <v>0</v>
      </c>
      <c r="Z37" s="7">
        <v>0</v>
      </c>
      <c r="AA37" s="22">
        <f>K37*$C37*gsib!$B$2</f>
        <v>0</v>
      </c>
      <c r="AB37" s="22">
        <f>L37*$C37*gsib!$B$3</f>
        <v>0</v>
      </c>
      <c r="AC37" s="22">
        <f>M37*$C37*gsib!$B$4</f>
        <v>0</v>
      </c>
      <c r="AD37" s="22">
        <f>N37*$C37*gsib!$B$5</f>
        <v>0</v>
      </c>
      <c r="AE37" s="22">
        <f>O37*$C37*gsib!$B$6</f>
        <v>0</v>
      </c>
      <c r="AF37" s="22">
        <f>P37*$C37*gsib!$B$7</f>
        <v>0</v>
      </c>
      <c r="AG37" s="22">
        <f>Q37*$C37*gsib!$B$8</f>
        <v>0</v>
      </c>
      <c r="AH37" s="22">
        <f>R37*$C37*gsib!$B$9</f>
        <v>0</v>
      </c>
      <c r="AI37" s="22">
        <f>S37*$C37*gsib!$B$10</f>
        <v>0</v>
      </c>
      <c r="AJ37" s="22">
        <f>T37*$C37*gsib!$B$11</f>
        <v>0</v>
      </c>
      <c r="AK37" s="22">
        <f>U37*$C37*gsib!$B$12</f>
        <v>0</v>
      </c>
      <c r="AL37" s="22">
        <f>V37*$C37*gsib!$B$13</f>
        <v>0</v>
      </c>
      <c r="AM37" s="22">
        <f t="shared" ref="AM37" si="5">SUM(AA37:AL37)</f>
        <v>0</v>
      </c>
      <c r="AN37" s="25">
        <f>AM37*constraints!$B$5</f>
        <v>0</v>
      </c>
      <c r="AO37" s="29">
        <f t="shared" si="1"/>
        <v>0</v>
      </c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</row>
    <row r="38" spans="1:120" x14ac:dyDescent="0.2">
      <c r="A38" s="3">
        <f t="shared" si="2"/>
        <v>37</v>
      </c>
      <c r="B38" s="4" t="s">
        <v>25</v>
      </c>
      <c r="C38" s="8">
        <v>54000</v>
      </c>
      <c r="D38" s="8">
        <v>100000</v>
      </c>
      <c r="E38" s="8">
        <v>-52500</v>
      </c>
      <c r="F38" s="8">
        <v>-1000</v>
      </c>
      <c r="G38" s="8">
        <v>-1</v>
      </c>
      <c r="H38" s="10">
        <v>0</v>
      </c>
      <c r="I38" s="10">
        <v>0</v>
      </c>
      <c r="J38" s="10">
        <v>0</v>
      </c>
      <c r="K38" s="16">
        <v>0</v>
      </c>
      <c r="L38" s="16">
        <v>0</v>
      </c>
      <c r="M38" s="16">
        <v>0</v>
      </c>
      <c r="N38" s="16">
        <v>0</v>
      </c>
      <c r="O38" s="14">
        <v>0</v>
      </c>
      <c r="P38" s="15">
        <v>1</v>
      </c>
      <c r="Q38" s="14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8">
        <v>1</v>
      </c>
      <c r="X38" s="8">
        <v>1</v>
      </c>
      <c r="Y38" s="8">
        <v>1</v>
      </c>
      <c r="Z38" s="8">
        <v>1</v>
      </c>
      <c r="AA38" s="22">
        <f>K38*$C38*gsib!$B$2</f>
        <v>0</v>
      </c>
      <c r="AB38" s="22">
        <f>L38*$C38*gsib!$B$3</f>
        <v>0</v>
      </c>
      <c r="AC38" s="22">
        <f>M38*$C38*gsib!$B$4</f>
        <v>0</v>
      </c>
      <c r="AD38" s="22">
        <f>N38*$C38*gsib!$B$5</f>
        <v>0</v>
      </c>
      <c r="AE38" s="22">
        <f>O38*$C38*gsib!$B$6</f>
        <v>0</v>
      </c>
      <c r="AF38" s="22">
        <f>P38*$C38*gsib!$B$7</f>
        <v>16.2</v>
      </c>
      <c r="AG38" s="22">
        <f>Q38*$C38*gsib!$B$8</f>
        <v>0</v>
      </c>
      <c r="AH38" s="22">
        <f>R38*$C38*gsib!$B$9</f>
        <v>0</v>
      </c>
      <c r="AI38" s="22">
        <f>S38*$C38*gsib!$B$10</f>
        <v>0</v>
      </c>
      <c r="AJ38" s="22">
        <f>T38*$C38*gsib!$B$11</f>
        <v>0</v>
      </c>
      <c r="AK38" s="22">
        <f>U38*$C38*gsib!$B$12</f>
        <v>0</v>
      </c>
      <c r="AL38" s="22">
        <f>V38*$C38*gsib!$B$13</f>
        <v>0</v>
      </c>
      <c r="AM38" s="22">
        <f t="shared" si="0"/>
        <v>16.2</v>
      </c>
      <c r="AN38" s="25">
        <f>AM38*constraints!$B$5</f>
        <v>7.8019023156880856E-4</v>
      </c>
      <c r="AO38" s="29">
        <f t="shared" si="1"/>
        <v>1.4447967251274232E-8</v>
      </c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</row>
    <row r="39" spans="1:120" x14ac:dyDescent="0.2">
      <c r="A39" s="3">
        <f t="shared" si="2"/>
        <v>38</v>
      </c>
      <c r="B39" s="4" t="s">
        <v>40</v>
      </c>
      <c r="C39" s="8">
        <v>8000</v>
      </c>
      <c r="D39" s="8">
        <v>13000</v>
      </c>
      <c r="E39" s="8">
        <v>-7000</v>
      </c>
      <c r="F39" s="8">
        <v>-650</v>
      </c>
      <c r="G39" s="8">
        <v>-1</v>
      </c>
      <c r="H39" s="10">
        <v>0</v>
      </c>
      <c r="I39" s="10">
        <v>0</v>
      </c>
      <c r="J39" s="10">
        <v>0</v>
      </c>
      <c r="K39" s="16">
        <v>0</v>
      </c>
      <c r="L39" s="16">
        <v>0</v>
      </c>
      <c r="M39" s="16">
        <v>0</v>
      </c>
      <c r="N39" s="16">
        <v>0</v>
      </c>
      <c r="O39" s="14">
        <v>0</v>
      </c>
      <c r="P39" s="15">
        <v>1</v>
      </c>
      <c r="Q39" s="14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8">
        <v>0</v>
      </c>
      <c r="X39" s="8">
        <v>1</v>
      </c>
      <c r="Y39" s="8">
        <v>1</v>
      </c>
      <c r="Z39" s="8">
        <v>1</v>
      </c>
      <c r="AA39" s="22">
        <f>K39*$C39*gsib!$B$2</f>
        <v>0</v>
      </c>
      <c r="AB39" s="22">
        <f>L39*$C39*gsib!$B$3</f>
        <v>0</v>
      </c>
      <c r="AC39" s="22">
        <f>M39*$C39*gsib!$B$4</f>
        <v>0</v>
      </c>
      <c r="AD39" s="22">
        <f>N39*$C39*gsib!$B$5</f>
        <v>0</v>
      </c>
      <c r="AE39" s="22">
        <f>O39*$C39*gsib!$B$6</f>
        <v>0</v>
      </c>
      <c r="AF39" s="22">
        <f>P39*$C39*gsib!$B$7</f>
        <v>2.4</v>
      </c>
      <c r="AG39" s="22">
        <f>Q39*$C39*gsib!$B$8</f>
        <v>0</v>
      </c>
      <c r="AH39" s="22">
        <f>R39*$C39*gsib!$B$9</f>
        <v>0</v>
      </c>
      <c r="AI39" s="22">
        <f>S39*$C39*gsib!$B$10</f>
        <v>0</v>
      </c>
      <c r="AJ39" s="22">
        <f>T39*$C39*gsib!$B$11</f>
        <v>0</v>
      </c>
      <c r="AK39" s="22">
        <f>U39*$C39*gsib!$B$12</f>
        <v>0</v>
      </c>
      <c r="AL39" s="22">
        <f>V39*$C39*gsib!$B$13</f>
        <v>0</v>
      </c>
      <c r="AM39" s="22">
        <f t="shared" si="0"/>
        <v>2.4</v>
      </c>
      <c r="AN39" s="25">
        <f>AM39*constraints!$B$5</f>
        <v>1.1558373801019386E-4</v>
      </c>
      <c r="AO39" s="29">
        <f t="shared" si="1"/>
        <v>1.4447967251274232E-8</v>
      </c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</row>
    <row r="40" spans="1:120" x14ac:dyDescent="0.2">
      <c r="A40" s="3">
        <f t="shared" si="2"/>
        <v>39</v>
      </c>
      <c r="B40" s="4" t="s">
        <v>41</v>
      </c>
      <c r="C40" s="8">
        <v>11000</v>
      </c>
      <c r="D40" s="8">
        <v>20000</v>
      </c>
      <c r="E40" s="8">
        <v>-9500</v>
      </c>
      <c r="F40" s="8">
        <v>-200</v>
      </c>
      <c r="G40" s="8">
        <v>-1</v>
      </c>
      <c r="H40" s="10">
        <v>0</v>
      </c>
      <c r="I40" s="10">
        <v>0</v>
      </c>
      <c r="J40" s="10">
        <v>0</v>
      </c>
      <c r="K40" s="16">
        <v>0</v>
      </c>
      <c r="L40" s="16">
        <v>0</v>
      </c>
      <c r="M40" s="16">
        <v>0</v>
      </c>
      <c r="N40" s="16">
        <v>0</v>
      </c>
      <c r="O40" s="14">
        <v>0</v>
      </c>
      <c r="P40" s="15">
        <v>1</v>
      </c>
      <c r="Q40" s="14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8">
        <v>0</v>
      </c>
      <c r="X40" s="8">
        <v>0</v>
      </c>
      <c r="Y40" s="8">
        <v>1</v>
      </c>
      <c r="Z40" s="8">
        <v>1</v>
      </c>
      <c r="AA40" s="22">
        <f>K40*$C40*gsib!$B$2</f>
        <v>0</v>
      </c>
      <c r="AB40" s="22">
        <f>L40*$C40*gsib!$B$3</f>
        <v>0</v>
      </c>
      <c r="AC40" s="22">
        <f>M40*$C40*gsib!$B$4</f>
        <v>0</v>
      </c>
      <c r="AD40" s="22">
        <f>N40*$C40*gsib!$B$5</f>
        <v>0</v>
      </c>
      <c r="AE40" s="22">
        <f>O40*$C40*gsib!$B$6</f>
        <v>0</v>
      </c>
      <c r="AF40" s="22">
        <f>P40*$C40*gsib!$B$7</f>
        <v>3.3</v>
      </c>
      <c r="AG40" s="22">
        <f>Q40*$C40*gsib!$B$8</f>
        <v>0</v>
      </c>
      <c r="AH40" s="22">
        <f>R40*$C40*gsib!$B$9</f>
        <v>0</v>
      </c>
      <c r="AI40" s="22">
        <f>S40*$C40*gsib!$B$10</f>
        <v>0</v>
      </c>
      <c r="AJ40" s="22">
        <f>T40*$C40*gsib!$B$11</f>
        <v>0</v>
      </c>
      <c r="AK40" s="22">
        <f>U40*$C40*gsib!$B$12</f>
        <v>0</v>
      </c>
      <c r="AL40" s="22">
        <f>V40*$C40*gsib!$B$13</f>
        <v>0</v>
      </c>
      <c r="AM40" s="22">
        <f t="shared" si="0"/>
        <v>3.3</v>
      </c>
      <c r="AN40" s="25">
        <f>AM40*constraints!$B$5</f>
        <v>1.5892763976401656E-4</v>
      </c>
      <c r="AO40" s="29">
        <f t="shared" si="1"/>
        <v>1.4447967251274234E-8</v>
      </c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</row>
    <row r="41" spans="1:120" x14ac:dyDescent="0.2">
      <c r="A41" s="3">
        <f t="shared" si="2"/>
        <v>40</v>
      </c>
      <c r="B41" s="4" t="s">
        <v>42</v>
      </c>
      <c r="C41" s="8">
        <v>43000</v>
      </c>
      <c r="D41" s="8">
        <v>60000</v>
      </c>
      <c r="E41" s="8">
        <v>-40000</v>
      </c>
      <c r="F41" s="8">
        <v>-120</v>
      </c>
      <c r="G41" s="8">
        <v>-1</v>
      </c>
      <c r="H41" s="10">
        <v>0</v>
      </c>
      <c r="I41" s="10">
        <v>0</v>
      </c>
      <c r="J41" s="10">
        <v>0</v>
      </c>
      <c r="K41" s="16">
        <v>0</v>
      </c>
      <c r="L41" s="16">
        <v>0</v>
      </c>
      <c r="M41" s="16">
        <v>0</v>
      </c>
      <c r="N41" s="16">
        <v>0</v>
      </c>
      <c r="O41" s="14">
        <v>0</v>
      </c>
      <c r="P41" s="15">
        <v>1</v>
      </c>
      <c r="Q41" s="14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8">
        <v>0</v>
      </c>
      <c r="X41" s="8">
        <v>0</v>
      </c>
      <c r="Y41" s="8">
        <v>0</v>
      </c>
      <c r="Z41" s="8">
        <v>1</v>
      </c>
      <c r="AA41" s="22">
        <f>K41*$C41*gsib!$B$2</f>
        <v>0</v>
      </c>
      <c r="AB41" s="22">
        <f>L41*$C41*gsib!$B$3</f>
        <v>0</v>
      </c>
      <c r="AC41" s="22">
        <f>M41*$C41*gsib!$B$4</f>
        <v>0</v>
      </c>
      <c r="AD41" s="22">
        <f>N41*$C41*gsib!$B$5</f>
        <v>0</v>
      </c>
      <c r="AE41" s="22">
        <f>O41*$C41*gsib!$B$6</f>
        <v>0</v>
      </c>
      <c r="AF41" s="22">
        <f>P41*$C41*gsib!$B$7</f>
        <v>12.899999999999999</v>
      </c>
      <c r="AG41" s="22">
        <f>Q41*$C41*gsib!$B$8</f>
        <v>0</v>
      </c>
      <c r="AH41" s="22">
        <f>R41*$C41*gsib!$B$9</f>
        <v>0</v>
      </c>
      <c r="AI41" s="22">
        <f>S41*$C41*gsib!$B$10</f>
        <v>0</v>
      </c>
      <c r="AJ41" s="22">
        <f>T41*$C41*gsib!$B$11</f>
        <v>0</v>
      </c>
      <c r="AK41" s="22">
        <f>U41*$C41*gsib!$B$12</f>
        <v>0</v>
      </c>
      <c r="AL41" s="22">
        <f>V41*$C41*gsib!$B$13</f>
        <v>0</v>
      </c>
      <c r="AM41" s="22">
        <f t="shared" si="0"/>
        <v>12.899999999999999</v>
      </c>
      <c r="AN41" s="25">
        <f>AM41*constraints!$B$5</f>
        <v>6.2126259180479194E-4</v>
      </c>
      <c r="AO41" s="29">
        <f t="shared" si="1"/>
        <v>1.444796725127423E-8</v>
      </c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</row>
    <row r="42" spans="1:120" x14ac:dyDescent="0.2">
      <c r="A42" s="4"/>
      <c r="B42" s="23"/>
      <c r="C42" s="23"/>
      <c r="D42" s="8"/>
      <c r="E42" s="8"/>
      <c r="F42" s="8"/>
      <c r="G42" s="8"/>
      <c r="H42" s="8"/>
      <c r="I42" s="8"/>
      <c r="J42" s="8"/>
      <c r="K42" s="9"/>
      <c r="L42" s="5"/>
      <c r="M42" s="5"/>
      <c r="N42" s="7"/>
      <c r="O42" s="7"/>
      <c r="P42" s="5"/>
      <c r="Q42" s="7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2">
        <f>SUM(AM2:AM41)</f>
        <v>622.92499999999984</v>
      </c>
      <c r="AN42" s="28">
        <f>SUM(AN2:AN41)</f>
        <v>3.0000000000000006E-2</v>
      </c>
      <c r="AP42" s="28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</row>
    <row r="43" spans="1:12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10"/>
      <c r="L43" s="5"/>
      <c r="M43" s="5"/>
      <c r="N43" s="7"/>
      <c r="O43" s="5"/>
      <c r="P43" s="5"/>
      <c r="Q43" s="5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</row>
    <row r="44" spans="1:120" x14ac:dyDescent="0.2">
      <c r="A44" s="5"/>
      <c r="B44" s="5"/>
      <c r="C44" s="8"/>
      <c r="D44" s="5"/>
      <c r="E44" s="5"/>
      <c r="F44" s="5">
        <f>-SUMPRODUCT(F2:F41,C2:C41)/10000</f>
        <v>-10545.75</v>
      </c>
      <c r="G44" s="5"/>
      <c r="H44" s="12"/>
      <c r="I44" s="5">
        <f>SUMPRODUCT(I2:I41,C2:C41)*constraints!B3</f>
        <v>30400</v>
      </c>
      <c r="J44" s="5">
        <f>SUMPRODUCT(J2:J41,C2:C41)*constraints!B2</f>
        <v>39048</v>
      </c>
      <c r="K44" s="10"/>
      <c r="L44" s="8"/>
      <c r="M44" s="8"/>
      <c r="N44" s="8"/>
      <c r="O44" s="5"/>
      <c r="P44" s="5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4">
        <v>0.03</v>
      </c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</row>
    <row r="45" spans="1:120" x14ac:dyDescent="0.2">
      <c r="B45" s="5"/>
      <c r="C45" s="8"/>
      <c r="D45" s="5"/>
      <c r="E45" s="5"/>
      <c r="F45" s="5"/>
      <c r="G45" s="5"/>
      <c r="H45" s="5"/>
      <c r="I45" s="5">
        <f>SUMPRODUCT(I2:I41,C2:C41)*11%</f>
        <v>41800</v>
      </c>
      <c r="J45" s="5">
        <f>SUMPRODUCT(J2:J41,C2:C41)*11%</f>
        <v>53691</v>
      </c>
      <c r="K45" s="10"/>
      <c r="L45" s="5"/>
      <c r="M45" s="5"/>
      <c r="N45" s="7"/>
      <c r="O45" s="5"/>
      <c r="P45" s="5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6">
        <f>AM44/AM42</f>
        <v>4.8159890837580777E-5</v>
      </c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</row>
    <row r="46" spans="1:120" x14ac:dyDescent="0.2">
      <c r="B46" s="5"/>
      <c r="C46" s="5"/>
      <c r="D46" s="5"/>
      <c r="E46" s="5"/>
      <c r="F46" s="5"/>
      <c r="G46" s="5"/>
      <c r="H46" s="5"/>
      <c r="I46" s="5"/>
      <c r="J46" s="5"/>
      <c r="K46" s="10"/>
      <c r="L46" s="5"/>
      <c r="M46" s="5"/>
      <c r="N46" s="7"/>
      <c r="O46" s="5"/>
      <c r="P46" s="5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</row>
    <row r="47" spans="1:120" x14ac:dyDescent="0.2">
      <c r="B47" s="4" t="s">
        <v>29</v>
      </c>
      <c r="C47" s="8">
        <f>SUM(C2:C21)</f>
        <v>665000</v>
      </c>
      <c r="D47" s="5"/>
      <c r="E47" s="5"/>
      <c r="F47" s="5"/>
      <c r="G47" s="5"/>
      <c r="H47" s="5"/>
      <c r="I47" s="5"/>
      <c r="J47" s="5"/>
      <c r="K47" s="10"/>
      <c r="L47" s="23"/>
      <c r="M47" s="23"/>
      <c r="N47" s="7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</row>
    <row r="48" spans="1:120" x14ac:dyDescent="0.2">
      <c r="B48" s="4" t="s">
        <v>30</v>
      </c>
      <c r="C48" s="8">
        <f>SUM(C22:C41)</f>
        <v>665000</v>
      </c>
      <c r="D48" s="5"/>
      <c r="E48" s="5"/>
      <c r="F48" s="5"/>
      <c r="G48" s="5"/>
      <c r="H48" s="5"/>
      <c r="I48" s="5"/>
      <c r="J48" s="5"/>
      <c r="K48" s="10"/>
      <c r="L48" s="23"/>
      <c r="M48" s="23"/>
      <c r="N48" s="7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</row>
    <row r="49" spans="2:120" x14ac:dyDescent="0.2">
      <c r="B49" s="4" t="s">
        <v>26</v>
      </c>
      <c r="C49" s="8">
        <f>C47-C48</f>
        <v>0</v>
      </c>
      <c r="D49" s="23"/>
      <c r="E49" s="23"/>
      <c r="F49" s="23"/>
      <c r="G49" s="23"/>
      <c r="H49" s="23"/>
      <c r="I49" s="23"/>
      <c r="J49" s="23"/>
      <c r="K49" s="10"/>
      <c r="L49" s="23"/>
      <c r="M49" s="23"/>
      <c r="N49" s="7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</row>
    <row r="50" spans="2:120" x14ac:dyDescent="0.2">
      <c r="B50" s="23"/>
      <c r="C50" s="23"/>
      <c r="D50" s="23"/>
      <c r="E50" s="23"/>
      <c r="F50" s="23"/>
      <c r="G50" s="23"/>
      <c r="H50" s="23"/>
      <c r="I50" s="23"/>
      <c r="J50" s="23"/>
      <c r="K50" s="10"/>
      <c r="L50" s="23"/>
      <c r="M50" s="23"/>
      <c r="N50" s="7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</row>
    <row r="51" spans="2:120" x14ac:dyDescent="0.2">
      <c r="B51" s="23"/>
      <c r="C51" s="23"/>
      <c r="D51" s="23"/>
      <c r="E51" s="23"/>
      <c r="F51" s="23"/>
      <c r="G51" s="23"/>
      <c r="H51" s="23"/>
      <c r="I51" s="23"/>
      <c r="J51" s="23"/>
      <c r="K51" s="10"/>
      <c r="L51" s="23"/>
      <c r="M51" s="23"/>
      <c r="N51" s="8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</row>
    <row r="52" spans="2:120" x14ac:dyDescent="0.2">
      <c r="B52" s="23"/>
      <c r="C52" s="23"/>
      <c r="D52" s="23"/>
      <c r="E52" s="23"/>
      <c r="F52" s="23"/>
      <c r="G52" s="23"/>
      <c r="H52" s="23"/>
      <c r="I52" s="23"/>
      <c r="J52" s="23"/>
      <c r="K52" s="10"/>
      <c r="L52" s="23"/>
      <c r="M52" s="23"/>
      <c r="N52" s="8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</row>
    <row r="53" spans="2:120" x14ac:dyDescent="0.2">
      <c r="B53" s="23"/>
      <c r="C53" s="23"/>
      <c r="D53" s="23"/>
      <c r="E53" s="23"/>
      <c r="F53" s="23"/>
      <c r="G53" s="23"/>
      <c r="H53" s="23"/>
      <c r="I53" s="23"/>
      <c r="J53" s="23"/>
      <c r="K53" s="10"/>
      <c r="L53" s="23"/>
      <c r="M53" s="23"/>
      <c r="N53" s="8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</row>
    <row r="54" spans="2:120" x14ac:dyDescent="0.2">
      <c r="B54" s="23"/>
      <c r="C54" s="23"/>
      <c r="D54" s="23"/>
      <c r="E54" s="23"/>
      <c r="F54" s="23"/>
      <c r="G54" s="23"/>
      <c r="H54" s="23"/>
      <c r="I54" s="23"/>
      <c r="J54" s="23"/>
      <c r="K54" s="10"/>
      <c r="L54" s="23"/>
      <c r="M54" s="23"/>
      <c r="N54" s="8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</row>
    <row r="55" spans="2:120" x14ac:dyDescent="0.2">
      <c r="B55" s="23"/>
      <c r="C55" s="23"/>
      <c r="D55" s="23"/>
      <c r="E55" s="23"/>
      <c r="F55" s="23"/>
      <c r="G55" s="23"/>
      <c r="H55" s="23"/>
      <c r="I55" s="23"/>
      <c r="J55" s="23"/>
      <c r="K55" s="10"/>
      <c r="L55" s="23"/>
      <c r="M55" s="23"/>
      <c r="N55" s="8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</row>
    <row r="56" spans="2:120" x14ac:dyDescent="0.2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8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</row>
    <row r="57" spans="2:120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8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</row>
    <row r="58" spans="2:120" x14ac:dyDescent="0.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8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</row>
    <row r="59" spans="2:120" x14ac:dyDescent="0.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8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</row>
    <row r="60" spans="2:120" x14ac:dyDescent="0.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8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</row>
    <row r="61" spans="2:120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8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</row>
    <row r="62" spans="2:120" x14ac:dyDescent="0.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8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</row>
    <row r="63" spans="2:120" x14ac:dyDescent="0.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8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</row>
    <row r="64" spans="2:120" x14ac:dyDescent="0.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</row>
    <row r="65" spans="2:120" x14ac:dyDescent="0.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</row>
    <row r="66" spans="2:120" x14ac:dyDescent="0.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</row>
    <row r="67" spans="2:120" x14ac:dyDescent="0.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</row>
    <row r="68" spans="2:120" x14ac:dyDescent="0.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</row>
    <row r="69" spans="2:120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</row>
    <row r="70" spans="2:120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</row>
    <row r="71" spans="2:120" x14ac:dyDescent="0.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</row>
    <row r="72" spans="2:120" x14ac:dyDescent="0.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</row>
    <row r="73" spans="2:120" x14ac:dyDescent="0.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</row>
    <row r="74" spans="2:120" x14ac:dyDescent="0.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</row>
    <row r="75" spans="2:120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</row>
    <row r="76" spans="2:120" x14ac:dyDescent="0.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</row>
    <row r="77" spans="2:120" x14ac:dyDescent="0.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</row>
    <row r="78" spans="2:120" x14ac:dyDescent="0.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</row>
    <row r="79" spans="2:120" x14ac:dyDescent="0.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</row>
    <row r="80" spans="2:120" x14ac:dyDescent="0.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</row>
    <row r="81" spans="2:120" x14ac:dyDescent="0.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</row>
    <row r="82" spans="2:120" x14ac:dyDescent="0.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</row>
    <row r="83" spans="2:120" x14ac:dyDescent="0.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</row>
    <row r="84" spans="2:120" x14ac:dyDescent="0.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</row>
    <row r="85" spans="2:120" x14ac:dyDescent="0.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</row>
    <row r="86" spans="2:120" x14ac:dyDescent="0.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</row>
    <row r="87" spans="2:120" x14ac:dyDescent="0.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</row>
    <row r="88" spans="2:120" x14ac:dyDescent="0.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</row>
    <row r="89" spans="2:120" x14ac:dyDescent="0.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</row>
    <row r="90" spans="2:120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</row>
    <row r="91" spans="2:120" x14ac:dyDescent="0.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</row>
    <row r="92" spans="2:120" x14ac:dyDescent="0.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</row>
    <row r="93" spans="2:120" x14ac:dyDescent="0.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</row>
    <row r="94" spans="2:120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</row>
    <row r="95" spans="2:120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</row>
    <row r="96" spans="2:120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</row>
    <row r="97" spans="2:120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</row>
    <row r="98" spans="2:120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</row>
    <row r="99" spans="2:120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</row>
    <row r="100" spans="2:120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</row>
    <row r="101" spans="2:120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</row>
    <row r="102" spans="2:120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</row>
    <row r="103" spans="2:120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</row>
    <row r="104" spans="2:120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</row>
    <row r="105" spans="2:120" x14ac:dyDescent="0.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</row>
    <row r="106" spans="2:120" x14ac:dyDescent="0.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</row>
    <row r="107" spans="2:120" x14ac:dyDescent="0.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</row>
    <row r="108" spans="2:120" x14ac:dyDescent="0.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</row>
    <row r="109" spans="2:120" x14ac:dyDescent="0.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</row>
    <row r="110" spans="2:120" x14ac:dyDescent="0.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</row>
    <row r="111" spans="2:120" x14ac:dyDescent="0.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</row>
    <row r="112" spans="2:120" x14ac:dyDescent="0.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</row>
    <row r="113" spans="2:120" x14ac:dyDescent="0.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</row>
    <row r="114" spans="2:120" x14ac:dyDescent="0.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</row>
    <row r="115" spans="2:120" x14ac:dyDescent="0.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</row>
    <row r="116" spans="2:120" x14ac:dyDescent="0.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</row>
    <row r="117" spans="2:120" x14ac:dyDescent="0.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</row>
    <row r="118" spans="2:120" x14ac:dyDescent="0.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</row>
    <row r="119" spans="2:120" x14ac:dyDescent="0.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</row>
    <row r="120" spans="2:120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</row>
    <row r="121" spans="2:120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</row>
    <row r="122" spans="2:120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</row>
    <row r="123" spans="2:120" x14ac:dyDescent="0.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</row>
    <row r="124" spans="2:120" x14ac:dyDescent="0.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</row>
    <row r="125" spans="2:120" x14ac:dyDescent="0.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</row>
    <row r="126" spans="2:120" x14ac:dyDescent="0.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</row>
    <row r="127" spans="2:120" x14ac:dyDescent="0.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</row>
    <row r="128" spans="2:120" x14ac:dyDescent="0.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</row>
    <row r="129" spans="2:120" x14ac:dyDescent="0.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</row>
    <row r="130" spans="2:120" x14ac:dyDescent="0.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</row>
    <row r="131" spans="2:120" x14ac:dyDescent="0.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</row>
    <row r="132" spans="2:120" x14ac:dyDescent="0.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</row>
    <row r="133" spans="2:120" x14ac:dyDescent="0.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</row>
    <row r="134" spans="2:120" x14ac:dyDescent="0.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</row>
    <row r="135" spans="2:120" x14ac:dyDescent="0.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</row>
    <row r="136" spans="2:120" x14ac:dyDescent="0.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</row>
    <row r="137" spans="2:120" x14ac:dyDescent="0.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</row>
    <row r="138" spans="2:120" x14ac:dyDescent="0.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</row>
    <row r="139" spans="2:120" x14ac:dyDescent="0.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</row>
    <row r="140" spans="2:120" x14ac:dyDescent="0.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</row>
    <row r="141" spans="2:120" x14ac:dyDescent="0.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</row>
    <row r="142" spans="2:120" x14ac:dyDescent="0.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</row>
    <row r="143" spans="2:120" x14ac:dyDescent="0.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</row>
    <row r="144" spans="2:120" x14ac:dyDescent="0.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</row>
    <row r="145" spans="2:120" x14ac:dyDescent="0.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</row>
    <row r="146" spans="2:120" x14ac:dyDescent="0.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</row>
    <row r="147" spans="2:120" x14ac:dyDescent="0.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</row>
    <row r="148" spans="2:120" x14ac:dyDescent="0.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</row>
    <row r="149" spans="2:120" x14ac:dyDescent="0.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</row>
    <row r="150" spans="2:120" x14ac:dyDescent="0.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</row>
    <row r="151" spans="2:120" x14ac:dyDescent="0.2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</row>
    <row r="152" spans="2:120" x14ac:dyDescent="0.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</row>
    <row r="153" spans="2:120" x14ac:dyDescent="0.2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</row>
    <row r="154" spans="2:120" x14ac:dyDescent="0.2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</row>
    <row r="155" spans="2:120" x14ac:dyDescent="0.2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</row>
    <row r="156" spans="2:120" x14ac:dyDescent="0.2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</row>
    <row r="157" spans="2:120" x14ac:dyDescent="0.2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</row>
    <row r="158" spans="2:120" x14ac:dyDescent="0.2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</row>
    <row r="159" spans="2:120" x14ac:dyDescent="0.2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</row>
    <row r="160" spans="2:120" x14ac:dyDescent="0.2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</row>
    <row r="161" spans="2:120" x14ac:dyDescent="0.2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</row>
    <row r="162" spans="2:120" x14ac:dyDescent="0.2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</row>
    <row r="163" spans="2:120" x14ac:dyDescent="0.2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</row>
    <row r="164" spans="2:120" x14ac:dyDescent="0.2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</row>
    <row r="165" spans="2:120" x14ac:dyDescent="0.2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</row>
    <row r="166" spans="2:120" x14ac:dyDescent="0.2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</row>
    <row r="167" spans="2:120" x14ac:dyDescent="0.2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</row>
    <row r="168" spans="2:120" x14ac:dyDescent="0.2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</row>
    <row r="169" spans="2:120" x14ac:dyDescent="0.2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</row>
    <row r="170" spans="2:120" x14ac:dyDescent="0.2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</row>
    <row r="171" spans="2:120" x14ac:dyDescent="0.2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</row>
    <row r="172" spans="2:120" x14ac:dyDescent="0.2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</row>
    <row r="173" spans="2:120" x14ac:dyDescent="0.2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</row>
    <row r="174" spans="2:120" x14ac:dyDescent="0.2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</row>
    <row r="175" spans="2:120" x14ac:dyDescent="0.2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</row>
    <row r="176" spans="2:120" x14ac:dyDescent="0.2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</row>
    <row r="177" spans="2:120" x14ac:dyDescent="0.2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</row>
    <row r="178" spans="2:120" x14ac:dyDescent="0.2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</row>
    <row r="179" spans="2:120" x14ac:dyDescent="0.2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</row>
    <row r="180" spans="2:120" x14ac:dyDescent="0.2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</row>
    <row r="181" spans="2:120" x14ac:dyDescent="0.2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</row>
    <row r="182" spans="2:120" x14ac:dyDescent="0.2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</row>
    <row r="183" spans="2:120" x14ac:dyDescent="0.2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</row>
    <row r="184" spans="2:120" x14ac:dyDescent="0.2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</row>
    <row r="185" spans="2:120" x14ac:dyDescent="0.2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</row>
    <row r="186" spans="2:120" x14ac:dyDescent="0.2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</row>
    <row r="187" spans="2:120" x14ac:dyDescent="0.2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</row>
    <row r="188" spans="2:120" x14ac:dyDescent="0.2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</row>
    <row r="189" spans="2:120" x14ac:dyDescent="0.2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</row>
    <row r="190" spans="2:120" x14ac:dyDescent="0.2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</row>
    <row r="191" spans="2:120" x14ac:dyDescent="0.2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</row>
    <row r="192" spans="2:120" x14ac:dyDescent="0.2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</row>
    <row r="193" spans="2:120" x14ac:dyDescent="0.2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</row>
    <row r="194" spans="2:120" x14ac:dyDescent="0.2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</row>
    <row r="195" spans="2:120" x14ac:dyDescent="0.2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</row>
    <row r="196" spans="2:120" x14ac:dyDescent="0.2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</row>
    <row r="197" spans="2:120" x14ac:dyDescent="0.2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</row>
    <row r="198" spans="2:120" x14ac:dyDescent="0.2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</row>
    <row r="199" spans="2:120" x14ac:dyDescent="0.2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</row>
    <row r="200" spans="2:120" x14ac:dyDescent="0.2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</row>
    <row r="201" spans="2:120" x14ac:dyDescent="0.2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</row>
    <row r="202" spans="2:120" x14ac:dyDescent="0.2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</row>
    <row r="203" spans="2:120" x14ac:dyDescent="0.2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</row>
    <row r="204" spans="2:120" x14ac:dyDescent="0.2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</row>
    <row r="205" spans="2:120" x14ac:dyDescent="0.2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</row>
    <row r="206" spans="2:120" x14ac:dyDescent="0.2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</row>
    <row r="207" spans="2:120" x14ac:dyDescent="0.2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</row>
    <row r="208" spans="2:120" x14ac:dyDescent="0.2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</row>
    <row r="209" spans="2:120" x14ac:dyDescent="0.2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</row>
    <row r="210" spans="2:120" x14ac:dyDescent="0.2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</row>
    <row r="211" spans="2:120" x14ac:dyDescent="0.2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</row>
    <row r="212" spans="2:120" x14ac:dyDescent="0.2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</row>
    <row r="213" spans="2:120" x14ac:dyDescent="0.2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</row>
    <row r="214" spans="2:120" x14ac:dyDescent="0.2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</row>
    <row r="215" spans="2:120" x14ac:dyDescent="0.2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</row>
    <row r="216" spans="2:120" x14ac:dyDescent="0.2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</row>
    <row r="217" spans="2:120" x14ac:dyDescent="0.2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</row>
    <row r="218" spans="2:120" x14ac:dyDescent="0.2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</row>
    <row r="219" spans="2:120" x14ac:dyDescent="0.2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</row>
    <row r="220" spans="2:120" x14ac:dyDescent="0.2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</row>
    <row r="221" spans="2:120" x14ac:dyDescent="0.2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</row>
    <row r="222" spans="2:120" x14ac:dyDescent="0.2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</row>
    <row r="223" spans="2:120" x14ac:dyDescent="0.2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</row>
    <row r="224" spans="2:120" x14ac:dyDescent="0.2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</row>
    <row r="225" spans="2:120" x14ac:dyDescent="0.2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</row>
    <row r="226" spans="2:120" x14ac:dyDescent="0.2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</row>
    <row r="227" spans="2:120" x14ac:dyDescent="0.2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</row>
    <row r="228" spans="2:120" x14ac:dyDescent="0.2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</row>
    <row r="229" spans="2:120" x14ac:dyDescent="0.2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</row>
    <row r="230" spans="2:120" x14ac:dyDescent="0.2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</row>
    <row r="231" spans="2:120" x14ac:dyDescent="0.2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</row>
    <row r="232" spans="2:120" x14ac:dyDescent="0.2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</row>
    <row r="233" spans="2:120" x14ac:dyDescent="0.2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</row>
    <row r="234" spans="2:120" x14ac:dyDescent="0.2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</row>
    <row r="235" spans="2:120" x14ac:dyDescent="0.2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</row>
    <row r="236" spans="2:120" x14ac:dyDescent="0.2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</row>
    <row r="237" spans="2:120" x14ac:dyDescent="0.2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</row>
    <row r="238" spans="2:120" x14ac:dyDescent="0.2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</row>
    <row r="239" spans="2:120" x14ac:dyDescent="0.2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</row>
    <row r="240" spans="2:120" x14ac:dyDescent="0.2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</row>
    <row r="241" spans="2:120" x14ac:dyDescent="0.2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</row>
    <row r="242" spans="2:120" x14ac:dyDescent="0.2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</row>
    <row r="243" spans="2:120" x14ac:dyDescent="0.2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</row>
    <row r="244" spans="2:120" x14ac:dyDescent="0.2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</row>
    <row r="245" spans="2:120" x14ac:dyDescent="0.2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</row>
    <row r="246" spans="2:120" x14ac:dyDescent="0.2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</row>
    <row r="247" spans="2:120" x14ac:dyDescent="0.2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</row>
    <row r="248" spans="2:120" x14ac:dyDescent="0.2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</row>
    <row r="249" spans="2:120" x14ac:dyDescent="0.2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</row>
    <row r="250" spans="2:120" x14ac:dyDescent="0.2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</row>
    <row r="251" spans="2:120" x14ac:dyDescent="0.2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</row>
    <row r="252" spans="2:120" x14ac:dyDescent="0.2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</row>
    <row r="253" spans="2:120" x14ac:dyDescent="0.2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</row>
    <row r="254" spans="2:120" x14ac:dyDescent="0.2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</row>
    <row r="255" spans="2:120" x14ac:dyDescent="0.2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</row>
    <row r="256" spans="2:120" x14ac:dyDescent="0.2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</row>
    <row r="257" spans="2:120" x14ac:dyDescent="0.2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</row>
    <row r="258" spans="2:120" x14ac:dyDescent="0.2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</row>
    <row r="259" spans="2:120" x14ac:dyDescent="0.2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</row>
    <row r="260" spans="2:120" x14ac:dyDescent="0.2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</row>
    <row r="261" spans="2:120" x14ac:dyDescent="0.2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</row>
    <row r="262" spans="2:120" x14ac:dyDescent="0.2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</row>
    <row r="263" spans="2:120" x14ac:dyDescent="0.2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</row>
    <row r="264" spans="2:120" x14ac:dyDescent="0.2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</row>
    <row r="265" spans="2:120" x14ac:dyDescent="0.2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</row>
    <row r="266" spans="2:120" x14ac:dyDescent="0.2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</row>
    <row r="267" spans="2:120" x14ac:dyDescent="0.2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</row>
    <row r="268" spans="2:120" x14ac:dyDescent="0.2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</row>
    <row r="269" spans="2:120" x14ac:dyDescent="0.2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</row>
    <row r="270" spans="2:120" x14ac:dyDescent="0.2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</row>
    <row r="271" spans="2:120" x14ac:dyDescent="0.2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</row>
    <row r="272" spans="2:120" x14ac:dyDescent="0.2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</row>
    <row r="273" spans="2:120" x14ac:dyDescent="0.2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</row>
    <row r="274" spans="2:120" x14ac:dyDescent="0.2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</row>
    <row r="275" spans="2:120" x14ac:dyDescent="0.2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</row>
    <row r="276" spans="2:120" x14ac:dyDescent="0.2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</row>
    <row r="277" spans="2:120" x14ac:dyDescent="0.2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</row>
    <row r="278" spans="2:120" x14ac:dyDescent="0.2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</row>
    <row r="279" spans="2:120" x14ac:dyDescent="0.2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</row>
    <row r="280" spans="2:120" x14ac:dyDescent="0.2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</row>
    <row r="281" spans="2:120" x14ac:dyDescent="0.2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</row>
    <row r="282" spans="2:120" x14ac:dyDescent="0.2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</row>
    <row r="283" spans="2:120" x14ac:dyDescent="0.2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</row>
    <row r="284" spans="2:120" x14ac:dyDescent="0.2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</row>
    <row r="285" spans="2:120" x14ac:dyDescent="0.2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</row>
    <row r="286" spans="2:120" x14ac:dyDescent="0.2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</row>
    <row r="287" spans="2:120" x14ac:dyDescent="0.2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</row>
    <row r="288" spans="2:120" x14ac:dyDescent="0.2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</row>
    <row r="289" spans="2:120" x14ac:dyDescent="0.2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</row>
    <row r="290" spans="2:120" x14ac:dyDescent="0.2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</row>
    <row r="291" spans="2:120" x14ac:dyDescent="0.2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</row>
    <row r="292" spans="2:120" x14ac:dyDescent="0.2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</row>
    <row r="293" spans="2:120" x14ac:dyDescent="0.2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</row>
    <row r="294" spans="2:120" x14ac:dyDescent="0.2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</row>
    <row r="295" spans="2:120" x14ac:dyDescent="0.2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</row>
    <row r="296" spans="2:120" x14ac:dyDescent="0.2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</row>
    <row r="297" spans="2:120" x14ac:dyDescent="0.2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</row>
    <row r="298" spans="2:120" x14ac:dyDescent="0.2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</row>
    <row r="299" spans="2:120" x14ac:dyDescent="0.2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</row>
    <row r="300" spans="2:120" x14ac:dyDescent="0.2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</row>
    <row r="301" spans="2:120" x14ac:dyDescent="0.2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</row>
    <row r="302" spans="2:120" x14ac:dyDescent="0.2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</row>
    <row r="303" spans="2:120" x14ac:dyDescent="0.2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</row>
    <row r="304" spans="2:120" x14ac:dyDescent="0.2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</row>
    <row r="305" spans="2:120" x14ac:dyDescent="0.2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</row>
    <row r="306" spans="2:120" x14ac:dyDescent="0.2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</row>
    <row r="307" spans="2:120" x14ac:dyDescent="0.2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</row>
    <row r="308" spans="2:120" x14ac:dyDescent="0.2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</row>
    <row r="309" spans="2:120" x14ac:dyDescent="0.2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  <c r="DK309" s="23"/>
      <c r="DL309" s="23"/>
      <c r="DM309" s="23"/>
      <c r="DN309" s="23"/>
      <c r="DO309" s="23"/>
      <c r="DP309" s="23"/>
    </row>
    <row r="310" spans="2:120" x14ac:dyDescent="0.2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</row>
    <row r="311" spans="2:120" x14ac:dyDescent="0.2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</row>
    <row r="312" spans="2:120" x14ac:dyDescent="0.2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</row>
    <row r="313" spans="2:120" x14ac:dyDescent="0.2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</row>
    <row r="314" spans="2:120" x14ac:dyDescent="0.2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</row>
    <row r="315" spans="2:120" x14ac:dyDescent="0.2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</row>
    <row r="316" spans="2:120" x14ac:dyDescent="0.2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</row>
    <row r="317" spans="2:120" x14ac:dyDescent="0.2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</row>
    <row r="318" spans="2:120" x14ac:dyDescent="0.2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</row>
    <row r="319" spans="2:120" x14ac:dyDescent="0.2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</row>
    <row r="320" spans="2:120" x14ac:dyDescent="0.2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</row>
    <row r="321" spans="2:120" x14ac:dyDescent="0.2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</row>
    <row r="322" spans="2:120" x14ac:dyDescent="0.2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EFEE-149B-214C-ABE9-E743635185BD}">
  <dimension ref="A1:E5"/>
  <sheetViews>
    <sheetView workbookViewId="0">
      <selection activeCell="J11" sqref="J11"/>
    </sheetView>
  </sheetViews>
  <sheetFormatPr baseColWidth="10" defaultRowHeight="16" x14ac:dyDescent="0.2"/>
  <cols>
    <col min="2" max="2" width="12.33203125" bestFit="1" customWidth="1"/>
    <col min="4" max="4" width="12.1640625" customWidth="1"/>
  </cols>
  <sheetData>
    <row r="1" spans="1:5" x14ac:dyDescent="0.2">
      <c r="B1" s="11" t="s">
        <v>34</v>
      </c>
      <c r="C1" s="11" t="s">
        <v>35</v>
      </c>
      <c r="D1" s="11" t="s">
        <v>36</v>
      </c>
      <c r="E1" s="11" t="s">
        <v>37</v>
      </c>
    </row>
    <row r="2" spans="1:5" x14ac:dyDescent="0.2">
      <c r="A2" t="s">
        <v>38</v>
      </c>
      <c r="B2">
        <v>0.08</v>
      </c>
      <c r="C2">
        <f>B2+ 0.015</f>
        <v>9.5000000000000001E-2</v>
      </c>
      <c r="D2">
        <f>C2+0.02</f>
        <v>0.115</v>
      </c>
      <c r="E2">
        <f>D2+0.08</f>
        <v>0.19500000000000001</v>
      </c>
    </row>
    <row r="3" spans="1:5" x14ac:dyDescent="0.2">
      <c r="A3" t="s">
        <v>39</v>
      </c>
      <c r="B3">
        <v>0.08</v>
      </c>
      <c r="C3">
        <f>B3+ 0.015</f>
        <v>9.5000000000000001E-2</v>
      </c>
      <c r="D3">
        <f>C3+0.02</f>
        <v>0.115</v>
      </c>
      <c r="E3">
        <f>D3+0.08</f>
        <v>0.19500000000000001</v>
      </c>
    </row>
    <row r="4" spans="1:5" x14ac:dyDescent="0.2">
      <c r="A4" t="s">
        <v>71</v>
      </c>
      <c r="B4">
        <v>7.4999999999999997E-2</v>
      </c>
      <c r="C4">
        <v>0.09</v>
      </c>
    </row>
    <row r="5" spans="1:5" x14ac:dyDescent="0.2">
      <c r="A5" t="s">
        <v>78</v>
      </c>
      <c r="B5" s="27">
        <v>4.8159890837580777E-5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0FE4-0129-D249-9D4A-10F8B4AEA427}">
  <dimension ref="A1:B13"/>
  <sheetViews>
    <sheetView workbookViewId="0">
      <selection activeCell="B2" sqref="B2"/>
    </sheetView>
  </sheetViews>
  <sheetFormatPr baseColWidth="10" defaultRowHeight="16" x14ac:dyDescent="0.2"/>
  <cols>
    <col min="1" max="1" width="18.5" customWidth="1"/>
  </cols>
  <sheetData>
    <row r="1" spans="1:2" x14ac:dyDescent="0.2">
      <c r="A1" s="19" t="s">
        <v>73</v>
      </c>
      <c r="B1" s="19" t="s">
        <v>74</v>
      </c>
    </row>
    <row r="2" spans="1:2" x14ac:dyDescent="0.2">
      <c r="A2" s="20" t="s">
        <v>47</v>
      </c>
      <c r="B2" s="19">
        <v>2.0000000000000001E-4</v>
      </c>
    </row>
    <row r="3" spans="1:2" x14ac:dyDescent="0.2">
      <c r="A3" s="20" t="s">
        <v>48</v>
      </c>
      <c r="B3" s="19">
        <v>5.0000000000000001E-4</v>
      </c>
    </row>
    <row r="4" spans="1:2" x14ac:dyDescent="0.2">
      <c r="A4" s="20" t="s">
        <v>49</v>
      </c>
      <c r="B4" s="19">
        <v>5.0000000000000001E-4</v>
      </c>
    </row>
    <row r="5" spans="1:2" x14ac:dyDescent="0.2">
      <c r="A5" s="20" t="s">
        <v>50</v>
      </c>
      <c r="B5" s="19">
        <v>5.0000000000000001E-4</v>
      </c>
    </row>
    <row r="6" spans="1:2" x14ac:dyDescent="0.2">
      <c r="A6" s="20" t="s">
        <v>51</v>
      </c>
      <c r="B6" s="19">
        <v>5.0000000000000001E-4</v>
      </c>
    </row>
    <row r="7" spans="1:2" x14ac:dyDescent="0.2">
      <c r="A7" s="21" t="s">
        <v>52</v>
      </c>
      <c r="B7" s="19">
        <v>2.9999999999999997E-4</v>
      </c>
    </row>
    <row r="8" spans="1:2" x14ac:dyDescent="0.2">
      <c r="A8" s="20" t="s">
        <v>53</v>
      </c>
      <c r="B8" s="19">
        <v>1.0999999999999999E-2</v>
      </c>
    </row>
    <row r="9" spans="1:2" x14ac:dyDescent="0.2">
      <c r="A9" s="20" t="s">
        <v>54</v>
      </c>
      <c r="B9" s="19">
        <v>2.9999999999999997E-4</v>
      </c>
    </row>
    <row r="10" spans="1:2" x14ac:dyDescent="0.2">
      <c r="A10" s="20" t="s">
        <v>55</v>
      </c>
      <c r="B10" s="19">
        <v>2.9999999999999997E-4</v>
      </c>
    </row>
    <row r="11" spans="1:2" x14ac:dyDescent="0.2">
      <c r="A11" s="20" t="s">
        <v>56</v>
      </c>
      <c r="B11" s="19">
        <v>2.0000000000000001E-4</v>
      </c>
    </row>
    <row r="12" spans="1:2" x14ac:dyDescent="0.2">
      <c r="A12" s="20" t="s">
        <v>57</v>
      </c>
      <c r="B12" s="19">
        <v>2.0000000000000001E-4</v>
      </c>
    </row>
    <row r="13" spans="1:2" x14ac:dyDescent="0.2">
      <c r="A13" s="20" t="s">
        <v>58</v>
      </c>
      <c r="B13" s="19">
        <v>2.9999999999999997E-4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DF4E-E344-294A-82E8-B37F6FD91CDB}">
  <dimension ref="A1:N44"/>
  <sheetViews>
    <sheetView workbookViewId="0">
      <selection sqref="A1:L1"/>
    </sheetView>
  </sheetViews>
  <sheetFormatPr baseColWidth="10" defaultRowHeight="16" x14ac:dyDescent="0.2"/>
  <sheetData>
    <row r="1" spans="1:12" x14ac:dyDescent="0.2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13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</row>
    <row r="2" spans="1:12" x14ac:dyDescent="0.2">
      <c r="A2" s="17">
        <f>bs!K2*bs!$C2</f>
        <v>15000</v>
      </c>
      <c r="B2" s="17">
        <f>bs!L2*bs!$C2</f>
        <v>0</v>
      </c>
      <c r="C2" s="17">
        <f>bs!M2*bs!$C2</f>
        <v>0</v>
      </c>
      <c r="D2" s="17">
        <f>bs!N2*bs!$C2</f>
        <v>0</v>
      </c>
      <c r="E2" s="17">
        <f>bs!O2*bs!$C2</f>
        <v>0</v>
      </c>
      <c r="F2" s="17">
        <f>bs!P2*bs!$C2</f>
        <v>0</v>
      </c>
      <c r="G2" s="17">
        <f>bs!Q2*bs!$C2</f>
        <v>0</v>
      </c>
      <c r="H2" s="17">
        <f>bs!R2*bs!$C2</f>
        <v>0</v>
      </c>
      <c r="I2" s="17">
        <f>bs!S2*bs!$C2</f>
        <v>0</v>
      </c>
      <c r="J2" s="17">
        <f>bs!T2*bs!$C2</f>
        <v>0</v>
      </c>
      <c r="K2" s="17">
        <f>bs!U2*bs!$C2</f>
        <v>0</v>
      </c>
      <c r="L2" s="17">
        <f>bs!V2*bs!$C2</f>
        <v>0</v>
      </c>
    </row>
    <row r="3" spans="1:12" x14ac:dyDescent="0.2">
      <c r="A3" s="17">
        <f>bs!K3*bs!$C3</f>
        <v>4000</v>
      </c>
      <c r="B3" s="17">
        <f>bs!L3*bs!$C3</f>
        <v>0</v>
      </c>
      <c r="C3" s="17">
        <f>bs!M3*bs!$C3</f>
        <v>0</v>
      </c>
      <c r="D3" s="17">
        <f>bs!N3*bs!$C3</f>
        <v>0</v>
      </c>
      <c r="E3" s="17">
        <f>bs!O3*bs!$C3</f>
        <v>0</v>
      </c>
      <c r="F3" s="17">
        <f>bs!P3*bs!$C3</f>
        <v>0</v>
      </c>
      <c r="G3" s="17">
        <f>bs!Q3*bs!$C3</f>
        <v>0</v>
      </c>
      <c r="H3" s="17">
        <f>bs!R3*bs!$C3</f>
        <v>0</v>
      </c>
      <c r="I3" s="17">
        <f>bs!S3*bs!$C3</f>
        <v>0</v>
      </c>
      <c r="J3" s="17">
        <f>bs!T3*bs!$C3</f>
        <v>0</v>
      </c>
      <c r="K3" s="17">
        <f>bs!U3*bs!$C3</f>
        <v>0</v>
      </c>
      <c r="L3" s="17">
        <f>bs!V3*bs!$C3</f>
        <v>0</v>
      </c>
    </row>
    <row r="4" spans="1:12" x14ac:dyDescent="0.2">
      <c r="A4" s="17">
        <f>bs!K4*bs!$C4</f>
        <v>50000</v>
      </c>
      <c r="B4" s="17">
        <f>bs!L4*bs!$C4</f>
        <v>0</v>
      </c>
      <c r="C4" s="17">
        <f>bs!M4*bs!$C4</f>
        <v>0</v>
      </c>
      <c r="D4" s="17">
        <f>bs!N4*bs!$C4</f>
        <v>0</v>
      </c>
      <c r="E4" s="17">
        <f>bs!O4*bs!$C4</f>
        <v>0</v>
      </c>
      <c r="F4" s="17">
        <f>bs!P4*bs!$C4</f>
        <v>0</v>
      </c>
      <c r="G4" s="17">
        <f>bs!Q4*bs!$C4</f>
        <v>0</v>
      </c>
      <c r="H4" s="17">
        <f>bs!R4*bs!$C4</f>
        <v>0</v>
      </c>
      <c r="I4" s="17">
        <f>bs!S4*bs!$C4</f>
        <v>0</v>
      </c>
      <c r="J4" s="17">
        <f>bs!T4*bs!$C4</f>
        <v>0</v>
      </c>
      <c r="K4" s="17">
        <f>bs!U4*bs!$C4</f>
        <v>0</v>
      </c>
      <c r="L4" s="17">
        <f>bs!V4*bs!$C4</f>
        <v>0</v>
      </c>
    </row>
    <row r="5" spans="1:12" x14ac:dyDescent="0.2">
      <c r="A5" s="17">
        <f>bs!K5*bs!$C5</f>
        <v>15000</v>
      </c>
      <c r="B5" s="17">
        <f>bs!L5*bs!$C5</f>
        <v>0</v>
      </c>
      <c r="C5" s="17">
        <f>bs!M5*bs!$C5</f>
        <v>0</v>
      </c>
      <c r="D5" s="17">
        <f>bs!N5*bs!$C5</f>
        <v>0</v>
      </c>
      <c r="E5" s="17">
        <f>bs!O5*bs!$C5</f>
        <v>0</v>
      </c>
      <c r="F5" s="17">
        <f>bs!P5*bs!$C5</f>
        <v>0</v>
      </c>
      <c r="G5" s="17">
        <f>bs!Q5*bs!$C5</f>
        <v>0</v>
      </c>
      <c r="H5" s="17">
        <f>bs!R5*bs!$C5</f>
        <v>0</v>
      </c>
      <c r="I5" s="17">
        <f>bs!S5*bs!$C5</f>
        <v>0</v>
      </c>
      <c r="J5" s="17">
        <f>bs!T5*bs!$C5</f>
        <v>0</v>
      </c>
      <c r="K5" s="17">
        <f>bs!U5*bs!$C5</f>
        <v>0</v>
      </c>
      <c r="L5" s="17">
        <f>bs!V5*bs!$C5</f>
        <v>0</v>
      </c>
    </row>
    <row r="6" spans="1:12" x14ac:dyDescent="0.2">
      <c r="A6" s="17">
        <f>bs!K6*bs!$C6</f>
        <v>5000</v>
      </c>
      <c r="B6" s="17">
        <f>bs!L6*bs!$C6</f>
        <v>0</v>
      </c>
      <c r="C6" s="17">
        <f>bs!M6*bs!$C6</f>
        <v>0</v>
      </c>
      <c r="D6" s="17">
        <f>bs!N6*bs!$C6</f>
        <v>0</v>
      </c>
      <c r="E6" s="17">
        <f>bs!O6*bs!$C6</f>
        <v>0</v>
      </c>
      <c r="F6" s="17">
        <f>bs!P6*bs!$C6</f>
        <v>0</v>
      </c>
      <c r="G6" s="17">
        <f>bs!Q6*bs!$C6</f>
        <v>0</v>
      </c>
      <c r="H6" s="17">
        <f>bs!R6*bs!$C6</f>
        <v>0</v>
      </c>
      <c r="I6" s="17">
        <f>bs!S6*bs!$C6</f>
        <v>0</v>
      </c>
      <c r="J6" s="17">
        <f>bs!T6*bs!$C6</f>
        <v>0</v>
      </c>
      <c r="K6" s="17">
        <f>bs!U6*bs!$C6</f>
        <v>0</v>
      </c>
      <c r="L6" s="17">
        <f>bs!V6*bs!$C6</f>
        <v>0</v>
      </c>
    </row>
    <row r="7" spans="1:12" x14ac:dyDescent="0.2">
      <c r="A7" s="17">
        <f>bs!K7*bs!$C7</f>
        <v>20000</v>
      </c>
      <c r="B7" s="17">
        <f>bs!L7*bs!$C7</f>
        <v>0</v>
      </c>
      <c r="C7" s="17">
        <f>bs!M7*bs!$C7</f>
        <v>0</v>
      </c>
      <c r="D7" s="17">
        <f>bs!N7*bs!$C7</f>
        <v>0</v>
      </c>
      <c r="E7" s="17">
        <f>bs!O7*bs!$C7</f>
        <v>0</v>
      </c>
      <c r="F7" s="17">
        <f>bs!P7*bs!$C7</f>
        <v>0</v>
      </c>
      <c r="G7" s="17">
        <f>bs!Q7*bs!$C7</f>
        <v>0</v>
      </c>
      <c r="H7" s="17">
        <f>bs!R7*bs!$C7</f>
        <v>0</v>
      </c>
      <c r="I7" s="17">
        <f>bs!S7*bs!$C7</f>
        <v>0</v>
      </c>
      <c r="J7" s="17">
        <f>bs!T7*bs!$C7</f>
        <v>0</v>
      </c>
      <c r="K7" s="17">
        <f>bs!U7*bs!$C7</f>
        <v>0</v>
      </c>
      <c r="L7" s="17">
        <f>bs!V7*bs!$C7</f>
        <v>0</v>
      </c>
    </row>
    <row r="8" spans="1:12" x14ac:dyDescent="0.2">
      <c r="A8" s="17">
        <f>bs!K8*bs!$C8</f>
        <v>10000</v>
      </c>
      <c r="B8" s="17">
        <f>bs!L8*bs!$C8</f>
        <v>0</v>
      </c>
      <c r="C8" s="17">
        <f>bs!M8*bs!$C8</f>
        <v>0</v>
      </c>
      <c r="D8" s="17">
        <f>bs!N8*bs!$C8</f>
        <v>0</v>
      </c>
      <c r="E8" s="17">
        <f>bs!O8*bs!$C8</f>
        <v>0</v>
      </c>
      <c r="F8" s="17">
        <f>bs!P8*bs!$C8</f>
        <v>0</v>
      </c>
      <c r="G8" s="17">
        <f>bs!Q8*bs!$C8</f>
        <v>0</v>
      </c>
      <c r="H8" s="17">
        <f>bs!R8*bs!$C8</f>
        <v>0</v>
      </c>
      <c r="I8" s="17">
        <f>bs!S8*bs!$C8</f>
        <v>0</v>
      </c>
      <c r="J8" s="17">
        <f>bs!T8*bs!$C8</f>
        <v>0</v>
      </c>
      <c r="K8" s="17">
        <f>bs!U8*bs!$C8</f>
        <v>0</v>
      </c>
      <c r="L8" s="17">
        <f>bs!V8*bs!$C8</f>
        <v>0</v>
      </c>
    </row>
    <row r="9" spans="1:12" x14ac:dyDescent="0.2">
      <c r="A9" s="17">
        <f>bs!K9*bs!$C9</f>
        <v>60000</v>
      </c>
      <c r="B9" s="17">
        <f>bs!L9*bs!$C9</f>
        <v>0</v>
      </c>
      <c r="C9" s="17">
        <f>bs!M9*bs!$C9</f>
        <v>0</v>
      </c>
      <c r="D9" s="17">
        <f>bs!N9*bs!$C9</f>
        <v>0</v>
      </c>
      <c r="E9" s="17">
        <f>bs!O9*bs!$C9</f>
        <v>0</v>
      </c>
      <c r="F9" s="17">
        <f>bs!P9*bs!$C9</f>
        <v>0</v>
      </c>
      <c r="G9" s="17">
        <f>bs!Q9*bs!$C9</f>
        <v>0</v>
      </c>
      <c r="H9" s="17">
        <f>bs!R9*bs!$C9</f>
        <v>0</v>
      </c>
      <c r="I9" s="17">
        <f>bs!S9*bs!$C9</f>
        <v>0</v>
      </c>
      <c r="J9" s="17">
        <f>bs!T9*bs!$C9</f>
        <v>0</v>
      </c>
      <c r="K9" s="17">
        <f>bs!U9*bs!$C9</f>
        <v>0</v>
      </c>
      <c r="L9" s="17">
        <f>bs!V9*bs!$C9</f>
        <v>0</v>
      </c>
    </row>
    <row r="10" spans="1:12" x14ac:dyDescent="0.2">
      <c r="A10" s="17">
        <f>bs!K10*bs!$C10</f>
        <v>15000</v>
      </c>
      <c r="B10" s="17">
        <f>bs!L10*bs!$C10</f>
        <v>0</v>
      </c>
      <c r="C10" s="17">
        <f>bs!M10*bs!$C10</f>
        <v>0</v>
      </c>
      <c r="D10" s="17">
        <f>bs!N10*bs!$C10</f>
        <v>0</v>
      </c>
      <c r="E10" s="17">
        <f>bs!O10*bs!$C10</f>
        <v>0</v>
      </c>
      <c r="F10" s="17">
        <f>bs!P10*bs!$C10</f>
        <v>0</v>
      </c>
      <c r="G10" s="17">
        <f>bs!Q10*bs!$C10</f>
        <v>0</v>
      </c>
      <c r="H10" s="17">
        <f>bs!R10*bs!$C10</f>
        <v>0</v>
      </c>
      <c r="I10" s="17">
        <f>bs!S10*bs!$C10</f>
        <v>0</v>
      </c>
      <c r="J10" s="17">
        <f>bs!T10*bs!$C10</f>
        <v>0</v>
      </c>
      <c r="K10" s="17">
        <f>bs!U10*bs!$C10</f>
        <v>0</v>
      </c>
      <c r="L10" s="17">
        <f>bs!V10*bs!$C10</f>
        <v>0</v>
      </c>
    </row>
    <row r="11" spans="1:12" x14ac:dyDescent="0.2">
      <c r="A11" s="17">
        <f>bs!K11*bs!$C11</f>
        <v>20000</v>
      </c>
      <c r="B11" s="17">
        <f>bs!L11*bs!$C11</f>
        <v>2000</v>
      </c>
      <c r="C11" s="17">
        <f>bs!M11*bs!$C11</f>
        <v>0</v>
      </c>
      <c r="D11" s="17">
        <f>bs!N11*bs!$C11</f>
        <v>1400.0000000000002</v>
      </c>
      <c r="E11" s="17">
        <f>bs!O11*bs!$C11</f>
        <v>0</v>
      </c>
      <c r="F11" s="17">
        <f>bs!P11*bs!$C11</f>
        <v>0</v>
      </c>
      <c r="G11" s="17">
        <f>bs!Q11*bs!$C11</f>
        <v>0</v>
      </c>
      <c r="H11" s="17">
        <f>bs!R11*bs!$C11</f>
        <v>0</v>
      </c>
      <c r="I11" s="17">
        <f>bs!S11*bs!$C11</f>
        <v>0</v>
      </c>
      <c r="J11" s="17">
        <f>bs!T11*bs!$C11</f>
        <v>0</v>
      </c>
      <c r="K11" s="17">
        <f>bs!U11*bs!$C11</f>
        <v>0</v>
      </c>
      <c r="L11" s="17">
        <f>bs!V11*bs!$C11</f>
        <v>0</v>
      </c>
    </row>
    <row r="12" spans="1:12" x14ac:dyDescent="0.2">
      <c r="A12" s="17">
        <f>bs!K12*bs!$C12</f>
        <v>55000</v>
      </c>
      <c r="B12" s="17">
        <f>bs!L12*bs!$C12</f>
        <v>8250</v>
      </c>
      <c r="C12" s="17">
        <f>bs!M12*bs!$C12</f>
        <v>0</v>
      </c>
      <c r="D12" s="17">
        <f>bs!N12*bs!$C12</f>
        <v>6600</v>
      </c>
      <c r="E12" s="17">
        <f>bs!O12*bs!$C12</f>
        <v>0</v>
      </c>
      <c r="F12" s="17">
        <f>bs!P12*bs!$C12</f>
        <v>0</v>
      </c>
      <c r="G12" s="17">
        <f>bs!Q12*bs!$C12</f>
        <v>0</v>
      </c>
      <c r="H12" s="17">
        <f>bs!R12*bs!$C12</f>
        <v>0</v>
      </c>
      <c r="I12" s="17">
        <f>bs!S12*bs!$C12</f>
        <v>0</v>
      </c>
      <c r="J12" s="17">
        <f>bs!T12*bs!$C12</f>
        <v>0</v>
      </c>
      <c r="K12" s="17">
        <f>bs!U12*bs!$C12</f>
        <v>0</v>
      </c>
      <c r="L12" s="17">
        <f>bs!V12*bs!$C12</f>
        <v>0</v>
      </c>
    </row>
    <row r="13" spans="1:12" x14ac:dyDescent="0.2">
      <c r="A13" s="17">
        <f>bs!K13*bs!$C13</f>
        <v>40000</v>
      </c>
      <c r="B13" s="17">
        <f>bs!L13*bs!$C13</f>
        <v>8000</v>
      </c>
      <c r="C13" s="17">
        <f>bs!M13*bs!$C13</f>
        <v>0</v>
      </c>
      <c r="D13" s="17">
        <f>bs!N13*bs!$C13</f>
        <v>6000</v>
      </c>
      <c r="E13" s="17">
        <f>bs!O13*bs!$C13</f>
        <v>0</v>
      </c>
      <c r="F13" s="17">
        <f>bs!P13*bs!$C13</f>
        <v>0</v>
      </c>
      <c r="G13" s="17">
        <f>bs!Q13*bs!$C13</f>
        <v>0</v>
      </c>
      <c r="H13" s="17">
        <f>bs!R13*bs!$C13</f>
        <v>0</v>
      </c>
      <c r="I13" s="17">
        <f>bs!S13*bs!$C13</f>
        <v>0</v>
      </c>
      <c r="J13" s="17">
        <f>bs!T13*bs!$C13</f>
        <v>0</v>
      </c>
      <c r="K13" s="17">
        <f>bs!U13*bs!$C13</f>
        <v>0</v>
      </c>
      <c r="L13" s="17">
        <f>bs!V13*bs!$C13</f>
        <v>0</v>
      </c>
    </row>
    <row r="14" spans="1:12" x14ac:dyDescent="0.2">
      <c r="A14" s="17">
        <f>bs!K14*bs!$C14</f>
        <v>100000</v>
      </c>
      <c r="B14" s="17">
        <f>bs!L14*bs!$C14</f>
        <v>25000</v>
      </c>
      <c r="C14" s="17">
        <f>bs!M14*bs!$C14</f>
        <v>0</v>
      </c>
      <c r="D14" s="17">
        <f>bs!N14*bs!$C14</f>
        <v>22000</v>
      </c>
      <c r="E14" s="17">
        <f>bs!O14*bs!$C14</f>
        <v>0</v>
      </c>
      <c r="F14" s="17">
        <f>bs!P14*bs!$C14</f>
        <v>0</v>
      </c>
      <c r="G14" s="17">
        <f>bs!Q14*bs!$C14</f>
        <v>0</v>
      </c>
      <c r="H14" s="17">
        <f>bs!R14*bs!$C14</f>
        <v>0</v>
      </c>
      <c r="I14" s="17">
        <f>bs!S14*bs!$C14</f>
        <v>0</v>
      </c>
      <c r="J14" s="17">
        <f>bs!T14*bs!$C14</f>
        <v>0</v>
      </c>
      <c r="K14" s="17">
        <f>bs!U14*bs!$C14</f>
        <v>0</v>
      </c>
      <c r="L14" s="17">
        <f>bs!V14*bs!$C14</f>
        <v>0</v>
      </c>
    </row>
    <row r="15" spans="1:12" x14ac:dyDescent="0.2">
      <c r="A15" s="17">
        <f>bs!K15*bs!$C15</f>
        <v>80000</v>
      </c>
      <c r="B15" s="17">
        <f>bs!L15*bs!$C15</f>
        <v>8000</v>
      </c>
      <c r="C15" s="17">
        <f>bs!M15*bs!$C15</f>
        <v>0</v>
      </c>
      <c r="D15" s="17">
        <f>bs!N15*bs!$C15</f>
        <v>9600</v>
      </c>
      <c r="E15" s="17">
        <f>bs!O15*bs!$C15</f>
        <v>0</v>
      </c>
      <c r="F15" s="17">
        <f>bs!P15*bs!$C15</f>
        <v>0</v>
      </c>
      <c r="G15" s="17">
        <f>bs!Q15*bs!$C15</f>
        <v>0</v>
      </c>
      <c r="H15" s="17">
        <f>bs!R15*bs!$C15</f>
        <v>0</v>
      </c>
      <c r="I15" s="17">
        <f>bs!S15*bs!$C15</f>
        <v>0</v>
      </c>
      <c r="J15" s="17">
        <f>bs!T15*bs!$C15</f>
        <v>96000</v>
      </c>
      <c r="K15" s="17">
        <f>bs!U15*bs!$C15</f>
        <v>160000</v>
      </c>
      <c r="L15" s="17">
        <f>bs!V15*bs!$C15</f>
        <v>32000</v>
      </c>
    </row>
    <row r="16" spans="1:12" x14ac:dyDescent="0.2">
      <c r="A16" s="17">
        <f>bs!K16*bs!$C16</f>
        <v>60000</v>
      </c>
      <c r="B16" s="17">
        <f>bs!L16*bs!$C16</f>
        <v>9000</v>
      </c>
      <c r="C16" s="17">
        <f>bs!M16*bs!$C16</f>
        <v>0</v>
      </c>
      <c r="D16" s="17">
        <f>bs!N16*bs!$C16</f>
        <v>8400</v>
      </c>
      <c r="E16" s="17">
        <f>bs!O16*bs!$C16</f>
        <v>0</v>
      </c>
      <c r="F16" s="17">
        <f>bs!P16*bs!$C16</f>
        <v>0</v>
      </c>
      <c r="G16" s="17">
        <f>bs!Q16*bs!$C16</f>
        <v>0</v>
      </c>
      <c r="H16" s="17">
        <f>bs!R16*bs!$C16</f>
        <v>0</v>
      </c>
      <c r="I16" s="17">
        <f>bs!S16*bs!$C16</f>
        <v>0</v>
      </c>
      <c r="J16" s="17">
        <f>bs!T16*bs!$C16</f>
        <v>90000</v>
      </c>
      <c r="K16" s="17">
        <f>bs!U16*bs!$C16</f>
        <v>105000</v>
      </c>
      <c r="L16" s="17">
        <f>bs!V16*bs!$C16</f>
        <v>36000</v>
      </c>
    </row>
    <row r="17" spans="1:12" x14ac:dyDescent="0.2">
      <c r="A17" s="17">
        <f>bs!K17*bs!$C17</f>
        <v>75000</v>
      </c>
      <c r="B17" s="17">
        <f>bs!L17*bs!$C17</f>
        <v>11250</v>
      </c>
      <c r="C17" s="17">
        <f>bs!M17*bs!$C17</f>
        <v>0</v>
      </c>
      <c r="D17" s="17">
        <f>bs!N17*bs!$C17</f>
        <v>13500</v>
      </c>
      <c r="E17" s="17">
        <f>bs!O17*bs!$C17</f>
        <v>0</v>
      </c>
      <c r="F17" s="17">
        <f>bs!P17*bs!$C17</f>
        <v>0</v>
      </c>
      <c r="G17" s="17">
        <f>bs!Q17*bs!$C17</f>
        <v>0</v>
      </c>
      <c r="H17" s="17">
        <f>bs!R17*bs!$C17</f>
        <v>0</v>
      </c>
      <c r="I17" s="17">
        <f>bs!S17*bs!$C17</f>
        <v>0</v>
      </c>
      <c r="J17" s="17">
        <f>bs!T17*bs!$C17</f>
        <v>165000</v>
      </c>
      <c r="K17" s="17">
        <f>bs!U17*bs!$C17</f>
        <v>300000</v>
      </c>
      <c r="L17" s="17">
        <f>bs!V17*bs!$C17</f>
        <v>90000</v>
      </c>
    </row>
    <row r="18" spans="1:12" x14ac:dyDescent="0.2">
      <c r="A18" s="17">
        <f>bs!K18*bs!$C18</f>
        <v>30000</v>
      </c>
      <c r="B18" s="17">
        <f>bs!L18*bs!$C18</f>
        <v>6000</v>
      </c>
      <c r="C18" s="17">
        <f>bs!M18*bs!$C18</f>
        <v>0</v>
      </c>
      <c r="D18" s="17">
        <f>bs!N18*bs!$C18</f>
        <v>6600</v>
      </c>
      <c r="E18" s="17">
        <f>bs!O18*bs!$C18</f>
        <v>0</v>
      </c>
      <c r="F18" s="17">
        <f>bs!P18*bs!$C18</f>
        <v>0</v>
      </c>
      <c r="G18" s="17">
        <f>bs!Q18*bs!$C18</f>
        <v>0</v>
      </c>
      <c r="H18" s="17">
        <f>bs!R18*bs!$C18</f>
        <v>150000</v>
      </c>
      <c r="I18" s="17">
        <f>bs!S18*bs!$C18</f>
        <v>0</v>
      </c>
      <c r="J18" s="17">
        <f>bs!T18*bs!$C18</f>
        <v>0</v>
      </c>
      <c r="K18" s="17">
        <f>bs!U18*bs!$C18</f>
        <v>0</v>
      </c>
      <c r="L18" s="17">
        <f>bs!V18*bs!$C18</f>
        <v>3000</v>
      </c>
    </row>
    <row r="19" spans="1:12" x14ac:dyDescent="0.2">
      <c r="A19" s="17">
        <f>bs!K19*bs!$C19</f>
        <v>10000</v>
      </c>
      <c r="B19" s="17">
        <f>bs!L19*bs!$C19</f>
        <v>1500</v>
      </c>
      <c r="C19" s="17">
        <f>bs!M19*bs!$C19</f>
        <v>0</v>
      </c>
      <c r="D19" s="17">
        <f>bs!N19*bs!$C19</f>
        <v>1000</v>
      </c>
      <c r="E19" s="17">
        <f>bs!O19*bs!$C19</f>
        <v>0</v>
      </c>
      <c r="F19" s="17">
        <f>bs!P19*bs!$C19</f>
        <v>0</v>
      </c>
      <c r="G19" s="17">
        <f>bs!Q19*bs!$C19</f>
        <v>0</v>
      </c>
      <c r="H19" s="17">
        <f>bs!R19*bs!$C19</f>
        <v>0</v>
      </c>
      <c r="I19" s="17">
        <f>bs!S19*bs!$C19</f>
        <v>120000</v>
      </c>
      <c r="J19" s="17">
        <f>bs!T19*bs!$C19</f>
        <v>0</v>
      </c>
      <c r="K19" s="17">
        <f>bs!U19*bs!$C19</f>
        <v>0</v>
      </c>
      <c r="L19" s="17">
        <f>bs!V19*bs!$C19</f>
        <v>0</v>
      </c>
    </row>
    <row r="20" spans="1:12" x14ac:dyDescent="0.2">
      <c r="A20" s="17">
        <f>bs!K20*bs!$C20</f>
        <v>1000</v>
      </c>
      <c r="B20" s="17">
        <f>bs!L20*bs!$C20</f>
        <v>100</v>
      </c>
      <c r="C20" s="17">
        <f>bs!M20*bs!$C20</f>
        <v>0</v>
      </c>
      <c r="D20" s="17">
        <f>bs!N20*bs!$C20</f>
        <v>50</v>
      </c>
      <c r="E20" s="17">
        <f>bs!O20*bs!$C20</f>
        <v>0</v>
      </c>
      <c r="F20" s="17">
        <f>bs!P20*bs!$C20</f>
        <v>0</v>
      </c>
      <c r="G20" s="17">
        <f>bs!Q20*bs!$C20</f>
        <v>1000</v>
      </c>
      <c r="H20" s="17">
        <f>bs!R20*bs!$C20</f>
        <v>0</v>
      </c>
      <c r="I20" s="17">
        <f>bs!S20*bs!$C20</f>
        <v>0</v>
      </c>
      <c r="J20" s="17">
        <f>bs!T20*bs!$C20</f>
        <v>0</v>
      </c>
      <c r="K20" s="17">
        <f>bs!U20*bs!$C20</f>
        <v>0</v>
      </c>
      <c r="L20" s="17">
        <f>bs!V20*bs!$C20</f>
        <v>0</v>
      </c>
    </row>
    <row r="21" spans="1:12" x14ac:dyDescent="0.2">
      <c r="A21" s="17">
        <f>bs!K22*bs!$C22</f>
        <v>0</v>
      </c>
      <c r="B21" s="17">
        <f>bs!L22*bs!$C22</f>
        <v>0</v>
      </c>
      <c r="C21" s="17">
        <f>bs!M22*bs!$C22</f>
        <v>0</v>
      </c>
      <c r="D21" s="17">
        <f>bs!N22*bs!$C22</f>
        <v>0</v>
      </c>
      <c r="E21" s="17">
        <f>bs!O22*bs!$C22</f>
        <v>0</v>
      </c>
      <c r="F21" s="17">
        <f>bs!P22*bs!$C22</f>
        <v>0</v>
      </c>
      <c r="G21" s="17">
        <f>bs!Q22*bs!$C22</f>
        <v>0</v>
      </c>
      <c r="H21" s="17">
        <f>bs!R22*bs!$C22</f>
        <v>0</v>
      </c>
      <c r="I21" s="17">
        <f>bs!S22*bs!$C22</f>
        <v>0</v>
      </c>
      <c r="J21" s="17">
        <f>bs!T22*bs!$C22</f>
        <v>0</v>
      </c>
      <c r="K21" s="17">
        <f>bs!U22*bs!$C22</f>
        <v>0</v>
      </c>
      <c r="L21" s="17">
        <f>bs!V22*bs!$C22</f>
        <v>0</v>
      </c>
    </row>
    <row r="22" spans="1:12" x14ac:dyDescent="0.2">
      <c r="A22" s="17">
        <f>bs!K23*bs!$C23</f>
        <v>0</v>
      </c>
      <c r="B22" s="17">
        <f>bs!L23*bs!$C23</f>
        <v>0</v>
      </c>
      <c r="C22" s="17">
        <f>bs!M23*bs!$C23</f>
        <v>0</v>
      </c>
      <c r="D22" s="17">
        <f>bs!N23*bs!$C23</f>
        <v>0</v>
      </c>
      <c r="E22" s="17">
        <f>bs!O23*bs!$C23</f>
        <v>0</v>
      </c>
      <c r="F22" s="17">
        <f>bs!P23*bs!$C23</f>
        <v>0</v>
      </c>
      <c r="G22" s="17">
        <f>bs!Q23*bs!$C23</f>
        <v>0</v>
      </c>
      <c r="H22" s="17">
        <f>bs!R23*bs!$C23</f>
        <v>0</v>
      </c>
      <c r="I22" s="17">
        <f>bs!S23*bs!$C23</f>
        <v>0</v>
      </c>
      <c r="J22" s="17">
        <f>bs!T23*bs!$C23</f>
        <v>0</v>
      </c>
      <c r="K22" s="17">
        <f>bs!U23*bs!$C23</f>
        <v>0</v>
      </c>
      <c r="L22" s="17">
        <f>bs!V23*bs!$C23</f>
        <v>0</v>
      </c>
    </row>
    <row r="23" spans="1:12" x14ac:dyDescent="0.2">
      <c r="A23" s="17">
        <f>bs!K24*bs!$C24</f>
        <v>0</v>
      </c>
      <c r="B23" s="17">
        <f>bs!L24*bs!$C24</f>
        <v>0</v>
      </c>
      <c r="C23" s="17">
        <f>bs!M24*bs!$C24</f>
        <v>0</v>
      </c>
      <c r="D23" s="17">
        <f>bs!N24*bs!$C24</f>
        <v>0</v>
      </c>
      <c r="E23" s="17">
        <f>bs!O24*bs!$C24</f>
        <v>0</v>
      </c>
      <c r="F23" s="17">
        <f>bs!P24*bs!$C24</f>
        <v>0</v>
      </c>
      <c r="G23" s="17">
        <f>bs!Q24*bs!$C24</f>
        <v>0</v>
      </c>
      <c r="H23" s="17">
        <f>bs!R24*bs!$C24</f>
        <v>0</v>
      </c>
      <c r="I23" s="17">
        <f>bs!S24*bs!$C24</f>
        <v>0</v>
      </c>
      <c r="J23" s="17">
        <f>bs!T24*bs!$C24</f>
        <v>0</v>
      </c>
      <c r="K23" s="17">
        <f>bs!U24*bs!$C24</f>
        <v>0</v>
      </c>
      <c r="L23" s="17">
        <f>bs!V24*bs!$C24</f>
        <v>0</v>
      </c>
    </row>
    <row r="24" spans="1:12" x14ac:dyDescent="0.2">
      <c r="A24" s="17">
        <f>bs!K25*bs!$C25</f>
        <v>0</v>
      </c>
      <c r="B24" s="17">
        <f>bs!L25*bs!$C25</f>
        <v>0</v>
      </c>
      <c r="C24" s="17">
        <f>bs!M25*bs!$C25</f>
        <v>0</v>
      </c>
      <c r="D24" s="17">
        <f>bs!N25*bs!$C25</f>
        <v>0</v>
      </c>
      <c r="E24" s="17">
        <f>bs!O25*bs!$C25</f>
        <v>20000</v>
      </c>
      <c r="F24" s="17">
        <f>bs!P25*bs!$C25</f>
        <v>0</v>
      </c>
      <c r="G24" s="17">
        <f>bs!Q25*bs!$C25</f>
        <v>0</v>
      </c>
      <c r="H24" s="17">
        <f>bs!R25*bs!$C25</f>
        <v>0</v>
      </c>
      <c r="I24" s="17">
        <f>bs!S25*bs!$C25</f>
        <v>0</v>
      </c>
      <c r="J24" s="17">
        <f>bs!T25*bs!$C25</f>
        <v>0</v>
      </c>
      <c r="K24" s="17">
        <f>bs!U25*bs!$C25</f>
        <v>0</v>
      </c>
      <c r="L24" s="17">
        <f>bs!V25*bs!$C25</f>
        <v>0</v>
      </c>
    </row>
    <row r="25" spans="1:12" x14ac:dyDescent="0.2">
      <c r="A25" s="17">
        <f>bs!K26*bs!$C26</f>
        <v>0</v>
      </c>
      <c r="B25" s="17">
        <f>bs!L26*bs!$C26</f>
        <v>0</v>
      </c>
      <c r="C25" s="17">
        <f>bs!M26*bs!$C26</f>
        <v>0</v>
      </c>
      <c r="D25" s="17">
        <f>bs!N26*bs!$C26</f>
        <v>0</v>
      </c>
      <c r="E25" s="17">
        <f>bs!O26*bs!$C26</f>
        <v>0</v>
      </c>
      <c r="F25" s="17">
        <f>bs!P26*bs!$C26</f>
        <v>0</v>
      </c>
      <c r="G25" s="17">
        <f>bs!Q26*bs!$C26</f>
        <v>0</v>
      </c>
      <c r="H25" s="17">
        <f>bs!R26*bs!$C26</f>
        <v>0</v>
      </c>
      <c r="I25" s="17">
        <f>bs!S26*bs!$C26</f>
        <v>0</v>
      </c>
      <c r="J25" s="17">
        <f>bs!T26*bs!$C26</f>
        <v>0</v>
      </c>
      <c r="K25" s="17">
        <f>bs!U26*bs!$C26</f>
        <v>0</v>
      </c>
      <c r="L25" s="17">
        <f>bs!V26*bs!$C26</f>
        <v>0</v>
      </c>
    </row>
    <row r="26" spans="1:12" x14ac:dyDescent="0.2">
      <c r="A26" s="17">
        <f>bs!K27*bs!$C27</f>
        <v>0</v>
      </c>
      <c r="B26" s="17">
        <f>bs!L27*bs!$C27</f>
        <v>0</v>
      </c>
      <c r="C26" s="17">
        <f>bs!M27*bs!$C27</f>
        <v>0</v>
      </c>
      <c r="D26" s="17">
        <f>bs!N27*bs!$C27</f>
        <v>0</v>
      </c>
      <c r="E26" s="17">
        <f>bs!O27*bs!$C27</f>
        <v>5000</v>
      </c>
      <c r="F26" s="17">
        <f>bs!P27*bs!$C27</f>
        <v>0</v>
      </c>
      <c r="G26" s="17">
        <f>bs!Q27*bs!$C27</f>
        <v>0</v>
      </c>
      <c r="H26" s="17">
        <f>bs!R27*bs!$C27</f>
        <v>0</v>
      </c>
      <c r="I26" s="17">
        <f>bs!S27*bs!$C27</f>
        <v>0</v>
      </c>
      <c r="J26" s="17">
        <f>bs!T27*bs!$C27</f>
        <v>0</v>
      </c>
      <c r="K26" s="17">
        <f>bs!U27*bs!$C27</f>
        <v>0</v>
      </c>
      <c r="L26" s="17">
        <f>bs!V27*bs!$C27</f>
        <v>0</v>
      </c>
    </row>
    <row r="27" spans="1:12" x14ac:dyDescent="0.2">
      <c r="A27" s="17">
        <f>bs!K28*bs!$C28</f>
        <v>0</v>
      </c>
      <c r="B27" s="17">
        <f>bs!L28*bs!$C28</f>
        <v>0</v>
      </c>
      <c r="C27" s="17">
        <f>bs!M28*bs!$C28</f>
        <v>0</v>
      </c>
      <c r="D27" s="17">
        <f>bs!N28*bs!$C28</f>
        <v>0</v>
      </c>
      <c r="E27" s="17">
        <f>bs!O28*bs!$C28</f>
        <v>0</v>
      </c>
      <c r="F27" s="17">
        <f>bs!P28*bs!$C28</f>
        <v>0</v>
      </c>
      <c r="G27" s="17">
        <f>bs!Q28*bs!$C28</f>
        <v>0</v>
      </c>
      <c r="H27" s="17">
        <f>bs!R28*bs!$C28</f>
        <v>0</v>
      </c>
      <c r="I27" s="17">
        <f>bs!S28*bs!$C28</f>
        <v>0</v>
      </c>
      <c r="J27" s="17">
        <f>bs!T28*bs!$C28</f>
        <v>0</v>
      </c>
      <c r="K27" s="17">
        <f>bs!U28*bs!$C28</f>
        <v>0</v>
      </c>
      <c r="L27" s="17">
        <f>bs!V28*bs!$C28</f>
        <v>0</v>
      </c>
    </row>
    <row r="28" spans="1:12" x14ac:dyDescent="0.2">
      <c r="A28" s="17">
        <f>bs!K29*bs!$C29</f>
        <v>0</v>
      </c>
      <c r="B28" s="17">
        <f>bs!L29*bs!$C29</f>
        <v>0</v>
      </c>
      <c r="C28" s="17">
        <f>bs!M29*bs!$C29</f>
        <v>0</v>
      </c>
      <c r="D28" s="17">
        <f>bs!N29*bs!$C29</f>
        <v>0</v>
      </c>
      <c r="E28" s="17">
        <f>bs!O29*bs!$C29</f>
        <v>25000</v>
      </c>
      <c r="F28" s="17">
        <f>bs!P29*bs!$C29</f>
        <v>0</v>
      </c>
      <c r="G28" s="17">
        <f>bs!Q29*bs!$C29</f>
        <v>0</v>
      </c>
      <c r="H28" s="17">
        <f>bs!R29*bs!$C29</f>
        <v>0</v>
      </c>
      <c r="I28" s="17">
        <f>bs!S29*bs!$C29</f>
        <v>0</v>
      </c>
      <c r="J28" s="17">
        <f>bs!T29*bs!$C29</f>
        <v>0</v>
      </c>
      <c r="K28" s="17">
        <f>bs!U29*bs!$C29</f>
        <v>0</v>
      </c>
      <c r="L28" s="17">
        <f>bs!V29*bs!$C29</f>
        <v>0</v>
      </c>
    </row>
    <row r="29" spans="1:12" x14ac:dyDescent="0.2">
      <c r="A29" s="17">
        <f>bs!K30*bs!$C30</f>
        <v>0</v>
      </c>
      <c r="B29" s="17">
        <f>bs!L30*bs!$C30</f>
        <v>0</v>
      </c>
      <c r="C29" s="17">
        <f>bs!M30*bs!$C30</f>
        <v>17000</v>
      </c>
      <c r="D29" s="17">
        <f>bs!N30*bs!$C30</f>
        <v>0</v>
      </c>
      <c r="E29" s="17">
        <f>bs!O30*bs!$C30</f>
        <v>0</v>
      </c>
      <c r="F29" s="17">
        <f>bs!P30*bs!$C30</f>
        <v>0</v>
      </c>
      <c r="G29" s="17">
        <f>bs!Q30*bs!$C30</f>
        <v>0</v>
      </c>
      <c r="H29" s="17">
        <f>bs!R30*bs!$C30</f>
        <v>0</v>
      </c>
      <c r="I29" s="17">
        <f>bs!S30*bs!$C30</f>
        <v>0</v>
      </c>
      <c r="J29" s="17">
        <f>bs!T30*bs!$C30</f>
        <v>0</v>
      </c>
      <c r="K29" s="17">
        <f>bs!U30*bs!$C30</f>
        <v>0</v>
      </c>
      <c r="L29" s="17">
        <f>bs!V30*bs!$C30</f>
        <v>0</v>
      </c>
    </row>
    <row r="30" spans="1:12" x14ac:dyDescent="0.2">
      <c r="A30" s="17">
        <f>bs!K31*bs!$C31</f>
        <v>0</v>
      </c>
      <c r="B30" s="17">
        <f>bs!L31*bs!$C31</f>
        <v>0</v>
      </c>
      <c r="C30" s="17">
        <f>bs!M31*bs!$C31</f>
        <v>8500</v>
      </c>
      <c r="D30" s="17">
        <f>bs!N31*bs!$C31</f>
        <v>0</v>
      </c>
      <c r="E30" s="17">
        <f>bs!O31*bs!$C31</f>
        <v>8500</v>
      </c>
      <c r="F30" s="17">
        <f>bs!P31*bs!$C31</f>
        <v>0</v>
      </c>
      <c r="G30" s="17">
        <f>bs!Q31*bs!$C31</f>
        <v>0</v>
      </c>
      <c r="H30" s="17">
        <f>bs!R31*bs!$C31</f>
        <v>0</v>
      </c>
      <c r="I30" s="17">
        <f>bs!S31*bs!$C31</f>
        <v>0</v>
      </c>
      <c r="J30" s="17">
        <f>bs!T31*bs!$C31</f>
        <v>0</v>
      </c>
      <c r="K30" s="17">
        <f>bs!U31*bs!$C31</f>
        <v>0</v>
      </c>
      <c r="L30" s="17">
        <f>bs!V31*bs!$C31</f>
        <v>0</v>
      </c>
    </row>
    <row r="31" spans="1:12" x14ac:dyDescent="0.2">
      <c r="A31" s="17">
        <f>bs!K32*bs!$C32</f>
        <v>0</v>
      </c>
      <c r="B31" s="17">
        <f>bs!L32*bs!$C32</f>
        <v>0</v>
      </c>
      <c r="C31" s="17">
        <f>bs!M32*bs!$C32</f>
        <v>0</v>
      </c>
      <c r="D31" s="17">
        <f>bs!N32*bs!$C32</f>
        <v>0</v>
      </c>
      <c r="E31" s="17">
        <f>bs!O32*bs!$C32</f>
        <v>0</v>
      </c>
      <c r="F31" s="17">
        <f>bs!P32*bs!$C32</f>
        <v>0</v>
      </c>
      <c r="G31" s="17">
        <f>bs!Q32*bs!$C32</f>
        <v>0</v>
      </c>
      <c r="H31" s="17">
        <f>bs!R32*bs!$C32</f>
        <v>0</v>
      </c>
      <c r="I31" s="17">
        <f>bs!S32*bs!$C32</f>
        <v>0</v>
      </c>
      <c r="J31" s="17">
        <f>bs!T32*bs!$C32</f>
        <v>0</v>
      </c>
      <c r="K31" s="17">
        <f>bs!U32*bs!$C32</f>
        <v>0</v>
      </c>
      <c r="L31" s="17">
        <f>bs!V32*bs!$C32</f>
        <v>0</v>
      </c>
    </row>
    <row r="32" spans="1:12" x14ac:dyDescent="0.2">
      <c r="A32" s="17">
        <f>bs!K33*bs!$C33</f>
        <v>0</v>
      </c>
      <c r="B32" s="17">
        <f>bs!L33*bs!$C33</f>
        <v>0</v>
      </c>
      <c r="C32" s="17">
        <f>bs!M33*bs!$C33</f>
        <v>0</v>
      </c>
      <c r="D32" s="17">
        <f>bs!N33*bs!$C33</f>
        <v>0</v>
      </c>
      <c r="E32" s="17">
        <f>bs!O33*bs!$C33</f>
        <v>12000</v>
      </c>
      <c r="F32" s="17">
        <f>bs!P33*bs!$C33</f>
        <v>0</v>
      </c>
      <c r="G32" s="17">
        <f>bs!Q33*bs!$C33</f>
        <v>0</v>
      </c>
      <c r="H32" s="17">
        <f>bs!R33*bs!$C33</f>
        <v>0</v>
      </c>
      <c r="I32" s="17">
        <f>bs!S33*bs!$C33</f>
        <v>0</v>
      </c>
      <c r="J32" s="17">
        <f>bs!T33*bs!$C33</f>
        <v>0</v>
      </c>
      <c r="K32" s="17">
        <f>bs!U33*bs!$C33</f>
        <v>0</v>
      </c>
      <c r="L32" s="17">
        <f>bs!V33*bs!$C33</f>
        <v>0</v>
      </c>
    </row>
    <row r="33" spans="1:14" x14ac:dyDescent="0.2">
      <c r="A33" s="17">
        <f>bs!K34*bs!$C34</f>
        <v>0</v>
      </c>
      <c r="B33" s="17">
        <f>bs!L34*bs!$C34</f>
        <v>0</v>
      </c>
      <c r="C33" s="17">
        <f>bs!M34*bs!$C34</f>
        <v>7000</v>
      </c>
      <c r="D33" s="17">
        <f>bs!N34*bs!$C34</f>
        <v>0</v>
      </c>
      <c r="E33" s="17">
        <f>bs!O34*bs!$C34</f>
        <v>0</v>
      </c>
      <c r="F33" s="17">
        <f>bs!P34*bs!$C34</f>
        <v>0</v>
      </c>
      <c r="G33" s="17">
        <f>bs!Q34*bs!$C34</f>
        <v>0</v>
      </c>
      <c r="H33" s="17">
        <f>bs!R34*bs!$C34</f>
        <v>0</v>
      </c>
      <c r="I33" s="17">
        <f>bs!S34*bs!$C34</f>
        <v>0</v>
      </c>
      <c r="J33" s="17">
        <f>bs!T34*bs!$C34</f>
        <v>0</v>
      </c>
      <c r="K33" s="17">
        <f>bs!U34*bs!$C34</f>
        <v>0</v>
      </c>
      <c r="L33" s="17">
        <f>bs!V34*bs!$C34</f>
        <v>0</v>
      </c>
    </row>
    <row r="34" spans="1:14" x14ac:dyDescent="0.2">
      <c r="A34" s="17">
        <f>bs!K35*bs!$C35</f>
        <v>0</v>
      </c>
      <c r="B34" s="17">
        <f>bs!L35*bs!$C35</f>
        <v>0</v>
      </c>
      <c r="C34" s="17">
        <f>bs!M35*bs!$C35</f>
        <v>3000</v>
      </c>
      <c r="D34" s="17">
        <f>bs!N35*bs!$C35</f>
        <v>0</v>
      </c>
      <c r="E34" s="17">
        <f>bs!O35*bs!$C35</f>
        <v>3000</v>
      </c>
      <c r="F34" s="17">
        <f>bs!P35*bs!$C35</f>
        <v>0</v>
      </c>
      <c r="G34" s="17">
        <f>bs!Q35*bs!$C35</f>
        <v>0</v>
      </c>
      <c r="H34" s="17">
        <f>bs!R35*bs!$C35</f>
        <v>0</v>
      </c>
      <c r="I34" s="17">
        <f>bs!S35*bs!$C35</f>
        <v>0</v>
      </c>
      <c r="J34" s="17">
        <f>bs!T35*bs!$C35</f>
        <v>0</v>
      </c>
      <c r="K34" s="17">
        <f>bs!U35*bs!$C35</f>
        <v>0</v>
      </c>
      <c r="L34" s="17">
        <f>bs!V35*bs!$C35</f>
        <v>0</v>
      </c>
    </row>
    <row r="35" spans="1:14" x14ac:dyDescent="0.2">
      <c r="A35" s="17">
        <f>bs!K36*bs!$C36</f>
        <v>0</v>
      </c>
      <c r="B35" s="17">
        <f>bs!L36*bs!$C36</f>
        <v>0</v>
      </c>
      <c r="C35" s="17">
        <f>bs!M36*bs!$C36</f>
        <v>0</v>
      </c>
      <c r="D35" s="17">
        <f>bs!N36*bs!$C36</f>
        <v>0</v>
      </c>
      <c r="E35" s="17">
        <f>bs!O36*bs!$C36</f>
        <v>0</v>
      </c>
      <c r="F35" s="17">
        <f>bs!P36*bs!$C36</f>
        <v>0</v>
      </c>
      <c r="G35" s="17">
        <f>bs!Q36*bs!$C36</f>
        <v>0</v>
      </c>
      <c r="H35" s="17">
        <f>bs!R36*bs!$C36</f>
        <v>0</v>
      </c>
      <c r="I35" s="17">
        <f>bs!S36*bs!$C36</f>
        <v>0</v>
      </c>
      <c r="J35" s="17">
        <f>bs!T36*bs!$C36</f>
        <v>0</v>
      </c>
      <c r="K35" s="17">
        <f>bs!U36*bs!$C36</f>
        <v>0</v>
      </c>
      <c r="L35" s="17">
        <f>bs!V36*bs!$C36</f>
        <v>0</v>
      </c>
    </row>
    <row r="36" spans="1:14" x14ac:dyDescent="0.2">
      <c r="A36" s="17">
        <f>bs!K38*bs!$C38</f>
        <v>0</v>
      </c>
      <c r="B36" s="17">
        <f>bs!L38*bs!$C38</f>
        <v>0</v>
      </c>
      <c r="C36" s="17">
        <f>bs!M38*bs!$C38</f>
        <v>0</v>
      </c>
      <c r="D36" s="17">
        <f>bs!N38*bs!$C38</f>
        <v>0</v>
      </c>
      <c r="E36" s="17">
        <f>bs!O38*bs!$C38</f>
        <v>0</v>
      </c>
      <c r="F36" s="17">
        <f>bs!P38*bs!$C38</f>
        <v>54000</v>
      </c>
      <c r="G36" s="17">
        <f>bs!Q38*bs!$C38</f>
        <v>0</v>
      </c>
      <c r="H36" s="17">
        <f>bs!R38*bs!$C38</f>
        <v>0</v>
      </c>
      <c r="I36" s="17">
        <f>bs!S38*bs!$C38</f>
        <v>0</v>
      </c>
      <c r="J36" s="17">
        <f>bs!T38*bs!$C38</f>
        <v>0</v>
      </c>
      <c r="K36" s="17">
        <f>bs!U38*bs!$C38</f>
        <v>0</v>
      </c>
      <c r="L36" s="17">
        <f>bs!V38*bs!$C38</f>
        <v>0</v>
      </c>
    </row>
    <row r="37" spans="1:14" x14ac:dyDescent="0.2">
      <c r="A37" s="17">
        <f>bs!K39*bs!$C39</f>
        <v>0</v>
      </c>
      <c r="B37" s="17">
        <f>bs!L39*bs!$C39</f>
        <v>0</v>
      </c>
      <c r="C37" s="17">
        <f>bs!M39*bs!$C39</f>
        <v>0</v>
      </c>
      <c r="D37" s="17">
        <f>bs!N39*bs!$C39</f>
        <v>0</v>
      </c>
      <c r="E37" s="17">
        <f>bs!O39*bs!$C39</f>
        <v>0</v>
      </c>
      <c r="F37" s="17">
        <f>bs!P39*bs!$C39</f>
        <v>8000</v>
      </c>
      <c r="G37" s="17">
        <f>bs!Q39*bs!$C39</f>
        <v>0</v>
      </c>
      <c r="H37" s="17">
        <f>bs!R39*bs!$C39</f>
        <v>0</v>
      </c>
      <c r="I37" s="17">
        <f>bs!S39*bs!$C39</f>
        <v>0</v>
      </c>
      <c r="J37" s="17">
        <f>bs!T39*bs!$C39</f>
        <v>0</v>
      </c>
      <c r="K37" s="17">
        <f>bs!U39*bs!$C39</f>
        <v>0</v>
      </c>
      <c r="L37" s="17">
        <f>bs!V39*bs!$C39</f>
        <v>0</v>
      </c>
    </row>
    <row r="38" spans="1:14" x14ac:dyDescent="0.2">
      <c r="A38" s="17">
        <f>bs!K40*bs!$C40</f>
        <v>0</v>
      </c>
      <c r="B38" s="17">
        <f>bs!L40*bs!$C40</f>
        <v>0</v>
      </c>
      <c r="C38" s="17">
        <f>bs!M40*bs!$C40</f>
        <v>0</v>
      </c>
      <c r="D38" s="17">
        <f>bs!N40*bs!$C40</f>
        <v>0</v>
      </c>
      <c r="E38" s="17">
        <f>bs!O40*bs!$C40</f>
        <v>0</v>
      </c>
      <c r="F38" s="17">
        <f>bs!P40*bs!$C40</f>
        <v>11000</v>
      </c>
      <c r="G38" s="17">
        <f>bs!Q40*bs!$C40</f>
        <v>0</v>
      </c>
      <c r="H38" s="17">
        <f>bs!R40*bs!$C40</f>
        <v>0</v>
      </c>
      <c r="I38" s="17">
        <f>bs!S40*bs!$C40</f>
        <v>0</v>
      </c>
      <c r="J38" s="17">
        <f>bs!T40*bs!$C40</f>
        <v>0</v>
      </c>
      <c r="K38" s="17">
        <f>bs!U40*bs!$C40</f>
        <v>0</v>
      </c>
      <c r="L38" s="17">
        <f>bs!V40*bs!$C40</f>
        <v>0</v>
      </c>
    </row>
    <row r="39" spans="1:14" x14ac:dyDescent="0.2">
      <c r="A39" s="17">
        <f>bs!K41*bs!$C41</f>
        <v>0</v>
      </c>
      <c r="B39" s="17">
        <f>bs!L41*bs!$C41</f>
        <v>0</v>
      </c>
      <c r="C39" s="17">
        <f>bs!M41*bs!$C41</f>
        <v>0</v>
      </c>
      <c r="D39" s="17">
        <f>bs!N41*bs!$C41</f>
        <v>0</v>
      </c>
      <c r="E39" s="17">
        <f>bs!O41*bs!$C41</f>
        <v>0</v>
      </c>
      <c r="F39" s="17">
        <f>bs!P41*bs!$C41</f>
        <v>43000</v>
      </c>
      <c r="G39" s="17">
        <f>bs!Q41*bs!$C41</f>
        <v>0</v>
      </c>
      <c r="H39" s="17">
        <f>bs!R41*bs!$C41</f>
        <v>0</v>
      </c>
      <c r="I39" s="17">
        <f>bs!S41*bs!$C41</f>
        <v>0</v>
      </c>
      <c r="J39" s="17">
        <f>bs!T41*bs!$C41</f>
        <v>0</v>
      </c>
      <c r="K39" s="17">
        <f>bs!U41*bs!$C41</f>
        <v>0</v>
      </c>
      <c r="L39" s="17">
        <f>bs!V41*bs!$C41</f>
        <v>0</v>
      </c>
    </row>
    <row r="40" spans="1:14" x14ac:dyDescent="0.2">
      <c r="A40" s="17">
        <f>SUM(A2:A39)</f>
        <v>665000</v>
      </c>
      <c r="B40" s="17">
        <f>SUM(B2:B39)</f>
        <v>79100</v>
      </c>
      <c r="C40" s="17">
        <f>SUM(C2:C39)</f>
        <v>35500</v>
      </c>
      <c r="D40" s="17">
        <f>SUM(D2:D39)</f>
        <v>75150</v>
      </c>
      <c r="E40" s="17">
        <f>SUM(E2:E39)</f>
        <v>73500</v>
      </c>
      <c r="F40" s="17">
        <f>SUM(F2:F39)</f>
        <v>116000</v>
      </c>
      <c r="G40" s="17">
        <f>SUM(G2:G39)</f>
        <v>1000</v>
      </c>
      <c r="H40" s="17">
        <f>SUM(H2:H39)</f>
        <v>150000</v>
      </c>
      <c r="I40" s="17">
        <f>SUM(I2:I39)</f>
        <v>120000</v>
      </c>
      <c r="J40" s="17">
        <f>SUM(J2:J39)</f>
        <v>351000</v>
      </c>
      <c r="K40" s="17">
        <f>SUM(K2:K39)</f>
        <v>565000</v>
      </c>
      <c r="L40" s="17">
        <f>SUM(L2:L39)</f>
        <v>161000</v>
      </c>
    </row>
    <row r="41" spans="1:14" x14ac:dyDescent="0.2">
      <c r="N41" t="s">
        <v>76</v>
      </c>
    </row>
    <row r="42" spans="1:14" x14ac:dyDescent="0.2">
      <c r="A42" s="18">
        <f>A40*A44</f>
        <v>133</v>
      </c>
      <c r="B42" s="18">
        <f>B40*B44</f>
        <v>39.550000000000004</v>
      </c>
      <c r="C42" s="18">
        <f>C40*C44</f>
        <v>17.75</v>
      </c>
      <c r="D42" s="18">
        <f>D40*D44</f>
        <v>37.575000000000003</v>
      </c>
      <c r="E42" s="18">
        <f>E40*E44</f>
        <v>36.75</v>
      </c>
      <c r="F42" s="18">
        <f>F40*F44</f>
        <v>34.799999999999997</v>
      </c>
      <c r="G42" s="18">
        <f>G40*G44</f>
        <v>11</v>
      </c>
      <c r="H42" s="18">
        <f>H40*H44</f>
        <v>44.999999999999993</v>
      </c>
      <c r="I42" s="18">
        <f>I40*I44</f>
        <v>36</v>
      </c>
      <c r="J42" s="18">
        <f>J40*J44</f>
        <v>70.2</v>
      </c>
      <c r="K42" s="18">
        <f>K40*K44</f>
        <v>113</v>
      </c>
      <c r="L42" s="18">
        <f>L40*L44</f>
        <v>48.3</v>
      </c>
      <c r="N42" s="18">
        <f>SUM(A42:L42)</f>
        <v>622.92499999999995</v>
      </c>
    </row>
    <row r="44" spans="1:14" x14ac:dyDescent="0.2">
      <c r="A44">
        <v>2.0000000000000001E-4</v>
      </c>
      <c r="B44">
        <v>5.0000000000000001E-4</v>
      </c>
      <c r="C44">
        <v>5.0000000000000001E-4</v>
      </c>
      <c r="D44">
        <v>5.0000000000000001E-4</v>
      </c>
      <c r="E44">
        <v>5.0000000000000001E-4</v>
      </c>
      <c r="F44">
        <v>2.9999999999999997E-4</v>
      </c>
      <c r="G44">
        <v>1.0999999999999999E-2</v>
      </c>
      <c r="H44">
        <v>2.9999999999999997E-4</v>
      </c>
      <c r="I44">
        <v>2.9999999999999997E-4</v>
      </c>
      <c r="J44">
        <v>2.0000000000000001E-4</v>
      </c>
      <c r="K44">
        <v>2.0000000000000001E-4</v>
      </c>
      <c r="L44">
        <v>2.9999999999999997E-4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</vt:lpstr>
      <vt:lpstr>constraints</vt:lpstr>
      <vt:lpstr>gsib</vt:lpstr>
      <vt:lpstr>gsib_calibration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2021-12-29T02:11:59Z</dcterms:created>
  <dcterms:modified xsi:type="dcterms:W3CDTF">2022-01-19T20:06:04Z</dcterms:modified>
</cp:coreProperties>
</file>